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2010_fotohav" sheetId="1" r:id="rId1"/>
    <sheet name="vanha_id" sheetId="2" r:id="rId2"/>
    <sheet name="tree_data" sheetId="3" r:id="rId3"/>
    <sheet name="corners" sheetId="4" r:id="rId4"/>
    <sheet name="Karttapuut" sheetId="5" r:id="rId5"/>
  </sheets>
  <definedNames/>
  <calcPr fullCalcOnLoad="1"/>
</workbook>
</file>

<file path=xl/sharedStrings.xml><?xml version="1.0" encoding="utf-8"?>
<sst xmlns="http://schemas.openxmlformats.org/spreadsheetml/2006/main" count="603" uniqueCount="51">
  <si>
    <t>Reunavaikutus. Erittäin leveä latvus. d13 tallmeterilla</t>
  </si>
  <si>
    <t>Reunavaikutus. Erittäin leveä latvus</t>
  </si>
  <si>
    <t>d13 oksien yläp.</t>
  </si>
  <si>
    <t>lpm oksien yläp.</t>
  </si>
  <si>
    <t>Ei kuulu vanhaan koealaan. d13 tallmeterilla</t>
  </si>
  <si>
    <t>Pihta. Erittäin pieni latvus. Kituva</t>
  </si>
  <si>
    <t>Pihta</t>
  </si>
  <si>
    <t>d13 oksan alap.</t>
  </si>
  <si>
    <t>Ei kuulu vanhaan koealaan</t>
  </si>
  <si>
    <t>Pihta. Kituva</t>
  </si>
  <si>
    <t>Pihta. Harsu</t>
  </si>
  <si>
    <t>d13 laajentuman yläp.</t>
  </si>
  <si>
    <t>Latvus toispuoleinen. Ei oksia länsipuolella. Kaadetut puut varjostaneet</t>
  </si>
  <si>
    <t>d13 tallmeterilla</t>
  </si>
  <si>
    <t>2-haarainen. Haarautuu n. 8 m korkeudelta</t>
  </si>
  <si>
    <t>lpm oksan yläp.</t>
  </si>
  <si>
    <t>Douglaskuusi</t>
  </si>
  <si>
    <t>harsu</t>
  </si>
  <si>
    <t>Plot</t>
  </si>
  <si>
    <t>Num</t>
  </si>
  <si>
    <t>sp</t>
  </si>
  <si>
    <t>x</t>
  </si>
  <si>
    <t>y</t>
  </si>
  <si>
    <t>ztop</t>
  </si>
  <si>
    <t>zgnd</t>
  </si>
  <si>
    <t>Lidar_h</t>
  </si>
  <si>
    <t>Foto_h</t>
  </si>
  <si>
    <t>d13</t>
  </si>
  <si>
    <t>dcrm</t>
  </si>
  <si>
    <t>rmse</t>
  </si>
  <si>
    <t>dist</t>
  </si>
  <si>
    <t>azim</t>
  </si>
  <si>
    <t>InOut</t>
  </si>
  <si>
    <t>SubPlot</t>
  </si>
  <si>
    <t>Strip</t>
  </si>
  <si>
    <t>Sp</t>
  </si>
  <si>
    <t>Foto_Sp_2010</t>
  </si>
  <si>
    <t>Foto_h_2010</t>
  </si>
  <si>
    <t>Jakso</t>
  </si>
  <si>
    <t>FotopuuL</t>
  </si>
  <si>
    <t>Status</t>
  </si>
  <si>
    <t>Huom</t>
  </si>
  <si>
    <t>A</t>
  </si>
  <si>
    <t>Mitatut 2010</t>
  </si>
  <si>
    <t>X_loc</t>
  </si>
  <si>
    <t>Y_loc</t>
  </si>
  <si>
    <t>Strip_apu</t>
  </si>
  <si>
    <t>Center</t>
  </si>
  <si>
    <t>Corners</t>
  </si>
  <si>
    <t>Vanha Id</t>
  </si>
  <si>
    <t>vanha_id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</si>
</sst>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-0.00525"/>
          <c:w val="0.963"/>
          <c:h val="0.9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corners!$A$2:$A$179</c:f>
              <c:numCache/>
            </c:numRef>
          </c:xVal>
          <c:yVal>
            <c:numRef>
              <c:f>corners!$B$2:$B$179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corners!$N$4:$N$8</c:f>
              <c:numCache/>
            </c:numRef>
          </c:xVal>
          <c:yVal>
            <c:numRef>
              <c:f>corners!$O$4:$O$8</c:f>
              <c:numCache/>
            </c:numRef>
          </c:yVal>
          <c:smooth val="0"/>
        </c:ser>
        <c:axId val="56368511"/>
        <c:axId val="37554552"/>
      </c:scatterChart>
      <c:val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4552"/>
        <c:crosses val="autoZero"/>
        <c:crossBetween val="midCat"/>
        <c:dispUnits/>
      </c:valAx>
      <c:valAx>
        <c:axId val="37554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685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180975</xdr:rowOff>
    </xdr:from>
    <xdr:to>
      <xdr:col>9</xdr:col>
      <xdr:colOff>485775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866900" y="180975"/>
        <a:ext cx="43529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PageLayoutView="0" workbookViewId="0" topLeftCell="A205">
      <selection activeCell="A211" sqref="A211:Q224"/>
    </sheetView>
  </sheetViews>
  <sheetFormatPr defaultColWidth="9.140625" defaultRowHeight="15"/>
  <sheetData>
    <row r="1" spans="1:17" ht="15">
      <c r="A1">
        <v>7</v>
      </c>
      <c r="B1">
        <v>1</v>
      </c>
      <c r="C1">
        <v>2</v>
      </c>
      <c r="D1">
        <v>2515307.7</v>
      </c>
      <c r="E1">
        <v>6860014.25</v>
      </c>
      <c r="F1">
        <v>180.58</v>
      </c>
      <c r="G1">
        <v>153.39</v>
      </c>
      <c r="H1">
        <v>27.19</v>
      </c>
      <c r="I1">
        <v>27.16</v>
      </c>
      <c r="J1">
        <v>32.2</v>
      </c>
      <c r="K1">
        <v>4.67</v>
      </c>
      <c r="L1">
        <v>0.42</v>
      </c>
      <c r="M1">
        <v>29.73</v>
      </c>
      <c r="N1">
        <v>258.88</v>
      </c>
      <c r="O1">
        <v>1</v>
      </c>
      <c r="P1" t="s">
        <v>42</v>
      </c>
      <c r="Q1">
        <v>0</v>
      </c>
    </row>
    <row r="2" spans="1:17" ht="15">
      <c r="A2">
        <v>7</v>
      </c>
      <c r="B2">
        <v>2</v>
      </c>
      <c r="C2">
        <v>2</v>
      </c>
      <c r="D2">
        <v>2515310.06</v>
      </c>
      <c r="E2">
        <v>6860018.77</v>
      </c>
      <c r="F2">
        <v>180</v>
      </c>
      <c r="G2">
        <v>153.56</v>
      </c>
      <c r="H2">
        <v>26.44</v>
      </c>
      <c r="I2">
        <v>26.44</v>
      </c>
      <c r="J2">
        <v>30.2</v>
      </c>
      <c r="K2">
        <v>4.17</v>
      </c>
      <c r="L2">
        <v>0.44</v>
      </c>
      <c r="M2">
        <v>27.35</v>
      </c>
      <c r="N2">
        <v>267.96</v>
      </c>
      <c r="O2">
        <v>1</v>
      </c>
      <c r="P2" t="s">
        <v>42</v>
      </c>
      <c r="Q2">
        <v>0</v>
      </c>
    </row>
    <row r="3" spans="1:17" ht="15">
      <c r="A3">
        <v>7</v>
      </c>
      <c r="B3">
        <v>3</v>
      </c>
      <c r="C3">
        <v>2</v>
      </c>
      <c r="D3">
        <v>2515312.55</v>
      </c>
      <c r="E3">
        <v>6860023.31</v>
      </c>
      <c r="F3">
        <v>184.24</v>
      </c>
      <c r="G3">
        <v>154.3</v>
      </c>
      <c r="H3">
        <v>29.94</v>
      </c>
      <c r="I3">
        <v>30.06</v>
      </c>
      <c r="J3">
        <v>33.1</v>
      </c>
      <c r="K3">
        <v>4.09</v>
      </c>
      <c r="L3">
        <v>0.61</v>
      </c>
      <c r="M3">
        <v>25.66</v>
      </c>
      <c r="N3">
        <v>278.56</v>
      </c>
      <c r="O3">
        <v>1</v>
      </c>
      <c r="P3" t="s">
        <v>42</v>
      </c>
      <c r="Q3">
        <v>0</v>
      </c>
    </row>
    <row r="4" spans="1:17" ht="15">
      <c r="A4">
        <v>7</v>
      </c>
      <c r="B4">
        <v>4</v>
      </c>
      <c r="C4">
        <v>2</v>
      </c>
      <c r="D4">
        <v>2515315.31</v>
      </c>
      <c r="E4">
        <v>6860029.41</v>
      </c>
      <c r="F4">
        <v>186.24</v>
      </c>
      <c r="G4">
        <v>155.74</v>
      </c>
      <c r="H4">
        <v>30.49</v>
      </c>
      <c r="I4">
        <v>30.5</v>
      </c>
      <c r="J4">
        <v>37.6</v>
      </c>
      <c r="K4">
        <v>5.53</v>
      </c>
      <c r="L4">
        <v>0.56</v>
      </c>
      <c r="M4">
        <v>25.45</v>
      </c>
      <c r="N4">
        <v>293.61</v>
      </c>
      <c r="O4">
        <v>1</v>
      </c>
      <c r="P4" t="s">
        <v>42</v>
      </c>
      <c r="Q4">
        <v>0</v>
      </c>
    </row>
    <row r="5" spans="1:17" ht="15">
      <c r="A5">
        <v>7</v>
      </c>
      <c r="B5">
        <v>5</v>
      </c>
      <c r="C5">
        <v>3</v>
      </c>
      <c r="D5">
        <v>2515331.83</v>
      </c>
      <c r="E5">
        <v>6860086.4</v>
      </c>
      <c r="F5">
        <v>192.74</v>
      </c>
      <c r="G5">
        <v>163.73</v>
      </c>
      <c r="H5">
        <v>29.02</v>
      </c>
      <c r="I5">
        <v>29.26</v>
      </c>
      <c r="J5">
        <v>29.1</v>
      </c>
      <c r="K5">
        <v>5.48</v>
      </c>
      <c r="L5">
        <v>0.59</v>
      </c>
      <c r="M5">
        <v>69.97</v>
      </c>
      <c r="N5">
        <v>348.99</v>
      </c>
      <c r="O5">
        <v>0</v>
      </c>
      <c r="P5" t="s">
        <v>42</v>
      </c>
      <c r="Q5">
        <v>0</v>
      </c>
    </row>
    <row r="6" spans="1:17" ht="15">
      <c r="A6">
        <v>7</v>
      </c>
      <c r="B6">
        <v>6</v>
      </c>
      <c r="C6">
        <v>2</v>
      </c>
      <c r="D6">
        <v>2515310.89</v>
      </c>
      <c r="E6">
        <v>6859994.86</v>
      </c>
      <c r="F6">
        <v>183.37</v>
      </c>
      <c r="G6">
        <v>153.95</v>
      </c>
      <c r="H6">
        <v>29.42</v>
      </c>
      <c r="I6">
        <v>29.47</v>
      </c>
      <c r="J6">
        <v>32.7</v>
      </c>
      <c r="K6">
        <v>4.12</v>
      </c>
      <c r="L6">
        <v>0.46</v>
      </c>
      <c r="M6">
        <v>34.26</v>
      </c>
      <c r="N6">
        <v>224.02</v>
      </c>
      <c r="O6">
        <v>1</v>
      </c>
      <c r="P6" t="s">
        <v>42</v>
      </c>
      <c r="Q6">
        <v>1</v>
      </c>
    </row>
    <row r="7" spans="1:17" ht="15">
      <c r="A7">
        <v>7</v>
      </c>
      <c r="B7">
        <v>7</v>
      </c>
      <c r="C7">
        <v>2</v>
      </c>
      <c r="D7">
        <v>2515309.1</v>
      </c>
      <c r="E7">
        <v>6859999.86</v>
      </c>
      <c r="F7">
        <v>179.12</v>
      </c>
      <c r="G7">
        <v>153.9</v>
      </c>
      <c r="H7">
        <v>25.22</v>
      </c>
      <c r="I7">
        <v>24.85</v>
      </c>
      <c r="J7">
        <v>27.1</v>
      </c>
      <c r="K7">
        <v>3.48</v>
      </c>
      <c r="L7">
        <v>0.41</v>
      </c>
      <c r="M7">
        <v>32.84</v>
      </c>
      <c r="N7">
        <v>232.77</v>
      </c>
      <c r="O7">
        <v>1</v>
      </c>
      <c r="P7" t="s">
        <v>42</v>
      </c>
      <c r="Q7">
        <v>1</v>
      </c>
    </row>
    <row r="8" spans="1:17" ht="15">
      <c r="A8">
        <v>7</v>
      </c>
      <c r="B8">
        <v>8</v>
      </c>
      <c r="C8">
        <v>2</v>
      </c>
      <c r="D8">
        <v>2515312.73</v>
      </c>
      <c r="E8">
        <v>6860003.59</v>
      </c>
      <c r="F8">
        <v>179.83</v>
      </c>
      <c r="G8">
        <v>153.89</v>
      </c>
      <c r="H8">
        <v>25.94</v>
      </c>
      <c r="I8">
        <v>26</v>
      </c>
      <c r="J8">
        <v>29.1</v>
      </c>
      <c r="K8">
        <v>3.96</v>
      </c>
      <c r="L8">
        <v>0.5</v>
      </c>
      <c r="M8">
        <v>27.85</v>
      </c>
      <c r="N8">
        <v>235.55</v>
      </c>
      <c r="O8">
        <v>1</v>
      </c>
      <c r="P8" t="s">
        <v>42</v>
      </c>
      <c r="Q8">
        <v>1</v>
      </c>
    </row>
    <row r="9" spans="1:17" ht="15">
      <c r="A9">
        <v>7</v>
      </c>
      <c r="B9">
        <v>9</v>
      </c>
      <c r="C9">
        <v>2</v>
      </c>
      <c r="D9">
        <v>2515312.59</v>
      </c>
      <c r="E9">
        <v>6860007.19</v>
      </c>
      <c r="F9">
        <v>180.87</v>
      </c>
      <c r="G9">
        <v>153.78</v>
      </c>
      <c r="H9">
        <v>27.09</v>
      </c>
      <c r="I9">
        <v>27.51</v>
      </c>
      <c r="J9">
        <v>30</v>
      </c>
      <c r="K9">
        <v>3.89</v>
      </c>
      <c r="L9">
        <v>0.59</v>
      </c>
      <c r="M9">
        <v>26.48</v>
      </c>
      <c r="N9">
        <v>242.59</v>
      </c>
      <c r="O9">
        <v>1</v>
      </c>
      <c r="P9" t="s">
        <v>42</v>
      </c>
      <c r="Q9">
        <v>1</v>
      </c>
    </row>
    <row r="10" spans="1:17" ht="15">
      <c r="A10">
        <v>7</v>
      </c>
      <c r="B10">
        <v>10</v>
      </c>
      <c r="C10">
        <v>2</v>
      </c>
      <c r="D10">
        <v>2515315.19</v>
      </c>
      <c r="E10">
        <v>6860006.93</v>
      </c>
      <c r="F10">
        <v>181.43</v>
      </c>
      <c r="G10">
        <v>154.47</v>
      </c>
      <c r="H10">
        <v>26.96</v>
      </c>
      <c r="I10">
        <v>27.21</v>
      </c>
      <c r="J10">
        <v>29.1</v>
      </c>
      <c r="K10">
        <v>3.64</v>
      </c>
      <c r="L10">
        <v>0.6</v>
      </c>
      <c r="M10">
        <v>24.18</v>
      </c>
      <c r="N10">
        <v>239.81</v>
      </c>
      <c r="O10">
        <v>1</v>
      </c>
      <c r="P10" t="s">
        <v>42</v>
      </c>
      <c r="Q10">
        <v>1</v>
      </c>
    </row>
    <row r="11" spans="1:17" ht="15">
      <c r="A11">
        <v>7</v>
      </c>
      <c r="B11">
        <v>11</v>
      </c>
      <c r="C11">
        <v>2</v>
      </c>
      <c r="D11">
        <v>2515318.13</v>
      </c>
      <c r="E11">
        <v>6860013.73</v>
      </c>
      <c r="F11">
        <v>185.27</v>
      </c>
      <c r="G11">
        <v>155.53</v>
      </c>
      <c r="H11">
        <v>29.74</v>
      </c>
      <c r="I11">
        <v>29.94</v>
      </c>
      <c r="J11">
        <v>33.9</v>
      </c>
      <c r="K11">
        <v>4.43</v>
      </c>
      <c r="L11">
        <v>0.51</v>
      </c>
      <c r="M11">
        <v>19.42</v>
      </c>
      <c r="N11">
        <v>254.88</v>
      </c>
      <c r="O11">
        <v>1</v>
      </c>
      <c r="P11" t="s">
        <v>42</v>
      </c>
      <c r="Q11">
        <v>1</v>
      </c>
    </row>
    <row r="12" spans="1:17" ht="15">
      <c r="A12">
        <v>7</v>
      </c>
      <c r="B12">
        <v>12</v>
      </c>
      <c r="C12">
        <v>2</v>
      </c>
      <c r="D12">
        <v>2515313.38</v>
      </c>
      <c r="E12">
        <v>6860020.6</v>
      </c>
      <c r="F12">
        <v>180.53</v>
      </c>
      <c r="G12">
        <v>154.04</v>
      </c>
      <c r="H12">
        <v>26.49</v>
      </c>
      <c r="I12">
        <v>26.45</v>
      </c>
      <c r="J12">
        <v>28.9</v>
      </c>
      <c r="K12">
        <v>3.71</v>
      </c>
      <c r="L12">
        <v>0.57</v>
      </c>
      <c r="M12">
        <v>24.27</v>
      </c>
      <c r="N12">
        <v>272.88</v>
      </c>
      <c r="O12">
        <v>1</v>
      </c>
      <c r="P12" t="s">
        <v>42</v>
      </c>
      <c r="Q12">
        <v>1</v>
      </c>
    </row>
    <row r="13" spans="1:17" ht="15">
      <c r="A13">
        <v>7</v>
      </c>
      <c r="B13">
        <v>13</v>
      </c>
      <c r="C13">
        <v>2</v>
      </c>
      <c r="D13">
        <v>2515318.28</v>
      </c>
      <c r="E13">
        <v>6860024.68</v>
      </c>
      <c r="F13">
        <v>183.03</v>
      </c>
      <c r="G13">
        <v>155.93</v>
      </c>
      <c r="H13">
        <v>27.1</v>
      </c>
      <c r="I13">
        <v>27.03</v>
      </c>
      <c r="J13">
        <v>29.8</v>
      </c>
      <c r="K13">
        <v>3.82</v>
      </c>
      <c r="L13">
        <v>0.62</v>
      </c>
      <c r="M13">
        <v>20.68</v>
      </c>
      <c r="N13">
        <v>286.38</v>
      </c>
      <c r="O13">
        <v>1</v>
      </c>
      <c r="P13" t="s">
        <v>42</v>
      </c>
      <c r="Q13">
        <v>1</v>
      </c>
    </row>
    <row r="14" spans="1:17" ht="15">
      <c r="A14">
        <v>7</v>
      </c>
      <c r="B14">
        <v>14</v>
      </c>
      <c r="C14">
        <v>2</v>
      </c>
      <c r="D14">
        <v>2515322.96</v>
      </c>
      <c r="E14">
        <v>6860024.1</v>
      </c>
      <c r="F14">
        <v>185.12</v>
      </c>
      <c r="G14">
        <v>157.4</v>
      </c>
      <c r="H14">
        <v>27.72</v>
      </c>
      <c r="I14">
        <v>27.74</v>
      </c>
      <c r="J14">
        <v>30.3</v>
      </c>
      <c r="K14">
        <v>3.81</v>
      </c>
      <c r="L14">
        <v>0.66</v>
      </c>
      <c r="M14">
        <v>16.19</v>
      </c>
      <c r="N14">
        <v>290.93</v>
      </c>
      <c r="O14">
        <v>1</v>
      </c>
      <c r="P14" t="s">
        <v>42</v>
      </c>
      <c r="Q14">
        <v>1</v>
      </c>
    </row>
    <row r="15" spans="1:17" ht="15">
      <c r="A15">
        <v>7</v>
      </c>
      <c r="B15">
        <v>15</v>
      </c>
      <c r="C15">
        <v>2</v>
      </c>
      <c r="D15">
        <v>2515320.22</v>
      </c>
      <c r="E15">
        <v>6860026.39</v>
      </c>
      <c r="F15">
        <v>183.62</v>
      </c>
      <c r="G15">
        <v>156.64</v>
      </c>
      <c r="H15">
        <v>26.98</v>
      </c>
      <c r="I15">
        <v>27.02</v>
      </c>
      <c r="J15">
        <v>31.7</v>
      </c>
      <c r="K15">
        <v>4.55</v>
      </c>
      <c r="L15">
        <v>0.52</v>
      </c>
      <c r="M15">
        <v>19.69</v>
      </c>
      <c r="N15">
        <v>293.17</v>
      </c>
      <c r="O15">
        <v>1</v>
      </c>
      <c r="P15" t="s">
        <v>42</v>
      </c>
      <c r="Q15">
        <v>1</v>
      </c>
    </row>
    <row r="16" spans="1:17" ht="15">
      <c r="A16">
        <v>7</v>
      </c>
      <c r="B16">
        <v>16</v>
      </c>
      <c r="C16">
        <v>2</v>
      </c>
      <c r="D16">
        <v>2515321.56</v>
      </c>
      <c r="E16">
        <v>6860029.25</v>
      </c>
      <c r="F16">
        <v>180.05</v>
      </c>
      <c r="G16">
        <v>156.98</v>
      </c>
      <c r="H16">
        <v>23.08</v>
      </c>
      <c r="I16">
        <v>23.39</v>
      </c>
      <c r="J16">
        <v>30.3</v>
      </c>
      <c r="K16">
        <v>5.48</v>
      </c>
      <c r="L16">
        <v>1.11</v>
      </c>
      <c r="M16">
        <v>20.19</v>
      </c>
      <c r="N16">
        <v>302.14</v>
      </c>
      <c r="O16">
        <v>1</v>
      </c>
      <c r="P16" t="s">
        <v>42</v>
      </c>
      <c r="Q16">
        <v>1</v>
      </c>
    </row>
    <row r="17" spans="1:17" ht="15">
      <c r="A17">
        <v>7</v>
      </c>
      <c r="B17">
        <v>17</v>
      </c>
      <c r="C17">
        <v>2</v>
      </c>
      <c r="D17">
        <v>2515318.15</v>
      </c>
      <c r="E17">
        <v>6860031.55</v>
      </c>
      <c r="F17">
        <v>184.89</v>
      </c>
      <c r="G17">
        <v>156.51</v>
      </c>
      <c r="H17">
        <v>28.38</v>
      </c>
      <c r="I17">
        <v>28.37</v>
      </c>
      <c r="J17">
        <v>33.4</v>
      </c>
      <c r="K17">
        <v>4.7</v>
      </c>
      <c r="L17">
        <v>0.56</v>
      </c>
      <c r="M17">
        <v>24.29</v>
      </c>
      <c r="N17">
        <v>301.36</v>
      </c>
      <c r="O17">
        <v>1</v>
      </c>
      <c r="P17" t="s">
        <v>42</v>
      </c>
      <c r="Q17">
        <v>1</v>
      </c>
    </row>
    <row r="18" spans="1:17" ht="15">
      <c r="A18">
        <v>7</v>
      </c>
      <c r="B18">
        <v>18</v>
      </c>
      <c r="C18">
        <v>2</v>
      </c>
      <c r="D18">
        <v>2515317.75</v>
      </c>
      <c r="E18">
        <v>6860034.57</v>
      </c>
      <c r="F18">
        <v>181.64</v>
      </c>
      <c r="G18">
        <v>156.8</v>
      </c>
      <c r="H18">
        <v>24.83</v>
      </c>
      <c r="I18">
        <v>25.31</v>
      </c>
      <c r="J18">
        <v>26.7</v>
      </c>
      <c r="K18">
        <v>3.44</v>
      </c>
      <c r="L18">
        <v>0.5</v>
      </c>
      <c r="M18">
        <v>26.55</v>
      </c>
      <c r="N18">
        <v>305.98</v>
      </c>
      <c r="O18">
        <v>1</v>
      </c>
      <c r="P18" t="s">
        <v>42</v>
      </c>
      <c r="Q18">
        <v>1</v>
      </c>
    </row>
    <row r="19" spans="1:17" ht="15">
      <c r="A19">
        <v>7</v>
      </c>
      <c r="B19">
        <v>19</v>
      </c>
      <c r="C19">
        <v>2</v>
      </c>
      <c r="D19">
        <v>2515323.05</v>
      </c>
      <c r="E19">
        <v>6860034.06</v>
      </c>
      <c r="F19">
        <v>184.62</v>
      </c>
      <c r="G19">
        <v>157.61</v>
      </c>
      <c r="H19">
        <v>27</v>
      </c>
      <c r="I19">
        <v>26.94</v>
      </c>
      <c r="J19">
        <v>29.3</v>
      </c>
      <c r="K19">
        <v>3.66</v>
      </c>
      <c r="L19">
        <v>0.41</v>
      </c>
      <c r="M19">
        <v>22.52</v>
      </c>
      <c r="N19">
        <v>314.15</v>
      </c>
      <c r="O19">
        <v>1</v>
      </c>
      <c r="P19" t="s">
        <v>42</v>
      </c>
      <c r="Q19">
        <v>1</v>
      </c>
    </row>
    <row r="20" spans="1:17" ht="15">
      <c r="A20">
        <v>7</v>
      </c>
      <c r="B20">
        <v>20</v>
      </c>
      <c r="C20">
        <v>2</v>
      </c>
      <c r="D20">
        <v>2515324.64</v>
      </c>
      <c r="E20">
        <v>6860037.88</v>
      </c>
      <c r="F20">
        <v>183.45</v>
      </c>
      <c r="G20">
        <v>158.07</v>
      </c>
      <c r="H20">
        <v>25.38</v>
      </c>
      <c r="I20">
        <v>25.61</v>
      </c>
      <c r="J20">
        <v>28.3</v>
      </c>
      <c r="K20">
        <v>3.85</v>
      </c>
      <c r="L20">
        <v>0.53</v>
      </c>
      <c r="M20">
        <v>24.74</v>
      </c>
      <c r="N20">
        <v>322.64</v>
      </c>
      <c r="O20">
        <v>1</v>
      </c>
      <c r="P20" t="s">
        <v>42</v>
      </c>
      <c r="Q20">
        <v>1</v>
      </c>
    </row>
    <row r="21" spans="1:17" ht="15">
      <c r="A21">
        <v>7</v>
      </c>
      <c r="B21">
        <v>21</v>
      </c>
      <c r="C21">
        <v>2</v>
      </c>
      <c r="D21">
        <v>2515322.17</v>
      </c>
      <c r="E21">
        <v>6860040.16</v>
      </c>
      <c r="F21">
        <v>185.95</v>
      </c>
      <c r="G21">
        <v>158</v>
      </c>
      <c r="H21">
        <v>27.95</v>
      </c>
      <c r="I21">
        <v>28.05</v>
      </c>
      <c r="J21">
        <v>32.4</v>
      </c>
      <c r="K21">
        <v>4.46</v>
      </c>
      <c r="L21">
        <v>0.51</v>
      </c>
      <c r="M21">
        <v>27.98</v>
      </c>
      <c r="N21">
        <v>320.69</v>
      </c>
      <c r="O21">
        <v>1</v>
      </c>
      <c r="P21" t="s">
        <v>42</v>
      </c>
      <c r="Q21">
        <v>1</v>
      </c>
    </row>
    <row r="22" spans="1:17" ht="15">
      <c r="A22">
        <v>7</v>
      </c>
      <c r="B22">
        <v>22</v>
      </c>
      <c r="C22">
        <v>2</v>
      </c>
      <c r="D22">
        <v>2515328.67</v>
      </c>
      <c r="E22">
        <v>6860040.57</v>
      </c>
      <c r="F22">
        <v>183.67</v>
      </c>
      <c r="G22">
        <v>159.46</v>
      </c>
      <c r="H22">
        <v>24.21</v>
      </c>
      <c r="I22">
        <v>24.44</v>
      </c>
      <c r="J22">
        <v>26.4</v>
      </c>
      <c r="K22">
        <v>3.54</v>
      </c>
      <c r="L22">
        <v>0.46</v>
      </c>
      <c r="M22">
        <v>25.45</v>
      </c>
      <c r="N22">
        <v>333.6</v>
      </c>
      <c r="O22">
        <v>1</v>
      </c>
      <c r="P22" t="s">
        <v>42</v>
      </c>
      <c r="Q22">
        <v>1</v>
      </c>
    </row>
    <row r="23" spans="1:17" ht="15">
      <c r="A23">
        <v>7</v>
      </c>
      <c r="B23">
        <v>23</v>
      </c>
      <c r="C23">
        <v>2</v>
      </c>
      <c r="D23">
        <v>2515326.78</v>
      </c>
      <c r="E23">
        <v>6860042.93</v>
      </c>
      <c r="F23">
        <v>187.08</v>
      </c>
      <c r="G23">
        <v>158.82</v>
      </c>
      <c r="H23">
        <v>28.25</v>
      </c>
      <c r="I23">
        <v>28.18</v>
      </c>
      <c r="J23">
        <v>31.2</v>
      </c>
      <c r="K23">
        <v>3.94</v>
      </c>
      <c r="L23">
        <v>0.61</v>
      </c>
      <c r="M23">
        <v>28.33</v>
      </c>
      <c r="N23">
        <v>331.63</v>
      </c>
      <c r="O23">
        <v>1</v>
      </c>
      <c r="P23" t="s">
        <v>42</v>
      </c>
      <c r="Q23">
        <v>1</v>
      </c>
    </row>
    <row r="24" spans="1:17" ht="15">
      <c r="A24">
        <v>7</v>
      </c>
      <c r="B24">
        <v>24</v>
      </c>
      <c r="C24">
        <v>2</v>
      </c>
      <c r="D24">
        <v>2515328.3</v>
      </c>
      <c r="E24">
        <v>6860045.99</v>
      </c>
      <c r="F24">
        <v>188.2</v>
      </c>
      <c r="G24">
        <v>159.27</v>
      </c>
      <c r="H24">
        <v>28.93</v>
      </c>
      <c r="I24">
        <v>29.07</v>
      </c>
      <c r="J24">
        <v>33.2</v>
      </c>
      <c r="K24">
        <v>4.45</v>
      </c>
      <c r="L24">
        <v>0.46</v>
      </c>
      <c r="M24">
        <v>30.71</v>
      </c>
      <c r="N24">
        <v>336.4</v>
      </c>
      <c r="O24">
        <v>1</v>
      </c>
      <c r="P24" t="s">
        <v>42</v>
      </c>
      <c r="Q24">
        <v>1</v>
      </c>
    </row>
    <row r="25" spans="1:17" ht="15">
      <c r="A25">
        <v>7</v>
      </c>
      <c r="B25">
        <v>25</v>
      </c>
      <c r="C25">
        <v>2</v>
      </c>
      <c r="D25">
        <v>2515329.37</v>
      </c>
      <c r="E25">
        <v>6860049.69</v>
      </c>
      <c r="F25">
        <v>187.17</v>
      </c>
      <c r="G25">
        <v>159.4</v>
      </c>
      <c r="H25">
        <v>27.76</v>
      </c>
      <c r="I25">
        <v>27.7</v>
      </c>
      <c r="J25">
        <v>30.9</v>
      </c>
      <c r="K25">
        <v>3.99</v>
      </c>
      <c r="L25">
        <v>0.55</v>
      </c>
      <c r="M25">
        <v>33.99</v>
      </c>
      <c r="N25">
        <v>339.96</v>
      </c>
      <c r="O25">
        <v>1</v>
      </c>
      <c r="P25" t="s">
        <v>42</v>
      </c>
      <c r="Q25">
        <v>1</v>
      </c>
    </row>
    <row r="26" spans="1:17" ht="15">
      <c r="A26">
        <v>7</v>
      </c>
      <c r="B26">
        <v>26</v>
      </c>
      <c r="C26">
        <v>2</v>
      </c>
      <c r="D26">
        <v>2515333.71</v>
      </c>
      <c r="E26">
        <v>6860050.78</v>
      </c>
      <c r="F26">
        <v>184.62</v>
      </c>
      <c r="G26">
        <v>159.85</v>
      </c>
      <c r="H26">
        <v>24.77</v>
      </c>
      <c r="I26">
        <v>24.76</v>
      </c>
      <c r="J26">
        <v>26.7</v>
      </c>
      <c r="K26">
        <v>3.47</v>
      </c>
      <c r="L26">
        <v>0.5</v>
      </c>
      <c r="M26">
        <v>34.33</v>
      </c>
      <c r="N26">
        <v>347.45</v>
      </c>
      <c r="O26">
        <v>1</v>
      </c>
      <c r="P26" t="s">
        <v>42</v>
      </c>
      <c r="Q26">
        <v>1</v>
      </c>
    </row>
    <row r="27" spans="1:17" ht="15">
      <c r="A27">
        <v>7</v>
      </c>
      <c r="B27">
        <v>27</v>
      </c>
      <c r="C27">
        <v>3</v>
      </c>
      <c r="D27">
        <v>2515331.87</v>
      </c>
      <c r="E27">
        <v>6860060.4</v>
      </c>
      <c r="F27">
        <v>189.46</v>
      </c>
      <c r="G27">
        <v>160.91</v>
      </c>
      <c r="H27">
        <v>28.55</v>
      </c>
      <c r="I27">
        <v>28.48</v>
      </c>
      <c r="J27">
        <v>34.9</v>
      </c>
      <c r="K27">
        <v>7.91</v>
      </c>
      <c r="L27">
        <v>0.74</v>
      </c>
      <c r="M27">
        <v>44.1</v>
      </c>
      <c r="N27">
        <v>346.39</v>
      </c>
      <c r="O27">
        <v>1</v>
      </c>
      <c r="P27" t="s">
        <v>42</v>
      </c>
      <c r="Q27">
        <v>1</v>
      </c>
    </row>
    <row r="28" spans="1:17" ht="15">
      <c r="A28">
        <v>7</v>
      </c>
      <c r="B28">
        <v>28</v>
      </c>
      <c r="C28">
        <v>3</v>
      </c>
      <c r="D28">
        <v>2515330.15</v>
      </c>
      <c r="E28">
        <v>6860067.42</v>
      </c>
      <c r="F28">
        <v>181.11</v>
      </c>
      <c r="G28">
        <v>161.18</v>
      </c>
      <c r="H28">
        <v>19.93</v>
      </c>
      <c r="I28">
        <v>19.97</v>
      </c>
      <c r="J28">
        <v>18.7</v>
      </c>
      <c r="K28">
        <v>3.84</v>
      </c>
      <c r="L28">
        <v>0.49</v>
      </c>
      <c r="M28">
        <v>51.28</v>
      </c>
      <c r="N28">
        <v>345.45</v>
      </c>
      <c r="O28">
        <v>1</v>
      </c>
      <c r="P28" t="s">
        <v>42</v>
      </c>
      <c r="Q28">
        <v>1</v>
      </c>
    </row>
    <row r="29" spans="1:17" ht="15">
      <c r="A29">
        <v>7</v>
      </c>
      <c r="B29">
        <v>29</v>
      </c>
      <c r="C29">
        <v>3</v>
      </c>
      <c r="D29">
        <v>2515338.89</v>
      </c>
      <c r="E29">
        <v>6860068.52</v>
      </c>
      <c r="F29">
        <v>188.31</v>
      </c>
      <c r="G29">
        <v>162.15</v>
      </c>
      <c r="H29">
        <v>26.16</v>
      </c>
      <c r="I29">
        <v>26.44</v>
      </c>
      <c r="J29">
        <v>27.3</v>
      </c>
      <c r="K29">
        <v>5.54</v>
      </c>
      <c r="L29">
        <v>0.57</v>
      </c>
      <c r="M29">
        <v>51.9</v>
      </c>
      <c r="N29">
        <v>355.22</v>
      </c>
      <c r="O29">
        <v>1</v>
      </c>
      <c r="P29" t="s">
        <v>42</v>
      </c>
      <c r="Q29">
        <v>1</v>
      </c>
    </row>
    <row r="30" spans="1:17" ht="15">
      <c r="A30">
        <v>7</v>
      </c>
      <c r="B30">
        <v>30</v>
      </c>
      <c r="C30">
        <v>1</v>
      </c>
      <c r="D30">
        <v>2515336.85</v>
      </c>
      <c r="E30">
        <v>6860072.95</v>
      </c>
      <c r="F30">
        <v>190.06</v>
      </c>
      <c r="G30">
        <v>162.38</v>
      </c>
      <c r="H30">
        <v>27.68</v>
      </c>
      <c r="I30">
        <v>27.98</v>
      </c>
      <c r="J30">
        <v>33</v>
      </c>
      <c r="K30">
        <v>4.78</v>
      </c>
      <c r="L30">
        <v>0.51</v>
      </c>
      <c r="M30">
        <v>56.31</v>
      </c>
      <c r="N30">
        <v>353.01</v>
      </c>
      <c r="O30">
        <v>1</v>
      </c>
      <c r="P30" t="s">
        <v>42</v>
      </c>
      <c r="Q30">
        <v>1</v>
      </c>
    </row>
    <row r="31" spans="1:17" ht="15">
      <c r="A31">
        <v>7</v>
      </c>
      <c r="B31">
        <v>31</v>
      </c>
      <c r="C31">
        <v>3</v>
      </c>
      <c r="D31">
        <v>2515336.22</v>
      </c>
      <c r="E31">
        <v>6860076.59</v>
      </c>
      <c r="F31">
        <v>191.86</v>
      </c>
      <c r="G31">
        <v>162.6</v>
      </c>
      <c r="H31">
        <v>29.26</v>
      </c>
      <c r="I31">
        <v>29.73</v>
      </c>
      <c r="J31">
        <v>26.1</v>
      </c>
      <c r="K31">
        <v>4.3</v>
      </c>
      <c r="L31">
        <v>0.78</v>
      </c>
      <c r="M31">
        <v>59.96</v>
      </c>
      <c r="N31">
        <v>352.44</v>
      </c>
      <c r="O31">
        <v>1</v>
      </c>
      <c r="P31" t="s">
        <v>42</v>
      </c>
      <c r="Q31">
        <v>1</v>
      </c>
    </row>
    <row r="32" spans="1:17" ht="15">
      <c r="A32">
        <v>7</v>
      </c>
      <c r="B32">
        <v>32</v>
      </c>
      <c r="C32">
        <v>3</v>
      </c>
      <c r="D32">
        <v>2515342.83</v>
      </c>
      <c r="E32">
        <v>6860076.6</v>
      </c>
      <c r="F32">
        <v>192.28</v>
      </c>
      <c r="G32">
        <v>163.27</v>
      </c>
      <c r="H32">
        <v>29.01</v>
      </c>
      <c r="I32">
        <v>28.91</v>
      </c>
      <c r="J32">
        <v>28.1</v>
      </c>
      <c r="K32">
        <v>5.09</v>
      </c>
      <c r="L32">
        <v>0.69</v>
      </c>
      <c r="M32">
        <v>60.21</v>
      </c>
      <c r="N32">
        <v>358.74</v>
      </c>
      <c r="O32">
        <v>1</v>
      </c>
      <c r="P32" t="s">
        <v>42</v>
      </c>
      <c r="Q32">
        <v>1</v>
      </c>
    </row>
    <row r="33" spans="1:17" ht="15">
      <c r="A33">
        <v>7</v>
      </c>
      <c r="B33">
        <v>33</v>
      </c>
      <c r="C33">
        <v>1</v>
      </c>
      <c r="D33">
        <v>2515337.04</v>
      </c>
      <c r="E33">
        <v>6860080.57</v>
      </c>
      <c r="F33">
        <v>196.51</v>
      </c>
      <c r="G33">
        <v>163.14</v>
      </c>
      <c r="H33">
        <v>33.37</v>
      </c>
      <c r="I33">
        <v>33.28</v>
      </c>
      <c r="J33">
        <v>40.1</v>
      </c>
      <c r="K33">
        <v>5.52</v>
      </c>
      <c r="L33">
        <v>0.55</v>
      </c>
      <c r="M33">
        <v>63.93</v>
      </c>
      <c r="N33">
        <v>353.24</v>
      </c>
      <c r="O33">
        <v>1</v>
      </c>
      <c r="P33" t="s">
        <v>42</v>
      </c>
      <c r="Q33">
        <v>1</v>
      </c>
    </row>
    <row r="34" spans="1:17" ht="15">
      <c r="A34">
        <v>7</v>
      </c>
      <c r="B34">
        <v>34</v>
      </c>
      <c r="C34">
        <v>1</v>
      </c>
      <c r="D34">
        <v>2515342.26</v>
      </c>
      <c r="E34">
        <v>6860080.44</v>
      </c>
      <c r="F34">
        <v>193.01</v>
      </c>
      <c r="G34">
        <v>163.51</v>
      </c>
      <c r="H34">
        <v>29.5</v>
      </c>
      <c r="I34">
        <v>29.73</v>
      </c>
      <c r="J34">
        <v>34.4</v>
      </c>
      <c r="K34">
        <v>4.77</v>
      </c>
      <c r="L34">
        <v>0.54</v>
      </c>
      <c r="M34">
        <v>63.99</v>
      </c>
      <c r="N34">
        <v>357.92</v>
      </c>
      <c r="O34">
        <v>0</v>
      </c>
      <c r="P34" t="s">
        <v>42</v>
      </c>
      <c r="Q34">
        <v>1</v>
      </c>
    </row>
    <row r="35" spans="1:17" ht="15">
      <c r="A35">
        <v>7</v>
      </c>
      <c r="B35">
        <v>35</v>
      </c>
      <c r="C35">
        <v>1</v>
      </c>
      <c r="D35">
        <v>2515339.17</v>
      </c>
      <c r="E35">
        <v>6860084.81</v>
      </c>
      <c r="F35">
        <v>193.54</v>
      </c>
      <c r="G35">
        <v>163.81</v>
      </c>
      <c r="H35">
        <v>29.73</v>
      </c>
      <c r="I35">
        <v>29.87</v>
      </c>
      <c r="J35">
        <v>36.3</v>
      </c>
      <c r="K35">
        <v>5.27</v>
      </c>
      <c r="L35">
        <v>0.51</v>
      </c>
      <c r="M35">
        <v>68.19</v>
      </c>
      <c r="N35">
        <v>355.05</v>
      </c>
      <c r="O35">
        <v>0</v>
      </c>
      <c r="P35" t="s">
        <v>42</v>
      </c>
      <c r="Q35">
        <v>1</v>
      </c>
    </row>
    <row r="36" spans="1:17" ht="15">
      <c r="A36">
        <v>7</v>
      </c>
      <c r="B36">
        <v>36</v>
      </c>
      <c r="C36">
        <v>3</v>
      </c>
      <c r="D36">
        <v>2515308.95</v>
      </c>
      <c r="E36">
        <v>6859975.05</v>
      </c>
      <c r="F36">
        <v>175.23</v>
      </c>
      <c r="G36">
        <v>154.31</v>
      </c>
      <c r="H36">
        <v>20.92</v>
      </c>
      <c r="I36">
        <v>20.97</v>
      </c>
      <c r="J36">
        <v>18.5</v>
      </c>
      <c r="K36">
        <v>3.54</v>
      </c>
      <c r="L36">
        <v>0.47</v>
      </c>
      <c r="M36">
        <v>50.35</v>
      </c>
      <c r="N36">
        <v>207.81</v>
      </c>
      <c r="O36">
        <v>1</v>
      </c>
      <c r="P36" t="s">
        <v>42</v>
      </c>
      <c r="Q36">
        <v>2</v>
      </c>
    </row>
    <row r="37" spans="1:17" ht="15">
      <c r="A37">
        <v>7</v>
      </c>
      <c r="B37">
        <v>37</v>
      </c>
      <c r="C37">
        <v>2</v>
      </c>
      <c r="D37">
        <v>2515313.41</v>
      </c>
      <c r="E37">
        <v>6859973.59</v>
      </c>
      <c r="F37">
        <v>176.62</v>
      </c>
      <c r="G37">
        <v>154.46</v>
      </c>
      <c r="H37">
        <v>22.15</v>
      </c>
      <c r="I37">
        <v>22.23</v>
      </c>
      <c r="J37">
        <v>23.8</v>
      </c>
      <c r="K37">
        <v>3.24</v>
      </c>
      <c r="L37">
        <v>0.58</v>
      </c>
      <c r="M37">
        <v>49.25</v>
      </c>
      <c r="N37">
        <v>202.56</v>
      </c>
      <c r="O37">
        <v>1</v>
      </c>
      <c r="P37" t="s">
        <v>42</v>
      </c>
      <c r="Q37">
        <v>2</v>
      </c>
    </row>
    <row r="38" spans="1:17" ht="15">
      <c r="A38">
        <v>7</v>
      </c>
      <c r="B38">
        <v>38</v>
      </c>
      <c r="C38">
        <v>2</v>
      </c>
      <c r="D38">
        <v>2515313.01</v>
      </c>
      <c r="E38">
        <v>6859975.12</v>
      </c>
      <c r="F38">
        <v>177.79</v>
      </c>
      <c r="G38">
        <v>154.72</v>
      </c>
      <c r="H38">
        <v>23.08</v>
      </c>
      <c r="I38">
        <v>23.22</v>
      </c>
      <c r="J38">
        <v>24.5</v>
      </c>
      <c r="K38">
        <v>3.23</v>
      </c>
      <c r="L38">
        <v>0.49</v>
      </c>
      <c r="M38">
        <v>48.12</v>
      </c>
      <c r="N38">
        <v>203.86</v>
      </c>
      <c r="O38">
        <v>1</v>
      </c>
      <c r="P38" t="s">
        <v>42</v>
      </c>
      <c r="Q38">
        <v>2</v>
      </c>
    </row>
    <row r="39" spans="1:17" ht="15">
      <c r="A39">
        <v>7</v>
      </c>
      <c r="B39">
        <v>39</v>
      </c>
      <c r="C39">
        <v>2</v>
      </c>
      <c r="D39">
        <v>2515316.41</v>
      </c>
      <c r="E39">
        <v>6859978.7</v>
      </c>
      <c r="F39">
        <v>179.1</v>
      </c>
      <c r="G39">
        <v>155.66</v>
      </c>
      <c r="H39">
        <v>23.45</v>
      </c>
      <c r="I39">
        <v>23.54</v>
      </c>
      <c r="J39">
        <v>25.2</v>
      </c>
      <c r="K39">
        <v>3.34</v>
      </c>
      <c r="L39">
        <v>0.52</v>
      </c>
      <c r="M39">
        <v>43.33</v>
      </c>
      <c r="N39">
        <v>202.37</v>
      </c>
      <c r="O39">
        <v>1</v>
      </c>
      <c r="P39" t="s">
        <v>42</v>
      </c>
      <c r="Q39">
        <v>2</v>
      </c>
    </row>
    <row r="40" spans="1:17" ht="15">
      <c r="A40">
        <v>7</v>
      </c>
      <c r="B40">
        <v>40</v>
      </c>
      <c r="C40">
        <v>2</v>
      </c>
      <c r="D40">
        <v>2515310.92</v>
      </c>
      <c r="E40">
        <v>6859981.2</v>
      </c>
      <c r="F40">
        <v>182.67</v>
      </c>
      <c r="G40">
        <v>155.05</v>
      </c>
      <c r="H40">
        <v>27.61</v>
      </c>
      <c r="I40">
        <v>28.05</v>
      </c>
      <c r="J40">
        <v>29.7</v>
      </c>
      <c r="K40">
        <v>3.64</v>
      </c>
      <c r="L40">
        <v>0.55</v>
      </c>
      <c r="M40">
        <v>44.2</v>
      </c>
      <c r="N40">
        <v>210.19</v>
      </c>
      <c r="O40">
        <v>1</v>
      </c>
      <c r="P40" t="s">
        <v>42</v>
      </c>
      <c r="Q40">
        <v>2</v>
      </c>
    </row>
    <row r="41" spans="1:17" ht="15">
      <c r="A41">
        <v>7</v>
      </c>
      <c r="B41">
        <v>41</v>
      </c>
      <c r="C41">
        <v>2</v>
      </c>
      <c r="D41">
        <v>2515315.22</v>
      </c>
      <c r="E41">
        <v>6859982.67</v>
      </c>
      <c r="F41">
        <v>183.95</v>
      </c>
      <c r="G41">
        <v>155.86</v>
      </c>
      <c r="H41">
        <v>28.1</v>
      </c>
      <c r="I41">
        <v>28.1</v>
      </c>
      <c r="J41">
        <v>31.4</v>
      </c>
      <c r="K41">
        <v>4.05</v>
      </c>
      <c r="L41">
        <v>0.56</v>
      </c>
      <c r="M41">
        <v>40.53</v>
      </c>
      <c r="N41">
        <v>206.56</v>
      </c>
      <c r="O41">
        <v>1</v>
      </c>
      <c r="P41" t="s">
        <v>42</v>
      </c>
      <c r="Q41">
        <v>2</v>
      </c>
    </row>
    <row r="42" spans="1:17" ht="15">
      <c r="A42">
        <v>7</v>
      </c>
      <c r="B42">
        <v>42</v>
      </c>
      <c r="C42">
        <v>2</v>
      </c>
      <c r="D42">
        <v>2515319.58</v>
      </c>
      <c r="E42">
        <v>6859984.97</v>
      </c>
      <c r="F42">
        <v>180.31</v>
      </c>
      <c r="G42">
        <v>156.66</v>
      </c>
      <c r="H42">
        <v>23.65</v>
      </c>
      <c r="I42">
        <v>23.82</v>
      </c>
      <c r="J42">
        <v>27.4</v>
      </c>
      <c r="K42">
        <v>4.09</v>
      </c>
      <c r="L42">
        <v>0.45</v>
      </c>
      <c r="M42">
        <v>36.31</v>
      </c>
      <c r="N42">
        <v>202.77</v>
      </c>
      <c r="O42">
        <v>1</v>
      </c>
      <c r="P42" t="s">
        <v>42</v>
      </c>
      <c r="Q42">
        <v>2</v>
      </c>
    </row>
    <row r="43" spans="1:17" ht="15">
      <c r="A43">
        <v>7</v>
      </c>
      <c r="B43">
        <v>43</v>
      </c>
      <c r="C43">
        <v>2</v>
      </c>
      <c r="D43">
        <v>2515320.17</v>
      </c>
      <c r="E43">
        <v>6859988.7</v>
      </c>
      <c r="F43">
        <v>180.62</v>
      </c>
      <c r="G43">
        <v>156.96</v>
      </c>
      <c r="H43">
        <v>23.67</v>
      </c>
      <c r="I43">
        <v>23.54</v>
      </c>
      <c r="J43">
        <v>28.9</v>
      </c>
      <c r="K43">
        <v>4.66</v>
      </c>
      <c r="L43">
        <v>0.53</v>
      </c>
      <c r="M43">
        <v>32.79</v>
      </c>
      <c r="N43">
        <v>205.06</v>
      </c>
      <c r="O43">
        <v>1</v>
      </c>
      <c r="P43" t="s">
        <v>42</v>
      </c>
      <c r="Q43">
        <v>2</v>
      </c>
    </row>
    <row r="44" spans="1:17" ht="15">
      <c r="A44">
        <v>7</v>
      </c>
      <c r="B44">
        <v>44</v>
      </c>
      <c r="C44">
        <v>2</v>
      </c>
      <c r="D44">
        <v>2515315.34</v>
      </c>
      <c r="E44">
        <v>6859991.47</v>
      </c>
      <c r="F44">
        <v>182.38</v>
      </c>
      <c r="G44">
        <v>155.86</v>
      </c>
      <c r="H44">
        <v>26.51</v>
      </c>
      <c r="I44">
        <v>26.75</v>
      </c>
      <c r="J44">
        <v>29.6</v>
      </c>
      <c r="K44">
        <v>3.94</v>
      </c>
      <c r="L44">
        <v>0.49</v>
      </c>
      <c r="M44">
        <v>33.42</v>
      </c>
      <c r="N44">
        <v>214.64</v>
      </c>
      <c r="O44">
        <v>1</v>
      </c>
      <c r="P44" t="s">
        <v>42</v>
      </c>
      <c r="Q44">
        <v>2</v>
      </c>
    </row>
    <row r="45" spans="1:17" ht="15">
      <c r="A45">
        <v>7</v>
      </c>
      <c r="B45">
        <v>45</v>
      </c>
      <c r="C45">
        <v>2</v>
      </c>
      <c r="D45">
        <v>2515320.77</v>
      </c>
      <c r="E45">
        <v>6859993.88</v>
      </c>
      <c r="F45">
        <v>182.65</v>
      </c>
      <c r="G45">
        <v>157.07</v>
      </c>
      <c r="H45">
        <v>25.58</v>
      </c>
      <c r="I45">
        <v>25.59</v>
      </c>
      <c r="J45">
        <v>28.9</v>
      </c>
      <c r="K45">
        <v>4.01</v>
      </c>
      <c r="L45">
        <v>0.38</v>
      </c>
      <c r="M45">
        <v>28.15</v>
      </c>
      <c r="N45">
        <v>209.54</v>
      </c>
      <c r="O45">
        <v>1</v>
      </c>
      <c r="P45" t="s">
        <v>42</v>
      </c>
      <c r="Q45">
        <v>2</v>
      </c>
    </row>
    <row r="46" spans="1:17" ht="15">
      <c r="A46">
        <v>7</v>
      </c>
      <c r="B46">
        <v>46</v>
      </c>
      <c r="C46">
        <v>2</v>
      </c>
      <c r="D46">
        <v>2515316.29</v>
      </c>
      <c r="E46">
        <v>6859998.04</v>
      </c>
      <c r="F46">
        <v>183.93</v>
      </c>
      <c r="G46">
        <v>155.69</v>
      </c>
      <c r="H46">
        <v>28.24</v>
      </c>
      <c r="I46">
        <v>28.57</v>
      </c>
      <c r="J46">
        <v>31.5</v>
      </c>
      <c r="K46">
        <v>4.04</v>
      </c>
      <c r="L46">
        <v>0.52</v>
      </c>
      <c r="M46">
        <v>28.08</v>
      </c>
      <c r="N46">
        <v>222.02</v>
      </c>
      <c r="O46">
        <v>1</v>
      </c>
      <c r="P46" t="s">
        <v>42</v>
      </c>
      <c r="Q46">
        <v>2</v>
      </c>
    </row>
    <row r="47" spans="1:17" ht="15">
      <c r="A47">
        <v>7</v>
      </c>
      <c r="B47">
        <v>47</v>
      </c>
      <c r="C47">
        <v>2</v>
      </c>
      <c r="D47">
        <v>2515317.71</v>
      </c>
      <c r="E47">
        <v>6860000.63</v>
      </c>
      <c r="F47">
        <v>182.98</v>
      </c>
      <c r="G47">
        <v>155.94</v>
      </c>
      <c r="H47">
        <v>27.04</v>
      </c>
      <c r="I47">
        <v>26.74</v>
      </c>
      <c r="J47">
        <v>30.4</v>
      </c>
      <c r="K47">
        <v>4.07</v>
      </c>
      <c r="L47">
        <v>0.54</v>
      </c>
      <c r="M47">
        <v>25.32</v>
      </c>
      <c r="N47">
        <v>224.28</v>
      </c>
      <c r="O47">
        <v>1</v>
      </c>
      <c r="P47" t="s">
        <v>42</v>
      </c>
      <c r="Q47">
        <v>2</v>
      </c>
    </row>
    <row r="48" spans="1:17" ht="15">
      <c r="A48">
        <v>7</v>
      </c>
      <c r="B48">
        <v>48</v>
      </c>
      <c r="C48">
        <v>2</v>
      </c>
      <c r="D48">
        <v>2515320.54</v>
      </c>
      <c r="E48">
        <v>6860001.36</v>
      </c>
      <c r="F48">
        <v>184.12</v>
      </c>
      <c r="G48">
        <v>157.45</v>
      </c>
      <c r="H48">
        <v>26.67</v>
      </c>
      <c r="I48">
        <v>26.84</v>
      </c>
      <c r="J48">
        <v>29</v>
      </c>
      <c r="K48">
        <v>3.69</v>
      </c>
      <c r="L48">
        <v>0.5</v>
      </c>
      <c r="M48">
        <v>22.7</v>
      </c>
      <c r="N48">
        <v>221.19</v>
      </c>
      <c r="O48">
        <v>1</v>
      </c>
      <c r="P48" t="s">
        <v>42</v>
      </c>
      <c r="Q48">
        <v>2</v>
      </c>
    </row>
    <row r="49" spans="1:17" ht="15">
      <c r="A49">
        <v>7</v>
      </c>
      <c r="B49">
        <v>49</v>
      </c>
      <c r="C49">
        <v>2</v>
      </c>
      <c r="D49">
        <v>2515325.48</v>
      </c>
      <c r="E49">
        <v>6860000.39</v>
      </c>
      <c r="F49">
        <v>184.43</v>
      </c>
      <c r="G49">
        <v>157.56</v>
      </c>
      <c r="H49">
        <v>26.88</v>
      </c>
      <c r="I49">
        <v>26.85</v>
      </c>
      <c r="J49">
        <v>31.3</v>
      </c>
      <c r="K49">
        <v>4.44</v>
      </c>
      <c r="L49">
        <v>0.39</v>
      </c>
      <c r="M49">
        <v>20.11</v>
      </c>
      <c r="N49">
        <v>209.6</v>
      </c>
      <c r="O49">
        <v>1</v>
      </c>
      <c r="P49" t="s">
        <v>42</v>
      </c>
      <c r="Q49">
        <v>2</v>
      </c>
    </row>
    <row r="50" spans="1:17" ht="15">
      <c r="A50">
        <v>7</v>
      </c>
      <c r="B50">
        <v>50</v>
      </c>
      <c r="C50">
        <v>2</v>
      </c>
      <c r="D50">
        <v>2515318.59</v>
      </c>
      <c r="E50">
        <v>6860006.65</v>
      </c>
      <c r="F50">
        <v>182.55</v>
      </c>
      <c r="G50">
        <v>156.1</v>
      </c>
      <c r="H50">
        <v>26.45</v>
      </c>
      <c r="I50">
        <v>26.52</v>
      </c>
      <c r="J50">
        <v>29.1</v>
      </c>
      <c r="K50">
        <v>3.78</v>
      </c>
      <c r="L50">
        <v>0.49</v>
      </c>
      <c r="M50">
        <v>21.24</v>
      </c>
      <c r="N50">
        <v>235.43</v>
      </c>
      <c r="O50">
        <v>1</v>
      </c>
      <c r="P50" t="s">
        <v>42</v>
      </c>
      <c r="Q50">
        <v>2</v>
      </c>
    </row>
    <row r="51" spans="1:17" ht="15">
      <c r="A51">
        <v>7</v>
      </c>
      <c r="B51">
        <v>51</v>
      </c>
      <c r="C51">
        <v>2</v>
      </c>
      <c r="D51">
        <v>2515322.69</v>
      </c>
      <c r="E51">
        <v>6860005.68</v>
      </c>
      <c r="F51">
        <v>181.06</v>
      </c>
      <c r="G51">
        <v>157.31</v>
      </c>
      <c r="H51">
        <v>23.76</v>
      </c>
      <c r="I51">
        <v>23.75</v>
      </c>
      <c r="J51">
        <v>26.3</v>
      </c>
      <c r="K51">
        <v>3.66</v>
      </c>
      <c r="L51">
        <v>0.46</v>
      </c>
      <c r="M51">
        <v>18.29</v>
      </c>
      <c r="N51">
        <v>226.68</v>
      </c>
      <c r="O51">
        <v>1</v>
      </c>
      <c r="P51" t="s">
        <v>42</v>
      </c>
      <c r="Q51">
        <v>2</v>
      </c>
    </row>
    <row r="52" spans="1:17" ht="15">
      <c r="A52">
        <v>7</v>
      </c>
      <c r="B52">
        <v>52</v>
      </c>
      <c r="C52">
        <v>2</v>
      </c>
      <c r="D52">
        <v>2515326.45</v>
      </c>
      <c r="E52">
        <v>6860005.67</v>
      </c>
      <c r="F52">
        <v>185.63</v>
      </c>
      <c r="G52">
        <v>157.79</v>
      </c>
      <c r="H52">
        <v>27.84</v>
      </c>
      <c r="I52">
        <v>28.2</v>
      </c>
      <c r="J52">
        <v>32.4</v>
      </c>
      <c r="K52">
        <v>4.52</v>
      </c>
      <c r="L52">
        <v>0.54</v>
      </c>
      <c r="M52">
        <v>15.45</v>
      </c>
      <c r="N52">
        <v>218.26</v>
      </c>
      <c r="O52">
        <v>1</v>
      </c>
      <c r="P52" t="s">
        <v>42</v>
      </c>
      <c r="Q52">
        <v>2</v>
      </c>
    </row>
    <row r="53" spans="1:17" ht="15">
      <c r="A53">
        <v>7</v>
      </c>
      <c r="B53">
        <v>53</v>
      </c>
      <c r="C53">
        <v>2</v>
      </c>
      <c r="D53">
        <v>2515321.47</v>
      </c>
      <c r="E53">
        <v>6860009.88</v>
      </c>
      <c r="F53">
        <v>181.87</v>
      </c>
      <c r="G53">
        <v>156.69</v>
      </c>
      <c r="H53">
        <v>25.18</v>
      </c>
      <c r="I53">
        <v>25.34</v>
      </c>
      <c r="J53">
        <v>28.6</v>
      </c>
      <c r="K53">
        <v>4.02</v>
      </c>
      <c r="L53">
        <v>0.49</v>
      </c>
      <c r="M53">
        <v>17.24</v>
      </c>
      <c r="N53">
        <v>240.41</v>
      </c>
      <c r="O53">
        <v>1</v>
      </c>
      <c r="P53" t="s">
        <v>42</v>
      </c>
      <c r="Q53">
        <v>2</v>
      </c>
    </row>
    <row r="54" spans="1:17" ht="15">
      <c r="A54">
        <v>7</v>
      </c>
      <c r="B54">
        <v>54</v>
      </c>
      <c r="C54">
        <v>2</v>
      </c>
      <c r="D54">
        <v>2515328.4</v>
      </c>
      <c r="E54">
        <v>6860008.74</v>
      </c>
      <c r="F54">
        <v>183</v>
      </c>
      <c r="G54">
        <v>157.88</v>
      </c>
      <c r="H54">
        <v>25.12</v>
      </c>
      <c r="I54">
        <v>25.26</v>
      </c>
      <c r="J54">
        <v>26.2</v>
      </c>
      <c r="K54">
        <v>3.2</v>
      </c>
      <c r="L54">
        <v>0.56</v>
      </c>
      <c r="M54">
        <v>11.92</v>
      </c>
      <c r="N54">
        <v>221.99</v>
      </c>
      <c r="O54">
        <v>1</v>
      </c>
      <c r="P54" t="s">
        <v>42</v>
      </c>
      <c r="Q54">
        <v>2</v>
      </c>
    </row>
    <row r="55" spans="1:17" ht="15">
      <c r="A55">
        <v>7</v>
      </c>
      <c r="B55">
        <v>55</v>
      </c>
      <c r="C55">
        <v>2</v>
      </c>
      <c r="D55">
        <v>2515326.99</v>
      </c>
      <c r="E55">
        <v>6860012.42</v>
      </c>
      <c r="F55">
        <v>186.24</v>
      </c>
      <c r="G55">
        <v>157.78</v>
      </c>
      <c r="H55">
        <v>28.46</v>
      </c>
      <c r="I55">
        <v>28.65</v>
      </c>
      <c r="J55">
        <v>31.7</v>
      </c>
      <c r="K55">
        <v>4.04</v>
      </c>
      <c r="L55">
        <v>0.51</v>
      </c>
      <c r="M55">
        <v>11.17</v>
      </c>
      <c r="N55">
        <v>241.29</v>
      </c>
      <c r="O55">
        <v>1</v>
      </c>
      <c r="P55" t="s">
        <v>42</v>
      </c>
      <c r="Q55">
        <v>2</v>
      </c>
    </row>
    <row r="56" spans="1:17" ht="15">
      <c r="A56">
        <v>7</v>
      </c>
      <c r="B56">
        <v>56</v>
      </c>
      <c r="C56">
        <v>2</v>
      </c>
      <c r="D56">
        <v>2515321.47</v>
      </c>
      <c r="E56">
        <v>6860015.12</v>
      </c>
      <c r="F56">
        <v>182.77</v>
      </c>
      <c r="G56">
        <v>156.82</v>
      </c>
      <c r="H56">
        <v>25.95</v>
      </c>
      <c r="I56">
        <v>26.15</v>
      </c>
      <c r="J56">
        <v>29.6</v>
      </c>
      <c r="K56">
        <v>4.15</v>
      </c>
      <c r="L56">
        <v>0.53</v>
      </c>
      <c r="M56">
        <v>15.93</v>
      </c>
      <c r="N56">
        <v>258.02</v>
      </c>
      <c r="O56">
        <v>1</v>
      </c>
      <c r="P56" t="s">
        <v>42</v>
      </c>
      <c r="Q56">
        <v>2</v>
      </c>
    </row>
    <row r="57" spans="1:17" ht="15">
      <c r="A57">
        <v>7</v>
      </c>
      <c r="B57">
        <v>57</v>
      </c>
      <c r="C57">
        <v>2</v>
      </c>
      <c r="D57">
        <v>2515329.96</v>
      </c>
      <c r="E57">
        <v>6860012.26</v>
      </c>
      <c r="F57">
        <v>188.22</v>
      </c>
      <c r="G57">
        <v>158.08</v>
      </c>
      <c r="H57">
        <v>30.14</v>
      </c>
      <c r="I57">
        <v>30.03</v>
      </c>
      <c r="J57">
        <v>35</v>
      </c>
      <c r="K57">
        <v>4.68</v>
      </c>
      <c r="L57">
        <v>0.47</v>
      </c>
      <c r="M57">
        <v>8.57</v>
      </c>
      <c r="N57">
        <v>232.77</v>
      </c>
      <c r="O57">
        <v>1</v>
      </c>
      <c r="P57" t="s">
        <v>42</v>
      </c>
      <c r="Q57">
        <v>2</v>
      </c>
    </row>
    <row r="58" spans="1:17" ht="15">
      <c r="A58">
        <v>7</v>
      </c>
      <c r="B58">
        <v>58</v>
      </c>
      <c r="C58">
        <v>2</v>
      </c>
      <c r="D58">
        <v>2515326.75</v>
      </c>
      <c r="E58">
        <v>6860016.4</v>
      </c>
      <c r="F58">
        <v>183.89</v>
      </c>
      <c r="G58">
        <v>157.78</v>
      </c>
      <c r="H58">
        <v>26.1</v>
      </c>
      <c r="I58">
        <v>26.35</v>
      </c>
      <c r="J58">
        <v>28.1</v>
      </c>
      <c r="K58">
        <v>3.55</v>
      </c>
      <c r="L58">
        <v>0.48</v>
      </c>
      <c r="M58">
        <v>10.58</v>
      </c>
      <c r="N58">
        <v>262.19</v>
      </c>
      <c r="O58">
        <v>1</v>
      </c>
      <c r="P58" t="s">
        <v>42</v>
      </c>
      <c r="Q58">
        <v>2</v>
      </c>
    </row>
    <row r="59" spans="1:17" ht="15">
      <c r="A59">
        <v>7</v>
      </c>
      <c r="B59">
        <v>59</v>
      </c>
      <c r="C59">
        <v>2</v>
      </c>
      <c r="D59">
        <v>2515322.51</v>
      </c>
      <c r="E59">
        <v>6860018.62</v>
      </c>
      <c r="F59">
        <v>184.82</v>
      </c>
      <c r="G59">
        <v>157.1</v>
      </c>
      <c r="H59">
        <v>27.72</v>
      </c>
      <c r="I59">
        <v>27.6</v>
      </c>
      <c r="J59">
        <v>34.5</v>
      </c>
      <c r="K59">
        <v>5.37</v>
      </c>
      <c r="L59">
        <v>0.57</v>
      </c>
      <c r="M59">
        <v>14.95</v>
      </c>
      <c r="N59">
        <v>271.1</v>
      </c>
      <c r="O59">
        <v>1</v>
      </c>
      <c r="P59" t="s">
        <v>42</v>
      </c>
      <c r="Q59">
        <v>2</v>
      </c>
    </row>
    <row r="60" spans="1:17" ht="15">
      <c r="A60">
        <v>7</v>
      </c>
      <c r="B60">
        <v>60</v>
      </c>
      <c r="C60">
        <v>2</v>
      </c>
      <c r="D60">
        <v>2515326.42</v>
      </c>
      <c r="E60">
        <v>6860019.82</v>
      </c>
      <c r="F60">
        <v>184.52</v>
      </c>
      <c r="G60">
        <v>157.79</v>
      </c>
      <c r="H60">
        <v>26.73</v>
      </c>
      <c r="I60">
        <v>26.98</v>
      </c>
      <c r="J60">
        <v>30.3</v>
      </c>
      <c r="K60">
        <v>4.12</v>
      </c>
      <c r="L60">
        <v>0.41</v>
      </c>
      <c r="M60">
        <v>11.36</v>
      </c>
      <c r="N60">
        <v>279.74</v>
      </c>
      <c r="O60">
        <v>1</v>
      </c>
      <c r="P60" t="s">
        <v>42</v>
      </c>
      <c r="Q60">
        <v>2</v>
      </c>
    </row>
    <row r="61" spans="1:17" ht="15">
      <c r="A61">
        <v>7</v>
      </c>
      <c r="B61">
        <v>61</v>
      </c>
      <c r="C61">
        <v>2</v>
      </c>
      <c r="D61">
        <v>2515330.38</v>
      </c>
      <c r="E61">
        <v>6860018.84</v>
      </c>
      <c r="F61">
        <v>185.77</v>
      </c>
      <c r="G61">
        <v>158.36</v>
      </c>
      <c r="H61">
        <v>27.42</v>
      </c>
      <c r="I61">
        <v>27.42</v>
      </c>
      <c r="J61">
        <v>31.2</v>
      </c>
      <c r="K61">
        <v>4.23</v>
      </c>
      <c r="L61">
        <v>0.47</v>
      </c>
      <c r="M61">
        <v>7.29</v>
      </c>
      <c r="N61">
        <v>281.05</v>
      </c>
      <c r="O61">
        <v>1</v>
      </c>
      <c r="P61" t="s">
        <v>42</v>
      </c>
      <c r="Q61">
        <v>2</v>
      </c>
    </row>
    <row r="62" spans="1:17" ht="15">
      <c r="A62">
        <v>7</v>
      </c>
      <c r="B62">
        <v>62</v>
      </c>
      <c r="C62">
        <v>2</v>
      </c>
      <c r="D62">
        <v>2515330.22</v>
      </c>
      <c r="E62">
        <v>6860022.46</v>
      </c>
      <c r="F62">
        <v>185.28</v>
      </c>
      <c r="G62">
        <v>158.37</v>
      </c>
      <c r="H62">
        <v>26.91</v>
      </c>
      <c r="I62">
        <v>26.66</v>
      </c>
      <c r="J62">
        <v>30.1</v>
      </c>
      <c r="K62">
        <v>3.99</v>
      </c>
      <c r="L62">
        <v>0.54</v>
      </c>
      <c r="M62">
        <v>9.19</v>
      </c>
      <c r="N62">
        <v>302.79</v>
      </c>
      <c r="O62">
        <v>1</v>
      </c>
      <c r="P62" t="s">
        <v>42</v>
      </c>
      <c r="Q62">
        <v>2</v>
      </c>
    </row>
    <row r="63" spans="1:17" ht="15">
      <c r="A63">
        <v>7</v>
      </c>
      <c r="B63">
        <v>63</v>
      </c>
      <c r="C63">
        <v>2</v>
      </c>
      <c r="D63">
        <v>2515331.18</v>
      </c>
      <c r="E63">
        <v>6860025.87</v>
      </c>
      <c r="F63">
        <v>186.05</v>
      </c>
      <c r="G63">
        <v>158.88</v>
      </c>
      <c r="H63">
        <v>27.18</v>
      </c>
      <c r="I63">
        <v>27.42</v>
      </c>
      <c r="J63">
        <v>30.5</v>
      </c>
      <c r="K63">
        <v>4.05</v>
      </c>
      <c r="L63">
        <v>0.51</v>
      </c>
      <c r="M63">
        <v>11.09</v>
      </c>
      <c r="N63">
        <v>319.82</v>
      </c>
      <c r="O63">
        <v>1</v>
      </c>
      <c r="P63" t="s">
        <v>42</v>
      </c>
      <c r="Q63">
        <v>2</v>
      </c>
    </row>
    <row r="64" spans="1:17" ht="15">
      <c r="A64">
        <v>7</v>
      </c>
      <c r="B64">
        <v>64</v>
      </c>
      <c r="C64">
        <v>2</v>
      </c>
      <c r="D64">
        <v>2515328.76</v>
      </c>
      <c r="E64">
        <v>6860028.39</v>
      </c>
      <c r="F64">
        <v>186.38</v>
      </c>
      <c r="G64">
        <v>158.35</v>
      </c>
      <c r="H64">
        <v>28.02</v>
      </c>
      <c r="I64">
        <v>27.97</v>
      </c>
      <c r="J64">
        <v>31.7</v>
      </c>
      <c r="K64">
        <v>4.19</v>
      </c>
      <c r="L64">
        <v>0.53</v>
      </c>
      <c r="M64">
        <v>14.54</v>
      </c>
      <c r="N64">
        <v>317.39</v>
      </c>
      <c r="O64">
        <v>1</v>
      </c>
      <c r="P64" t="s">
        <v>42</v>
      </c>
      <c r="Q64">
        <v>2</v>
      </c>
    </row>
    <row r="65" spans="1:17" ht="15">
      <c r="A65">
        <v>7</v>
      </c>
      <c r="B65">
        <v>65</v>
      </c>
      <c r="C65">
        <v>2</v>
      </c>
      <c r="D65">
        <v>2515327.16</v>
      </c>
      <c r="E65">
        <v>6860030.38</v>
      </c>
      <c r="F65">
        <v>185.61</v>
      </c>
      <c r="G65">
        <v>158.11</v>
      </c>
      <c r="H65">
        <v>27.5</v>
      </c>
      <c r="I65">
        <v>27.42</v>
      </c>
      <c r="J65">
        <v>30.6</v>
      </c>
      <c r="K65">
        <v>3.97</v>
      </c>
      <c r="L65">
        <v>0.54</v>
      </c>
      <c r="M65">
        <v>17.09</v>
      </c>
      <c r="N65">
        <v>316.99</v>
      </c>
      <c r="O65">
        <v>1</v>
      </c>
      <c r="P65" t="s">
        <v>42</v>
      </c>
      <c r="Q65">
        <v>2</v>
      </c>
    </row>
    <row r="66" spans="1:17" ht="15">
      <c r="A66">
        <v>7</v>
      </c>
      <c r="B66">
        <v>66</v>
      </c>
      <c r="C66">
        <v>2</v>
      </c>
      <c r="D66">
        <v>2515334.6</v>
      </c>
      <c r="E66">
        <v>6860029.2</v>
      </c>
      <c r="F66">
        <v>185.4</v>
      </c>
      <c r="G66">
        <v>159.73</v>
      </c>
      <c r="H66">
        <v>25.67</v>
      </c>
      <c r="I66">
        <v>25.8</v>
      </c>
      <c r="J66">
        <v>28</v>
      </c>
      <c r="K66">
        <v>3.65</v>
      </c>
      <c r="L66">
        <v>0.49</v>
      </c>
      <c r="M66">
        <v>12.85</v>
      </c>
      <c r="N66">
        <v>341.24</v>
      </c>
      <c r="O66">
        <v>1</v>
      </c>
      <c r="P66" t="s">
        <v>42</v>
      </c>
      <c r="Q66">
        <v>2</v>
      </c>
    </row>
    <row r="67" spans="1:17" ht="15">
      <c r="A67">
        <v>7</v>
      </c>
      <c r="B67">
        <v>67</v>
      </c>
      <c r="C67">
        <v>2</v>
      </c>
      <c r="D67">
        <v>2515330.49</v>
      </c>
      <c r="E67">
        <v>6860033.54</v>
      </c>
      <c r="F67">
        <v>184.61</v>
      </c>
      <c r="G67">
        <v>159.55</v>
      </c>
      <c r="H67">
        <v>25.06</v>
      </c>
      <c r="I67">
        <v>24.99</v>
      </c>
      <c r="J67">
        <v>26.5</v>
      </c>
      <c r="K67">
        <v>3.29</v>
      </c>
      <c r="L67">
        <v>0.43</v>
      </c>
      <c r="M67">
        <v>18.23</v>
      </c>
      <c r="N67">
        <v>331.46</v>
      </c>
      <c r="O67">
        <v>1</v>
      </c>
      <c r="P67" t="s">
        <v>42</v>
      </c>
      <c r="Q67">
        <v>2</v>
      </c>
    </row>
    <row r="68" spans="1:17" ht="15">
      <c r="A68">
        <v>7</v>
      </c>
      <c r="B68">
        <v>68</v>
      </c>
      <c r="C68">
        <v>2</v>
      </c>
      <c r="D68">
        <v>2515336.43</v>
      </c>
      <c r="E68">
        <v>6860033.8</v>
      </c>
      <c r="F68">
        <v>188.4</v>
      </c>
      <c r="G68">
        <v>160.35</v>
      </c>
      <c r="H68">
        <v>28.05</v>
      </c>
      <c r="I68">
        <v>28.05</v>
      </c>
      <c r="J68">
        <v>31.1</v>
      </c>
      <c r="K68">
        <v>3.99</v>
      </c>
      <c r="L68">
        <v>0.56</v>
      </c>
      <c r="M68">
        <v>17.18</v>
      </c>
      <c r="N68">
        <v>350.5</v>
      </c>
      <c r="O68">
        <v>1</v>
      </c>
      <c r="P68" t="s">
        <v>42</v>
      </c>
      <c r="Q68">
        <v>2</v>
      </c>
    </row>
    <row r="69" spans="1:17" ht="15">
      <c r="A69">
        <v>7</v>
      </c>
      <c r="B69">
        <v>69</v>
      </c>
      <c r="C69">
        <v>2</v>
      </c>
      <c r="D69">
        <v>2515332.52</v>
      </c>
      <c r="E69">
        <v>6860040.36</v>
      </c>
      <c r="F69">
        <v>186.59</v>
      </c>
      <c r="G69">
        <v>160.29</v>
      </c>
      <c r="H69">
        <v>26.3</v>
      </c>
      <c r="I69">
        <v>26.21</v>
      </c>
      <c r="J69">
        <v>30.2</v>
      </c>
      <c r="K69">
        <v>4.24</v>
      </c>
      <c r="L69">
        <v>0.48</v>
      </c>
      <c r="M69">
        <v>24.2</v>
      </c>
      <c r="N69">
        <v>342.04</v>
      </c>
      <c r="O69">
        <v>1</v>
      </c>
      <c r="P69" t="s">
        <v>42</v>
      </c>
      <c r="Q69">
        <v>2</v>
      </c>
    </row>
    <row r="70" spans="1:17" ht="15">
      <c r="A70">
        <v>7</v>
      </c>
      <c r="B70">
        <v>70</v>
      </c>
      <c r="C70">
        <v>2</v>
      </c>
      <c r="D70">
        <v>2515332.33</v>
      </c>
      <c r="E70">
        <v>6860043.59</v>
      </c>
      <c r="F70">
        <v>186.62</v>
      </c>
      <c r="G70">
        <v>160.29</v>
      </c>
      <c r="H70">
        <v>26.34</v>
      </c>
      <c r="I70">
        <v>26.54</v>
      </c>
      <c r="J70">
        <v>30.6</v>
      </c>
      <c r="K70">
        <v>4.36</v>
      </c>
      <c r="L70">
        <v>0.48</v>
      </c>
      <c r="M70">
        <v>27.41</v>
      </c>
      <c r="N70">
        <v>342.99</v>
      </c>
      <c r="O70">
        <v>1</v>
      </c>
      <c r="P70" t="s">
        <v>42</v>
      </c>
      <c r="Q70">
        <v>2</v>
      </c>
    </row>
    <row r="71" spans="1:17" ht="15">
      <c r="A71">
        <v>7</v>
      </c>
      <c r="B71">
        <v>71</v>
      </c>
      <c r="C71">
        <v>2</v>
      </c>
      <c r="D71">
        <v>2515337.68</v>
      </c>
      <c r="E71">
        <v>6860042.7</v>
      </c>
      <c r="F71">
        <v>185.33</v>
      </c>
      <c r="G71">
        <v>161.01</v>
      </c>
      <c r="H71">
        <v>24.32</v>
      </c>
      <c r="I71">
        <v>24.46</v>
      </c>
      <c r="J71">
        <v>28.1</v>
      </c>
      <c r="K71">
        <v>4.12</v>
      </c>
      <c r="L71">
        <v>0.34</v>
      </c>
      <c r="M71">
        <v>26.06</v>
      </c>
      <c r="N71">
        <v>354.27</v>
      </c>
      <c r="O71">
        <v>1</v>
      </c>
      <c r="P71" t="s">
        <v>42</v>
      </c>
      <c r="Q71">
        <v>2</v>
      </c>
    </row>
    <row r="72" spans="1:17" ht="15">
      <c r="A72">
        <v>7</v>
      </c>
      <c r="B72">
        <v>72</v>
      </c>
      <c r="C72">
        <v>2</v>
      </c>
      <c r="D72">
        <v>2515332.68</v>
      </c>
      <c r="E72">
        <v>6860047.2</v>
      </c>
      <c r="F72">
        <v>188.12</v>
      </c>
      <c r="G72">
        <v>160.18</v>
      </c>
      <c r="H72">
        <v>27.94</v>
      </c>
      <c r="I72">
        <v>27.93</v>
      </c>
      <c r="J72">
        <v>32.1</v>
      </c>
      <c r="K72">
        <v>4.37</v>
      </c>
      <c r="L72">
        <v>0.41</v>
      </c>
      <c r="M72">
        <v>30.91</v>
      </c>
      <c r="N72">
        <v>344.85</v>
      </c>
      <c r="O72">
        <v>1</v>
      </c>
      <c r="P72" t="s">
        <v>42</v>
      </c>
      <c r="Q72">
        <v>2</v>
      </c>
    </row>
    <row r="73" spans="1:17" ht="15">
      <c r="A73">
        <v>7</v>
      </c>
      <c r="B73">
        <v>73</v>
      </c>
      <c r="C73">
        <v>2</v>
      </c>
      <c r="D73">
        <v>2515339.53</v>
      </c>
      <c r="E73">
        <v>6860051.5</v>
      </c>
      <c r="F73">
        <v>183.2</v>
      </c>
      <c r="G73">
        <v>160.94</v>
      </c>
      <c r="H73">
        <v>22.26</v>
      </c>
      <c r="I73">
        <v>22.32</v>
      </c>
      <c r="J73">
        <v>24.3</v>
      </c>
      <c r="K73">
        <v>3.41</v>
      </c>
      <c r="L73">
        <v>0.32</v>
      </c>
      <c r="M73">
        <v>34.93</v>
      </c>
      <c r="N73">
        <v>357.11</v>
      </c>
      <c r="O73">
        <v>1</v>
      </c>
      <c r="P73" t="s">
        <v>42</v>
      </c>
      <c r="Q73">
        <v>2</v>
      </c>
    </row>
    <row r="74" spans="1:17" ht="15">
      <c r="A74">
        <v>7</v>
      </c>
      <c r="B74">
        <v>74</v>
      </c>
      <c r="C74">
        <v>2</v>
      </c>
      <c r="D74">
        <v>2515336.22</v>
      </c>
      <c r="E74">
        <v>6860057.14</v>
      </c>
      <c r="F74">
        <v>186.6</v>
      </c>
      <c r="G74">
        <v>160.45</v>
      </c>
      <c r="H74">
        <v>26.15</v>
      </c>
      <c r="I74">
        <v>26.21</v>
      </c>
      <c r="J74">
        <v>30.5</v>
      </c>
      <c r="K74">
        <v>4.4</v>
      </c>
      <c r="L74">
        <v>0.44</v>
      </c>
      <c r="M74">
        <v>40.51</v>
      </c>
      <c r="N74">
        <v>351.93</v>
      </c>
      <c r="O74">
        <v>1</v>
      </c>
      <c r="P74" t="s">
        <v>42</v>
      </c>
      <c r="Q74">
        <v>2</v>
      </c>
    </row>
    <row r="75" spans="1:17" ht="15">
      <c r="A75">
        <v>7</v>
      </c>
      <c r="B75">
        <v>75</v>
      </c>
      <c r="C75">
        <v>2</v>
      </c>
      <c r="D75">
        <v>2515340.54</v>
      </c>
      <c r="E75">
        <v>6860056.9</v>
      </c>
      <c r="F75">
        <v>187.1</v>
      </c>
      <c r="G75">
        <v>161.2</v>
      </c>
      <c r="H75">
        <v>25.9</v>
      </c>
      <c r="I75">
        <v>25.67</v>
      </c>
      <c r="J75">
        <v>29.3</v>
      </c>
      <c r="K75">
        <v>4.02</v>
      </c>
      <c r="L75">
        <v>0.44</v>
      </c>
      <c r="M75">
        <v>40.39</v>
      </c>
      <c r="N75">
        <v>358.06</v>
      </c>
      <c r="O75">
        <v>1</v>
      </c>
      <c r="P75" t="s">
        <v>42</v>
      </c>
      <c r="Q75">
        <v>2</v>
      </c>
    </row>
    <row r="76" spans="1:17" ht="15">
      <c r="A76">
        <v>7</v>
      </c>
      <c r="B76">
        <v>76</v>
      </c>
      <c r="C76">
        <v>2</v>
      </c>
      <c r="D76">
        <v>2515337.5</v>
      </c>
      <c r="E76">
        <v>6860060.79</v>
      </c>
      <c r="F76">
        <v>183.61</v>
      </c>
      <c r="G76">
        <v>161.07</v>
      </c>
      <c r="H76">
        <v>22.54</v>
      </c>
      <c r="I76">
        <v>22.66</v>
      </c>
      <c r="J76">
        <v>26.2</v>
      </c>
      <c r="K76">
        <v>4.02</v>
      </c>
      <c r="L76">
        <v>0.44</v>
      </c>
      <c r="M76">
        <v>44.15</v>
      </c>
      <c r="N76">
        <v>353.72</v>
      </c>
      <c r="O76">
        <v>1</v>
      </c>
      <c r="P76" t="s">
        <v>42</v>
      </c>
      <c r="Q76">
        <v>2</v>
      </c>
    </row>
    <row r="77" spans="1:17" ht="15">
      <c r="A77">
        <v>7</v>
      </c>
      <c r="B77">
        <v>77</v>
      </c>
      <c r="C77">
        <v>2</v>
      </c>
      <c r="D77">
        <v>2515345.11</v>
      </c>
      <c r="E77">
        <v>6860058.47</v>
      </c>
      <c r="F77">
        <v>191.99</v>
      </c>
      <c r="G77">
        <v>161.57</v>
      </c>
      <c r="H77">
        <v>30.42</v>
      </c>
      <c r="I77">
        <v>30.47</v>
      </c>
      <c r="J77">
        <v>36</v>
      </c>
      <c r="K77">
        <v>4.94</v>
      </c>
      <c r="L77">
        <v>0.4</v>
      </c>
      <c r="M77">
        <v>42.55</v>
      </c>
      <c r="N77">
        <v>4.04</v>
      </c>
      <c r="O77">
        <v>1</v>
      </c>
      <c r="P77" t="s">
        <v>42</v>
      </c>
      <c r="Q77">
        <v>2</v>
      </c>
    </row>
    <row r="78" spans="1:17" ht="15">
      <c r="A78">
        <v>7</v>
      </c>
      <c r="B78">
        <v>78</v>
      </c>
      <c r="C78">
        <v>3</v>
      </c>
      <c r="D78">
        <v>2515339.32</v>
      </c>
      <c r="E78">
        <v>6860065.15</v>
      </c>
      <c r="F78">
        <v>188.15</v>
      </c>
      <c r="G78">
        <v>162.27</v>
      </c>
      <c r="H78">
        <v>25.88</v>
      </c>
      <c r="I78">
        <v>26.16</v>
      </c>
      <c r="J78">
        <v>26.8</v>
      </c>
      <c r="K78">
        <v>5.43</v>
      </c>
      <c r="L78">
        <v>0.64</v>
      </c>
      <c r="M78">
        <v>48.55</v>
      </c>
      <c r="N78">
        <v>355.85</v>
      </c>
      <c r="O78">
        <v>1</v>
      </c>
      <c r="P78" t="s">
        <v>42</v>
      </c>
      <c r="Q78">
        <v>2</v>
      </c>
    </row>
    <row r="79" spans="1:17" ht="15">
      <c r="A79">
        <v>7</v>
      </c>
      <c r="B79">
        <v>79</v>
      </c>
      <c r="C79">
        <v>3</v>
      </c>
      <c r="D79">
        <v>2515342.87</v>
      </c>
      <c r="E79">
        <v>6860066.89</v>
      </c>
      <c r="F79">
        <v>188.08</v>
      </c>
      <c r="G79">
        <v>161.78</v>
      </c>
      <c r="H79">
        <v>26.31</v>
      </c>
      <c r="I79">
        <v>26.74</v>
      </c>
      <c r="J79">
        <v>26.6</v>
      </c>
      <c r="K79">
        <v>5.23</v>
      </c>
      <c r="L79">
        <v>0.6</v>
      </c>
      <c r="M79">
        <v>50.55</v>
      </c>
      <c r="N79">
        <v>359.79</v>
      </c>
      <c r="O79">
        <v>1</v>
      </c>
      <c r="P79" t="s">
        <v>42</v>
      </c>
      <c r="Q79">
        <v>2</v>
      </c>
    </row>
    <row r="80" spans="1:17" ht="15">
      <c r="A80">
        <v>7</v>
      </c>
      <c r="B80">
        <v>80</v>
      </c>
      <c r="C80">
        <v>3</v>
      </c>
      <c r="D80">
        <v>2515348.53</v>
      </c>
      <c r="E80">
        <v>6860070.97</v>
      </c>
      <c r="F80">
        <v>189.88</v>
      </c>
      <c r="G80">
        <v>162.81</v>
      </c>
      <c r="H80">
        <v>27.07</v>
      </c>
      <c r="I80">
        <v>27.57</v>
      </c>
      <c r="J80">
        <v>27.8</v>
      </c>
      <c r="K80">
        <v>5.5</v>
      </c>
      <c r="L80">
        <v>0.59</v>
      </c>
      <c r="M80">
        <v>55.47</v>
      </c>
      <c r="N80">
        <v>5.15</v>
      </c>
      <c r="O80">
        <v>1</v>
      </c>
      <c r="P80" t="s">
        <v>42</v>
      </c>
      <c r="Q80">
        <v>2</v>
      </c>
    </row>
    <row r="81" spans="1:17" ht="15">
      <c r="A81">
        <v>7</v>
      </c>
      <c r="B81">
        <v>81</v>
      </c>
      <c r="C81">
        <v>3</v>
      </c>
      <c r="D81">
        <v>2515351.81</v>
      </c>
      <c r="E81">
        <v>6860078.23</v>
      </c>
      <c r="F81">
        <v>186.85</v>
      </c>
      <c r="G81">
        <v>163.32</v>
      </c>
      <c r="H81">
        <v>23.53</v>
      </c>
      <c r="I81">
        <v>23.81</v>
      </c>
      <c r="J81">
        <v>25.7</v>
      </c>
      <c r="K81">
        <v>5.69</v>
      </c>
      <c r="L81">
        <v>0.55</v>
      </c>
      <c r="M81">
        <v>63.27</v>
      </c>
      <c r="N81">
        <v>6.73</v>
      </c>
      <c r="O81">
        <v>0</v>
      </c>
      <c r="P81" t="s">
        <v>42</v>
      </c>
      <c r="Q81">
        <v>2</v>
      </c>
    </row>
    <row r="82" spans="1:17" ht="15">
      <c r="A82">
        <v>7</v>
      </c>
      <c r="B82">
        <v>82</v>
      </c>
      <c r="C82">
        <v>1</v>
      </c>
      <c r="D82">
        <v>2515347.32</v>
      </c>
      <c r="E82">
        <v>6860080.07</v>
      </c>
      <c r="F82">
        <v>191.59</v>
      </c>
      <c r="G82">
        <v>163.57</v>
      </c>
      <c r="H82">
        <v>28.02</v>
      </c>
      <c r="I82">
        <v>28.48</v>
      </c>
      <c r="J82">
        <v>34.1</v>
      </c>
      <c r="K82">
        <v>5.04</v>
      </c>
      <c r="L82">
        <v>0.52</v>
      </c>
      <c r="M82">
        <v>64.21</v>
      </c>
      <c r="N82">
        <v>2.45</v>
      </c>
      <c r="O82">
        <v>0</v>
      </c>
      <c r="P82" t="s">
        <v>42</v>
      </c>
      <c r="Q82">
        <v>2</v>
      </c>
    </row>
    <row r="83" spans="1:17" ht="15">
      <c r="A83">
        <v>7</v>
      </c>
      <c r="B83">
        <v>83</v>
      </c>
      <c r="C83">
        <v>3</v>
      </c>
      <c r="D83">
        <v>2515316.7</v>
      </c>
      <c r="E83">
        <v>6859965.95</v>
      </c>
      <c r="F83">
        <v>179.6</v>
      </c>
      <c r="G83">
        <v>154.82</v>
      </c>
      <c r="H83">
        <v>24.78</v>
      </c>
      <c r="I83">
        <v>24.99</v>
      </c>
      <c r="J83">
        <v>25.8</v>
      </c>
      <c r="K83">
        <v>5.34</v>
      </c>
      <c r="L83">
        <v>0.58</v>
      </c>
      <c r="M83">
        <v>54.73</v>
      </c>
      <c r="N83">
        <v>195.64</v>
      </c>
      <c r="O83">
        <v>1</v>
      </c>
      <c r="P83" t="s">
        <v>42</v>
      </c>
      <c r="Q83">
        <v>3</v>
      </c>
    </row>
    <row r="84" spans="1:17" ht="15">
      <c r="A84">
        <v>7</v>
      </c>
      <c r="B84">
        <v>84</v>
      </c>
      <c r="C84">
        <v>2</v>
      </c>
      <c r="D84">
        <v>2515321.7</v>
      </c>
      <c r="E84">
        <v>6859967.97</v>
      </c>
      <c r="F84">
        <v>178.21</v>
      </c>
      <c r="G84">
        <v>154.89</v>
      </c>
      <c r="H84">
        <v>23.31</v>
      </c>
      <c r="I84">
        <v>23.15</v>
      </c>
      <c r="J84">
        <v>26.3</v>
      </c>
      <c r="K84">
        <v>3.81</v>
      </c>
      <c r="L84">
        <v>0.51</v>
      </c>
      <c r="M84">
        <v>51.12</v>
      </c>
      <c r="N84">
        <v>191.3</v>
      </c>
      <c r="O84">
        <v>1</v>
      </c>
      <c r="P84" t="s">
        <v>42</v>
      </c>
      <c r="Q84">
        <v>3</v>
      </c>
    </row>
    <row r="85" spans="1:17" ht="15">
      <c r="A85">
        <v>7</v>
      </c>
      <c r="B85">
        <v>85</v>
      </c>
      <c r="C85">
        <v>2</v>
      </c>
      <c r="D85">
        <v>2515319.67</v>
      </c>
      <c r="E85">
        <v>6859971.02</v>
      </c>
      <c r="F85">
        <v>178.34</v>
      </c>
      <c r="G85">
        <v>154.69</v>
      </c>
      <c r="H85">
        <v>23.65</v>
      </c>
      <c r="I85">
        <v>23.62</v>
      </c>
      <c r="J85">
        <v>27</v>
      </c>
      <c r="K85">
        <v>3.95</v>
      </c>
      <c r="L85">
        <v>0.63</v>
      </c>
      <c r="M85">
        <v>48.92</v>
      </c>
      <c r="N85">
        <v>194.66</v>
      </c>
      <c r="O85">
        <v>1</v>
      </c>
      <c r="P85" t="s">
        <v>42</v>
      </c>
      <c r="Q85">
        <v>3</v>
      </c>
    </row>
    <row r="86" spans="1:17" ht="15">
      <c r="A86">
        <v>7</v>
      </c>
      <c r="B86">
        <v>86</v>
      </c>
      <c r="C86">
        <v>2</v>
      </c>
      <c r="D86">
        <v>2515323.21</v>
      </c>
      <c r="E86">
        <v>6859970.76</v>
      </c>
      <c r="F86">
        <v>177.83</v>
      </c>
      <c r="G86">
        <v>155.06</v>
      </c>
      <c r="H86">
        <v>22.77</v>
      </c>
      <c r="I86">
        <v>22.87</v>
      </c>
      <c r="J86">
        <v>25.6</v>
      </c>
      <c r="K86">
        <v>3.73</v>
      </c>
      <c r="L86">
        <v>0.48</v>
      </c>
      <c r="M86">
        <v>48.01</v>
      </c>
      <c r="N86">
        <v>190.61</v>
      </c>
      <c r="O86">
        <v>1</v>
      </c>
      <c r="P86" t="s">
        <v>42</v>
      </c>
      <c r="Q86">
        <v>3</v>
      </c>
    </row>
    <row r="87" spans="1:17" ht="15">
      <c r="A87">
        <v>7</v>
      </c>
      <c r="B87">
        <v>87</v>
      </c>
      <c r="C87">
        <v>2</v>
      </c>
      <c r="D87">
        <v>2515316.69</v>
      </c>
      <c r="E87">
        <v>6859973.58</v>
      </c>
      <c r="F87">
        <v>178.94</v>
      </c>
      <c r="G87">
        <v>154.54</v>
      </c>
      <c r="H87">
        <v>24.4</v>
      </c>
      <c r="I87">
        <v>24.34</v>
      </c>
      <c r="J87">
        <v>26.8</v>
      </c>
      <c r="K87">
        <v>3.63</v>
      </c>
      <c r="L87">
        <v>0.3</v>
      </c>
      <c r="M87">
        <v>47.75</v>
      </c>
      <c r="N87">
        <v>199.11</v>
      </c>
      <c r="O87">
        <v>1</v>
      </c>
      <c r="P87" t="s">
        <v>42</v>
      </c>
      <c r="Q87">
        <v>3</v>
      </c>
    </row>
    <row r="88" spans="1:17" ht="15">
      <c r="A88">
        <v>7</v>
      </c>
      <c r="B88">
        <v>88</v>
      </c>
      <c r="C88">
        <v>2</v>
      </c>
      <c r="D88">
        <v>2515325.83</v>
      </c>
      <c r="E88">
        <v>6859974.15</v>
      </c>
      <c r="F88">
        <v>183.44</v>
      </c>
      <c r="G88">
        <v>156.33</v>
      </c>
      <c r="H88">
        <v>27.11</v>
      </c>
      <c r="I88">
        <v>27.12</v>
      </c>
      <c r="J88">
        <v>30.9</v>
      </c>
      <c r="K88">
        <v>4.23</v>
      </c>
      <c r="L88">
        <v>0.49</v>
      </c>
      <c r="M88">
        <v>44.02</v>
      </c>
      <c r="N88">
        <v>188.64</v>
      </c>
      <c r="O88">
        <v>1</v>
      </c>
      <c r="P88" t="s">
        <v>42</v>
      </c>
      <c r="Q88">
        <v>3</v>
      </c>
    </row>
    <row r="89" spans="1:17" ht="15">
      <c r="A89">
        <v>7</v>
      </c>
      <c r="B89">
        <v>89</v>
      </c>
      <c r="C89">
        <v>2</v>
      </c>
      <c r="D89">
        <v>2515320.97</v>
      </c>
      <c r="E89">
        <v>6859978</v>
      </c>
      <c r="F89">
        <v>183.62</v>
      </c>
      <c r="G89">
        <v>156.36</v>
      </c>
      <c r="H89">
        <v>27.26</v>
      </c>
      <c r="I89">
        <v>27.11</v>
      </c>
      <c r="J89">
        <v>32.3</v>
      </c>
      <c r="K89">
        <v>4.67</v>
      </c>
      <c r="L89">
        <v>0.49</v>
      </c>
      <c r="M89">
        <v>41.96</v>
      </c>
      <c r="N89">
        <v>196.45</v>
      </c>
      <c r="O89">
        <v>1</v>
      </c>
      <c r="P89" t="s">
        <v>42</v>
      </c>
      <c r="Q89">
        <v>3</v>
      </c>
    </row>
    <row r="90" spans="1:17" ht="15">
      <c r="A90">
        <v>7</v>
      </c>
      <c r="B90">
        <v>90</v>
      </c>
      <c r="C90">
        <v>2</v>
      </c>
      <c r="D90">
        <v>2515324.98</v>
      </c>
      <c r="E90">
        <v>6859977.57</v>
      </c>
      <c r="F90">
        <v>182.23</v>
      </c>
      <c r="G90">
        <v>156.55</v>
      </c>
      <c r="H90">
        <v>25.68</v>
      </c>
      <c r="I90">
        <v>26.05</v>
      </c>
      <c r="J90">
        <v>29.4</v>
      </c>
      <c r="K90">
        <v>4.13</v>
      </c>
      <c r="L90">
        <v>0.53</v>
      </c>
      <c r="M90">
        <v>40.98</v>
      </c>
      <c r="N90">
        <v>191.04</v>
      </c>
      <c r="O90">
        <v>1</v>
      </c>
      <c r="P90" t="s">
        <v>42</v>
      </c>
      <c r="Q90">
        <v>3</v>
      </c>
    </row>
    <row r="91" spans="1:17" ht="15">
      <c r="A91">
        <v>7</v>
      </c>
      <c r="B91">
        <v>91</v>
      </c>
      <c r="C91">
        <v>2</v>
      </c>
      <c r="D91">
        <v>2515321.29</v>
      </c>
      <c r="E91">
        <v>6859981.48</v>
      </c>
      <c r="F91">
        <v>183.62</v>
      </c>
      <c r="G91">
        <v>156.52</v>
      </c>
      <c r="H91">
        <v>27.1</v>
      </c>
      <c r="I91">
        <v>26.93</v>
      </c>
      <c r="J91">
        <v>31.7</v>
      </c>
      <c r="K91">
        <v>4.51</v>
      </c>
      <c r="L91">
        <v>0.49</v>
      </c>
      <c r="M91">
        <v>38.65</v>
      </c>
      <c r="N91">
        <v>198.02</v>
      </c>
      <c r="O91">
        <v>1</v>
      </c>
      <c r="P91" t="s">
        <v>42</v>
      </c>
      <c r="Q91">
        <v>3</v>
      </c>
    </row>
    <row r="92" spans="1:17" ht="15">
      <c r="A92">
        <v>7</v>
      </c>
      <c r="B92">
        <v>92</v>
      </c>
      <c r="C92">
        <v>2</v>
      </c>
      <c r="D92">
        <v>2515323.93</v>
      </c>
      <c r="E92">
        <v>6859988.04</v>
      </c>
      <c r="F92">
        <v>182.13</v>
      </c>
      <c r="G92">
        <v>157.13</v>
      </c>
      <c r="H92">
        <v>25</v>
      </c>
      <c r="I92">
        <v>24.94</v>
      </c>
      <c r="J92">
        <v>29.6</v>
      </c>
      <c r="K92">
        <v>4.46</v>
      </c>
      <c r="L92">
        <v>0.5</v>
      </c>
      <c r="M92">
        <v>31.59</v>
      </c>
      <c r="N92">
        <v>198.6</v>
      </c>
      <c r="O92">
        <v>1</v>
      </c>
      <c r="P92" t="s">
        <v>42</v>
      </c>
      <c r="Q92">
        <v>3</v>
      </c>
    </row>
    <row r="93" spans="1:17" ht="15">
      <c r="A93">
        <v>7</v>
      </c>
      <c r="B93">
        <v>93</v>
      </c>
      <c r="C93">
        <v>2</v>
      </c>
      <c r="D93">
        <v>2515332.44</v>
      </c>
      <c r="E93">
        <v>6859988.67</v>
      </c>
      <c r="F93">
        <v>182.39</v>
      </c>
      <c r="G93">
        <v>158.13</v>
      </c>
      <c r="H93">
        <v>24.26</v>
      </c>
      <c r="I93">
        <v>24.24</v>
      </c>
      <c r="J93">
        <v>26.9</v>
      </c>
      <c r="K93">
        <v>3.69</v>
      </c>
      <c r="L93">
        <v>0.47</v>
      </c>
      <c r="M93">
        <v>28.4</v>
      </c>
      <c r="N93">
        <v>183.42</v>
      </c>
      <c r="O93">
        <v>1</v>
      </c>
      <c r="P93" t="s">
        <v>42</v>
      </c>
      <c r="Q93">
        <v>3</v>
      </c>
    </row>
    <row r="94" spans="1:17" ht="15">
      <c r="A94">
        <v>7</v>
      </c>
      <c r="B94">
        <v>94</v>
      </c>
      <c r="C94">
        <v>2</v>
      </c>
      <c r="D94">
        <v>2515325.72</v>
      </c>
      <c r="E94">
        <v>6859992.92</v>
      </c>
      <c r="F94">
        <v>182.92</v>
      </c>
      <c r="G94">
        <v>157.54</v>
      </c>
      <c r="H94">
        <v>25.37</v>
      </c>
      <c r="I94">
        <v>25.82</v>
      </c>
      <c r="J94">
        <v>27.5</v>
      </c>
      <c r="K94">
        <v>3.54</v>
      </c>
      <c r="L94">
        <v>0.52</v>
      </c>
      <c r="M94">
        <v>26.41</v>
      </c>
      <c r="N94">
        <v>199.58</v>
      </c>
      <c r="O94">
        <v>1</v>
      </c>
      <c r="P94" t="s">
        <v>42</v>
      </c>
      <c r="Q94">
        <v>3</v>
      </c>
    </row>
    <row r="95" spans="1:17" ht="15">
      <c r="A95">
        <v>7</v>
      </c>
      <c r="B95">
        <v>95</v>
      </c>
      <c r="C95">
        <v>2</v>
      </c>
      <c r="D95">
        <v>2515324.31</v>
      </c>
      <c r="E95">
        <v>6859995.3</v>
      </c>
      <c r="F95">
        <v>183.55</v>
      </c>
      <c r="G95">
        <v>157.43</v>
      </c>
      <c r="H95">
        <v>26.13</v>
      </c>
      <c r="I95">
        <v>26.15</v>
      </c>
      <c r="J95">
        <v>29.4</v>
      </c>
      <c r="K95">
        <v>4</v>
      </c>
      <c r="L95">
        <v>0.52</v>
      </c>
      <c r="M95">
        <v>25</v>
      </c>
      <c r="N95">
        <v>204.89</v>
      </c>
      <c r="O95">
        <v>1</v>
      </c>
      <c r="P95" t="s">
        <v>42</v>
      </c>
      <c r="Q95">
        <v>3</v>
      </c>
    </row>
    <row r="96" spans="1:17" ht="15">
      <c r="A96">
        <v>7</v>
      </c>
      <c r="B96">
        <v>96</v>
      </c>
      <c r="C96">
        <v>2</v>
      </c>
      <c r="D96">
        <v>2515333.12</v>
      </c>
      <c r="E96">
        <v>6859994.02</v>
      </c>
      <c r="F96">
        <v>185.4</v>
      </c>
      <c r="G96">
        <v>158.06</v>
      </c>
      <c r="H96">
        <v>27.33</v>
      </c>
      <c r="I96">
        <v>27.28</v>
      </c>
      <c r="J96">
        <v>29.3</v>
      </c>
      <c r="K96">
        <v>3.58</v>
      </c>
      <c r="L96">
        <v>0.53</v>
      </c>
      <c r="M96">
        <v>23.01</v>
      </c>
      <c r="N96">
        <v>184.04</v>
      </c>
      <c r="O96">
        <v>1</v>
      </c>
      <c r="P96" t="s">
        <v>42</v>
      </c>
      <c r="Q96">
        <v>3</v>
      </c>
    </row>
    <row r="97" spans="1:17" ht="15">
      <c r="A97">
        <v>7</v>
      </c>
      <c r="B97">
        <v>97</v>
      </c>
      <c r="C97">
        <v>2</v>
      </c>
      <c r="D97">
        <v>2515327.58</v>
      </c>
      <c r="E97">
        <v>6859998.16</v>
      </c>
      <c r="F97">
        <v>184.37</v>
      </c>
      <c r="G97">
        <v>157.87</v>
      </c>
      <c r="H97">
        <v>26.5</v>
      </c>
      <c r="I97">
        <v>26.61</v>
      </c>
      <c r="J97">
        <v>29.8</v>
      </c>
      <c r="K97">
        <v>4.03</v>
      </c>
      <c r="L97">
        <v>0.5</v>
      </c>
      <c r="M97">
        <v>20.9</v>
      </c>
      <c r="N97">
        <v>201.31</v>
      </c>
      <c r="O97">
        <v>1</v>
      </c>
      <c r="P97" t="s">
        <v>42</v>
      </c>
      <c r="Q97">
        <v>3</v>
      </c>
    </row>
    <row r="98" spans="1:17" ht="15">
      <c r="A98">
        <v>7</v>
      </c>
      <c r="B98">
        <v>98</v>
      </c>
      <c r="C98">
        <v>2</v>
      </c>
      <c r="D98">
        <v>2515329.1</v>
      </c>
      <c r="E98">
        <v>6860004.91</v>
      </c>
      <c r="F98">
        <v>187.11</v>
      </c>
      <c r="G98">
        <v>157.85</v>
      </c>
      <c r="H98">
        <v>29.26</v>
      </c>
      <c r="I98">
        <v>29.29</v>
      </c>
      <c r="J98">
        <v>32.3</v>
      </c>
      <c r="K98">
        <v>4.01</v>
      </c>
      <c r="L98">
        <v>0.52</v>
      </c>
      <c r="M98">
        <v>14.33</v>
      </c>
      <c r="N98">
        <v>208.55</v>
      </c>
      <c r="O98">
        <v>1</v>
      </c>
      <c r="P98" t="s">
        <v>42</v>
      </c>
      <c r="Q98">
        <v>3</v>
      </c>
    </row>
    <row r="99" spans="1:17" ht="15">
      <c r="A99">
        <v>7</v>
      </c>
      <c r="B99">
        <v>99</v>
      </c>
      <c r="C99">
        <v>2</v>
      </c>
      <c r="D99">
        <v>2515334.55</v>
      </c>
      <c r="E99">
        <v>6860004.25</v>
      </c>
      <c r="F99">
        <v>187.46</v>
      </c>
      <c r="G99">
        <v>158.29</v>
      </c>
      <c r="H99">
        <v>29.17</v>
      </c>
      <c r="I99">
        <v>29.15</v>
      </c>
      <c r="J99">
        <v>33.9</v>
      </c>
      <c r="K99">
        <v>4.6</v>
      </c>
      <c r="L99">
        <v>0.57</v>
      </c>
      <c r="M99">
        <v>12.7</v>
      </c>
      <c r="N99">
        <v>186.14</v>
      </c>
      <c r="O99">
        <v>1</v>
      </c>
      <c r="P99" t="s">
        <v>42</v>
      </c>
      <c r="Q99">
        <v>3</v>
      </c>
    </row>
    <row r="100" spans="1:17" ht="15">
      <c r="A100">
        <v>7</v>
      </c>
      <c r="B100">
        <v>100</v>
      </c>
      <c r="C100">
        <v>2</v>
      </c>
      <c r="D100">
        <v>2515336.89</v>
      </c>
      <c r="E100">
        <v>6860003.65</v>
      </c>
      <c r="F100">
        <v>187.01</v>
      </c>
      <c r="G100">
        <v>158.42</v>
      </c>
      <c r="H100">
        <v>28.58</v>
      </c>
      <c r="I100">
        <v>28.65</v>
      </c>
      <c r="J100">
        <v>31.1</v>
      </c>
      <c r="K100">
        <v>3.8</v>
      </c>
      <c r="L100">
        <v>0.58</v>
      </c>
      <c r="M100">
        <v>13</v>
      </c>
      <c r="N100">
        <v>175.44</v>
      </c>
      <c r="O100">
        <v>1</v>
      </c>
      <c r="P100" t="s">
        <v>42</v>
      </c>
      <c r="Q100">
        <v>3</v>
      </c>
    </row>
    <row r="101" spans="1:17" ht="15">
      <c r="A101">
        <v>7</v>
      </c>
      <c r="B101">
        <v>101</v>
      </c>
      <c r="C101">
        <v>2</v>
      </c>
      <c r="D101">
        <v>2515336.99</v>
      </c>
      <c r="E101">
        <v>6860007.37</v>
      </c>
      <c r="F101">
        <v>187.47</v>
      </c>
      <c r="G101">
        <v>158.46</v>
      </c>
      <c r="H101">
        <v>29.01</v>
      </c>
      <c r="I101">
        <v>28.94</v>
      </c>
      <c r="J101">
        <v>34.3</v>
      </c>
      <c r="K101">
        <v>4.81</v>
      </c>
      <c r="L101">
        <v>0.56</v>
      </c>
      <c r="M101">
        <v>9.28</v>
      </c>
      <c r="N101">
        <v>175.6</v>
      </c>
      <c r="O101">
        <v>1</v>
      </c>
      <c r="P101" t="s">
        <v>42</v>
      </c>
      <c r="Q101">
        <v>3</v>
      </c>
    </row>
    <row r="102" spans="1:17" ht="15">
      <c r="A102">
        <v>7</v>
      </c>
      <c r="B102">
        <v>102</v>
      </c>
      <c r="C102">
        <v>2</v>
      </c>
      <c r="D102">
        <v>2515337.27</v>
      </c>
      <c r="E102">
        <v>6860010.85</v>
      </c>
      <c r="F102">
        <v>186.31</v>
      </c>
      <c r="G102">
        <v>158.61</v>
      </c>
      <c r="H102">
        <v>27.7</v>
      </c>
      <c r="I102">
        <v>27.67</v>
      </c>
      <c r="J102">
        <v>33.5</v>
      </c>
      <c r="K102">
        <v>4.98</v>
      </c>
      <c r="L102">
        <v>0.46</v>
      </c>
      <c r="M102">
        <v>5.79</v>
      </c>
      <c r="N102">
        <v>174.09</v>
      </c>
      <c r="O102">
        <v>1</v>
      </c>
      <c r="P102" t="s">
        <v>42</v>
      </c>
      <c r="Q102">
        <v>3</v>
      </c>
    </row>
    <row r="103" spans="1:17" ht="15">
      <c r="A103">
        <v>7</v>
      </c>
      <c r="B103">
        <v>103</v>
      </c>
      <c r="C103">
        <v>2</v>
      </c>
      <c r="D103">
        <v>2515341.38</v>
      </c>
      <c r="E103">
        <v>6860013.85</v>
      </c>
      <c r="F103">
        <v>185.75</v>
      </c>
      <c r="G103">
        <v>159.18</v>
      </c>
      <c r="H103">
        <v>26.57</v>
      </c>
      <c r="I103">
        <v>26.51</v>
      </c>
      <c r="J103">
        <v>31</v>
      </c>
      <c r="K103">
        <v>4.43</v>
      </c>
      <c r="L103">
        <v>0.4</v>
      </c>
      <c r="M103">
        <v>4.92</v>
      </c>
      <c r="N103">
        <v>118.08</v>
      </c>
      <c r="O103">
        <v>1</v>
      </c>
      <c r="P103" t="s">
        <v>42</v>
      </c>
      <c r="Q103">
        <v>3</v>
      </c>
    </row>
    <row r="104" spans="1:17" ht="15">
      <c r="A104">
        <v>7</v>
      </c>
      <c r="B104">
        <v>104</v>
      </c>
      <c r="C104">
        <v>2</v>
      </c>
      <c r="D104">
        <v>2515338.94</v>
      </c>
      <c r="E104">
        <v>6860017.73</v>
      </c>
      <c r="F104">
        <v>188.04</v>
      </c>
      <c r="G104">
        <v>159.02</v>
      </c>
      <c r="H104">
        <v>29.03</v>
      </c>
      <c r="I104">
        <v>29.1</v>
      </c>
      <c r="J104">
        <v>33</v>
      </c>
      <c r="K104">
        <v>4.33</v>
      </c>
      <c r="L104">
        <v>0.51</v>
      </c>
      <c r="M104">
        <v>1.94</v>
      </c>
      <c r="N104">
        <v>49.45</v>
      </c>
      <c r="O104">
        <v>1</v>
      </c>
      <c r="P104" t="s">
        <v>42</v>
      </c>
      <c r="Q104">
        <v>3</v>
      </c>
    </row>
    <row r="105" spans="1:17" ht="15">
      <c r="A105">
        <v>7</v>
      </c>
      <c r="B105">
        <v>105</v>
      </c>
      <c r="C105">
        <v>2</v>
      </c>
      <c r="D105">
        <v>2515342.36</v>
      </c>
      <c r="E105">
        <v>6860017.8</v>
      </c>
      <c r="F105">
        <v>186.97</v>
      </c>
      <c r="G105">
        <v>159.3</v>
      </c>
      <c r="H105">
        <v>27.67</v>
      </c>
      <c r="I105">
        <v>28.04</v>
      </c>
      <c r="J105">
        <v>30.9</v>
      </c>
      <c r="K105">
        <v>4.04</v>
      </c>
      <c r="L105">
        <v>0.54</v>
      </c>
      <c r="M105">
        <v>5.16</v>
      </c>
      <c r="N105">
        <v>70.54</v>
      </c>
      <c r="O105">
        <v>1</v>
      </c>
      <c r="P105" t="s">
        <v>42</v>
      </c>
      <c r="Q105">
        <v>3</v>
      </c>
    </row>
    <row r="106" spans="1:17" ht="15">
      <c r="A106">
        <v>7</v>
      </c>
      <c r="B106">
        <v>106</v>
      </c>
      <c r="C106">
        <v>2</v>
      </c>
      <c r="D106">
        <v>2515336.49</v>
      </c>
      <c r="E106">
        <v>6860021.87</v>
      </c>
      <c r="F106">
        <v>182.23</v>
      </c>
      <c r="G106">
        <v>159.17</v>
      </c>
      <c r="H106">
        <v>23.07</v>
      </c>
      <c r="I106">
        <v>22.99</v>
      </c>
      <c r="J106">
        <v>23.3</v>
      </c>
      <c r="K106">
        <v>2.81</v>
      </c>
      <c r="L106">
        <v>0.51</v>
      </c>
      <c r="M106">
        <v>5.3</v>
      </c>
      <c r="N106">
        <v>344.37</v>
      </c>
      <c r="O106">
        <v>1</v>
      </c>
      <c r="P106" t="s">
        <v>42</v>
      </c>
      <c r="Q106">
        <v>3</v>
      </c>
    </row>
    <row r="107" spans="1:17" ht="15">
      <c r="A107">
        <v>7</v>
      </c>
      <c r="B107">
        <v>107</v>
      </c>
      <c r="C107">
        <v>2</v>
      </c>
      <c r="D107">
        <v>2515339.14</v>
      </c>
      <c r="E107">
        <v>6860024.89</v>
      </c>
      <c r="F107">
        <v>187.06</v>
      </c>
      <c r="G107">
        <v>159.71</v>
      </c>
      <c r="H107">
        <v>27.35</v>
      </c>
      <c r="I107">
        <v>27.44</v>
      </c>
      <c r="J107">
        <v>30.2</v>
      </c>
      <c r="K107">
        <v>3.88</v>
      </c>
      <c r="L107">
        <v>0.38</v>
      </c>
      <c r="M107">
        <v>8.44</v>
      </c>
      <c r="N107">
        <v>5.88</v>
      </c>
      <c r="O107">
        <v>1</v>
      </c>
      <c r="P107" t="s">
        <v>42</v>
      </c>
      <c r="Q107">
        <v>3</v>
      </c>
    </row>
    <row r="108" spans="1:17" ht="15">
      <c r="A108">
        <v>7</v>
      </c>
      <c r="B108">
        <v>108</v>
      </c>
      <c r="C108">
        <v>2</v>
      </c>
      <c r="D108">
        <v>2515342.97</v>
      </c>
      <c r="E108">
        <v>6860024.13</v>
      </c>
      <c r="F108">
        <v>185.53</v>
      </c>
      <c r="G108">
        <v>159.89</v>
      </c>
      <c r="H108">
        <v>25.64</v>
      </c>
      <c r="I108">
        <v>26.04</v>
      </c>
      <c r="J108">
        <v>29.3</v>
      </c>
      <c r="K108">
        <v>4.13</v>
      </c>
      <c r="L108">
        <v>0.51</v>
      </c>
      <c r="M108">
        <v>9.37</v>
      </c>
      <c r="N108">
        <v>30.49</v>
      </c>
      <c r="O108">
        <v>1</v>
      </c>
      <c r="P108" t="s">
        <v>42</v>
      </c>
      <c r="Q108">
        <v>3</v>
      </c>
    </row>
    <row r="109" spans="1:17" ht="15">
      <c r="A109">
        <v>7</v>
      </c>
      <c r="B109">
        <v>109</v>
      </c>
      <c r="C109">
        <v>2</v>
      </c>
      <c r="D109">
        <v>2515343.99</v>
      </c>
      <c r="E109">
        <v>6860027.78</v>
      </c>
      <c r="F109">
        <v>185.91</v>
      </c>
      <c r="G109">
        <v>160.3</v>
      </c>
      <c r="H109">
        <v>25.61</v>
      </c>
      <c r="I109">
        <v>25.53</v>
      </c>
      <c r="J109">
        <v>29.5</v>
      </c>
      <c r="K109">
        <v>4.22</v>
      </c>
      <c r="L109">
        <v>0.43</v>
      </c>
      <c r="M109">
        <v>12.98</v>
      </c>
      <c r="N109">
        <v>24.38</v>
      </c>
      <c r="O109">
        <v>1</v>
      </c>
      <c r="P109" t="s">
        <v>42</v>
      </c>
      <c r="Q109">
        <v>3</v>
      </c>
    </row>
    <row r="110" spans="1:17" ht="15">
      <c r="A110">
        <v>7</v>
      </c>
      <c r="B110">
        <v>110</v>
      </c>
      <c r="C110">
        <v>2</v>
      </c>
      <c r="D110">
        <v>2515343.49</v>
      </c>
      <c r="E110">
        <v>6860035.38</v>
      </c>
      <c r="F110">
        <v>185.7</v>
      </c>
      <c r="G110">
        <v>160.86</v>
      </c>
      <c r="H110">
        <v>24.84</v>
      </c>
      <c r="I110">
        <v>24.78</v>
      </c>
      <c r="J110">
        <v>26</v>
      </c>
      <c r="K110">
        <v>3.19</v>
      </c>
      <c r="L110">
        <v>0.55</v>
      </c>
      <c r="M110">
        <v>19.72</v>
      </c>
      <c r="N110">
        <v>11.7</v>
      </c>
      <c r="O110">
        <v>1</v>
      </c>
      <c r="P110" t="s">
        <v>42</v>
      </c>
      <c r="Q110">
        <v>3</v>
      </c>
    </row>
    <row r="111" spans="1:17" ht="15">
      <c r="A111">
        <v>7</v>
      </c>
      <c r="B111">
        <v>111</v>
      </c>
      <c r="C111">
        <v>2</v>
      </c>
      <c r="D111">
        <v>2515341.14</v>
      </c>
      <c r="E111">
        <v>6860036.95</v>
      </c>
      <c r="F111">
        <v>187.92</v>
      </c>
      <c r="G111">
        <v>160.78</v>
      </c>
      <c r="H111">
        <v>27.15</v>
      </c>
      <c r="I111">
        <v>26.89</v>
      </c>
      <c r="J111">
        <v>32.9</v>
      </c>
      <c r="K111">
        <v>4.95</v>
      </c>
      <c r="L111">
        <v>0.5</v>
      </c>
      <c r="M111">
        <v>20.66</v>
      </c>
      <c r="N111">
        <v>4.13</v>
      </c>
      <c r="O111">
        <v>1</v>
      </c>
      <c r="P111" t="s">
        <v>42</v>
      </c>
      <c r="Q111">
        <v>3</v>
      </c>
    </row>
    <row r="112" spans="1:17" ht="15">
      <c r="A112">
        <v>7</v>
      </c>
      <c r="B112">
        <v>112</v>
      </c>
      <c r="C112">
        <v>2</v>
      </c>
      <c r="D112">
        <v>2515343.63</v>
      </c>
      <c r="E112">
        <v>6860038.75</v>
      </c>
      <c r="F112">
        <v>188.25</v>
      </c>
      <c r="G112">
        <v>161.1</v>
      </c>
      <c r="H112">
        <v>27.15</v>
      </c>
      <c r="I112">
        <v>27.04</v>
      </c>
      <c r="J112">
        <v>30.3</v>
      </c>
      <c r="K112">
        <v>3.98</v>
      </c>
      <c r="L112">
        <v>0.48</v>
      </c>
      <c r="M112">
        <v>22.99</v>
      </c>
      <c r="N112">
        <v>9.41</v>
      </c>
      <c r="O112">
        <v>1</v>
      </c>
      <c r="P112" t="s">
        <v>42</v>
      </c>
      <c r="Q112">
        <v>3</v>
      </c>
    </row>
    <row r="113" spans="1:17" ht="15">
      <c r="A113">
        <v>7</v>
      </c>
      <c r="B113">
        <v>113</v>
      </c>
      <c r="C113">
        <v>2</v>
      </c>
      <c r="D113">
        <v>2515349.73</v>
      </c>
      <c r="E113">
        <v>6860040.73</v>
      </c>
      <c r="F113">
        <v>186.43</v>
      </c>
      <c r="G113">
        <v>161.64</v>
      </c>
      <c r="H113">
        <v>24.79</v>
      </c>
      <c r="I113">
        <v>24.53</v>
      </c>
      <c r="J113">
        <v>29.1</v>
      </c>
      <c r="K113">
        <v>4.33</v>
      </c>
      <c r="L113">
        <v>0.4</v>
      </c>
      <c r="M113">
        <v>27.09</v>
      </c>
      <c r="N113">
        <v>20.74</v>
      </c>
      <c r="O113">
        <v>1</v>
      </c>
      <c r="P113" t="s">
        <v>42</v>
      </c>
      <c r="Q113">
        <v>3</v>
      </c>
    </row>
    <row r="114" spans="1:17" ht="15">
      <c r="A114">
        <v>7</v>
      </c>
      <c r="B114">
        <v>114</v>
      </c>
      <c r="C114">
        <v>2</v>
      </c>
      <c r="D114">
        <v>2515344.22</v>
      </c>
      <c r="E114">
        <v>6860045.04</v>
      </c>
      <c r="F114">
        <v>187.61</v>
      </c>
      <c r="G114">
        <v>161.37</v>
      </c>
      <c r="H114">
        <v>26.24</v>
      </c>
      <c r="I114">
        <v>26.16</v>
      </c>
      <c r="J114">
        <v>29.4</v>
      </c>
      <c r="K114">
        <v>3.95</v>
      </c>
      <c r="L114">
        <v>0.38</v>
      </c>
      <c r="M114">
        <v>29.22</v>
      </c>
      <c r="N114">
        <v>7.14</v>
      </c>
      <c r="O114">
        <v>1</v>
      </c>
      <c r="P114" t="s">
        <v>42</v>
      </c>
      <c r="Q114">
        <v>3</v>
      </c>
    </row>
    <row r="115" spans="1:17" ht="15">
      <c r="A115">
        <v>7</v>
      </c>
      <c r="B115">
        <v>115</v>
      </c>
      <c r="C115">
        <v>2</v>
      </c>
      <c r="D115">
        <v>2515344.35</v>
      </c>
      <c r="E115">
        <v>6860048.54</v>
      </c>
      <c r="F115">
        <v>185.12</v>
      </c>
      <c r="G115">
        <v>161.57</v>
      </c>
      <c r="H115">
        <v>23.55</v>
      </c>
      <c r="I115">
        <v>23.53</v>
      </c>
      <c r="J115">
        <v>25.7</v>
      </c>
      <c r="K115">
        <v>3.51</v>
      </c>
      <c r="L115">
        <v>0.45</v>
      </c>
      <c r="M115">
        <v>32.66</v>
      </c>
      <c r="N115">
        <v>5.91</v>
      </c>
      <c r="O115">
        <v>1</v>
      </c>
      <c r="P115" t="s">
        <v>42</v>
      </c>
      <c r="Q115">
        <v>3</v>
      </c>
    </row>
    <row r="116" spans="1:17" ht="15">
      <c r="A116">
        <v>7</v>
      </c>
      <c r="B116">
        <v>116</v>
      </c>
      <c r="C116">
        <v>2</v>
      </c>
      <c r="D116">
        <v>2515351.05</v>
      </c>
      <c r="E116">
        <v>6860048.01</v>
      </c>
      <c r="F116">
        <v>188.57</v>
      </c>
      <c r="G116">
        <v>162.26</v>
      </c>
      <c r="H116">
        <v>26.31</v>
      </c>
      <c r="I116">
        <v>26.25</v>
      </c>
      <c r="J116">
        <v>31.3</v>
      </c>
      <c r="K116">
        <v>4.63</v>
      </c>
      <c r="L116">
        <v>0.33</v>
      </c>
      <c r="M116">
        <v>34.24</v>
      </c>
      <c r="N116">
        <v>17.12</v>
      </c>
      <c r="O116">
        <v>1</v>
      </c>
      <c r="P116" t="s">
        <v>42</v>
      </c>
      <c r="Q116">
        <v>3</v>
      </c>
    </row>
    <row r="117" spans="1:17" ht="15">
      <c r="A117">
        <v>7</v>
      </c>
      <c r="B117">
        <v>117</v>
      </c>
      <c r="C117">
        <v>2</v>
      </c>
      <c r="D117">
        <v>2515345.56</v>
      </c>
      <c r="E117">
        <v>6860052.04</v>
      </c>
      <c r="F117">
        <v>188.26</v>
      </c>
      <c r="G117">
        <v>161.53</v>
      </c>
      <c r="H117">
        <v>26.74</v>
      </c>
      <c r="I117">
        <v>26.78</v>
      </c>
      <c r="J117">
        <v>32.3</v>
      </c>
      <c r="K117">
        <v>4.85</v>
      </c>
      <c r="L117">
        <v>0.35</v>
      </c>
      <c r="M117">
        <v>36.34</v>
      </c>
      <c r="N117">
        <v>6.59</v>
      </c>
      <c r="O117">
        <v>1</v>
      </c>
      <c r="P117" t="s">
        <v>42</v>
      </c>
      <c r="Q117">
        <v>3</v>
      </c>
    </row>
    <row r="118" spans="1:17" ht="15">
      <c r="A118">
        <v>7</v>
      </c>
      <c r="B118">
        <v>118</v>
      </c>
      <c r="C118">
        <v>2</v>
      </c>
      <c r="D118">
        <v>2515346.18</v>
      </c>
      <c r="E118">
        <v>6860055.5</v>
      </c>
      <c r="F118">
        <v>186.17</v>
      </c>
      <c r="G118">
        <v>161.66</v>
      </c>
      <c r="H118">
        <v>24.52</v>
      </c>
      <c r="I118">
        <v>25.01</v>
      </c>
      <c r="J118">
        <v>26.9</v>
      </c>
      <c r="K118">
        <v>3.63</v>
      </c>
      <c r="L118">
        <v>0.54</v>
      </c>
      <c r="M118">
        <v>39.85</v>
      </c>
      <c r="N118">
        <v>6.33</v>
      </c>
      <c r="O118">
        <v>1</v>
      </c>
      <c r="P118" t="s">
        <v>42</v>
      </c>
      <c r="Q118">
        <v>3</v>
      </c>
    </row>
    <row r="119" spans="1:17" ht="15">
      <c r="A119">
        <v>7</v>
      </c>
      <c r="B119">
        <v>119</v>
      </c>
      <c r="C119">
        <v>2</v>
      </c>
      <c r="D119">
        <v>2515357</v>
      </c>
      <c r="E119">
        <v>6860057.19</v>
      </c>
      <c r="F119">
        <v>186.61</v>
      </c>
      <c r="G119">
        <v>163.06</v>
      </c>
      <c r="H119">
        <v>23.55</v>
      </c>
      <c r="I119">
        <v>24.01</v>
      </c>
      <c r="J119">
        <v>22.3</v>
      </c>
      <c r="K119">
        <v>2.35</v>
      </c>
      <c r="L119">
        <v>0.5</v>
      </c>
      <c r="M119">
        <v>45.07</v>
      </c>
      <c r="N119">
        <v>19.38</v>
      </c>
      <c r="O119">
        <v>1</v>
      </c>
      <c r="P119" t="s">
        <v>42</v>
      </c>
      <c r="Q119">
        <v>3</v>
      </c>
    </row>
    <row r="120" spans="1:17" ht="15">
      <c r="A120">
        <v>7</v>
      </c>
      <c r="B120">
        <v>120</v>
      </c>
      <c r="C120">
        <v>2</v>
      </c>
      <c r="D120">
        <v>2515353.2</v>
      </c>
      <c r="E120">
        <v>6860061.71</v>
      </c>
      <c r="F120">
        <v>189.18</v>
      </c>
      <c r="G120">
        <v>162.76</v>
      </c>
      <c r="H120">
        <v>26.43</v>
      </c>
      <c r="I120">
        <v>26.44</v>
      </c>
      <c r="J120">
        <v>28.4</v>
      </c>
      <c r="K120">
        <v>3.54</v>
      </c>
      <c r="L120">
        <v>0.58</v>
      </c>
      <c r="M120">
        <v>47.78</v>
      </c>
      <c r="N120">
        <v>12.9</v>
      </c>
      <c r="O120">
        <v>1</v>
      </c>
      <c r="P120" t="s">
        <v>42</v>
      </c>
      <c r="Q120">
        <v>3</v>
      </c>
    </row>
    <row r="121" spans="1:17" ht="15">
      <c r="A121">
        <v>7</v>
      </c>
      <c r="B121">
        <v>121</v>
      </c>
      <c r="C121">
        <v>1</v>
      </c>
      <c r="D121">
        <v>2515357.86</v>
      </c>
      <c r="E121">
        <v>6860061</v>
      </c>
      <c r="F121">
        <v>189.92</v>
      </c>
      <c r="G121">
        <v>163.54</v>
      </c>
      <c r="H121">
        <v>26.37</v>
      </c>
      <c r="I121">
        <v>26.87</v>
      </c>
      <c r="J121">
        <v>32.9</v>
      </c>
      <c r="K121">
        <v>5.05</v>
      </c>
      <c r="L121">
        <v>0.53</v>
      </c>
      <c r="M121">
        <v>48.88</v>
      </c>
      <c r="N121">
        <v>18.34</v>
      </c>
      <c r="O121">
        <v>1</v>
      </c>
      <c r="P121" t="s">
        <v>42</v>
      </c>
      <c r="Q121">
        <v>3</v>
      </c>
    </row>
    <row r="122" spans="1:17" ht="15">
      <c r="A122">
        <v>7</v>
      </c>
      <c r="B122">
        <v>122</v>
      </c>
      <c r="C122">
        <v>2</v>
      </c>
      <c r="D122">
        <v>2515360.2</v>
      </c>
      <c r="E122">
        <v>6860066.13</v>
      </c>
      <c r="F122">
        <v>195.45</v>
      </c>
      <c r="G122">
        <v>163.66</v>
      </c>
      <c r="H122">
        <v>31.79</v>
      </c>
      <c r="I122">
        <v>31.67</v>
      </c>
      <c r="J122">
        <v>36.9</v>
      </c>
      <c r="K122">
        <v>4.8</v>
      </c>
      <c r="L122">
        <v>0.36</v>
      </c>
      <c r="M122">
        <v>54.52</v>
      </c>
      <c r="N122">
        <v>18.3</v>
      </c>
      <c r="O122">
        <v>1</v>
      </c>
      <c r="P122" t="s">
        <v>42</v>
      </c>
      <c r="Q122">
        <v>3</v>
      </c>
    </row>
    <row r="123" spans="1:17" ht="15">
      <c r="A123">
        <v>7</v>
      </c>
      <c r="B123">
        <v>123</v>
      </c>
      <c r="C123">
        <v>3</v>
      </c>
      <c r="D123">
        <v>2515353.16</v>
      </c>
      <c r="E123">
        <v>6860070.18</v>
      </c>
      <c r="F123">
        <v>187.59</v>
      </c>
      <c r="G123">
        <v>163.03</v>
      </c>
      <c r="H123">
        <v>24.56</v>
      </c>
      <c r="I123">
        <v>24.47</v>
      </c>
      <c r="J123">
        <v>24.8</v>
      </c>
      <c r="K123">
        <v>5</v>
      </c>
      <c r="L123">
        <v>0.57</v>
      </c>
      <c r="M123">
        <v>55.83</v>
      </c>
      <c r="N123">
        <v>9.97</v>
      </c>
      <c r="O123">
        <v>1</v>
      </c>
      <c r="P123" t="s">
        <v>42</v>
      </c>
      <c r="Q123">
        <v>3</v>
      </c>
    </row>
    <row r="124" spans="1:17" ht="15">
      <c r="A124">
        <v>7</v>
      </c>
      <c r="B124">
        <v>124</v>
      </c>
      <c r="C124">
        <v>1</v>
      </c>
      <c r="D124">
        <v>2515359.99</v>
      </c>
      <c r="E124">
        <v>6860073.37</v>
      </c>
      <c r="F124">
        <v>192.93</v>
      </c>
      <c r="G124">
        <v>163.81</v>
      </c>
      <c r="H124">
        <v>29.13</v>
      </c>
      <c r="I124">
        <v>29.18</v>
      </c>
      <c r="J124">
        <v>34.9</v>
      </c>
      <c r="K124">
        <v>4.99</v>
      </c>
      <c r="L124">
        <v>0.37</v>
      </c>
      <c r="M124">
        <v>61.09</v>
      </c>
      <c r="N124">
        <v>15.27</v>
      </c>
      <c r="O124">
        <v>0</v>
      </c>
      <c r="P124" t="s">
        <v>42</v>
      </c>
      <c r="Q124">
        <v>3</v>
      </c>
    </row>
    <row r="125" spans="1:17" ht="15">
      <c r="A125">
        <v>7</v>
      </c>
      <c r="B125">
        <v>125</v>
      </c>
      <c r="C125">
        <v>2</v>
      </c>
      <c r="D125">
        <v>2515358.38</v>
      </c>
      <c r="E125">
        <v>6860077.61</v>
      </c>
      <c r="F125">
        <v>187.27</v>
      </c>
      <c r="G125">
        <v>163.67</v>
      </c>
      <c r="H125">
        <v>23.59</v>
      </c>
      <c r="I125">
        <v>23.83</v>
      </c>
      <c r="J125">
        <v>27.1</v>
      </c>
      <c r="K125">
        <v>4.01</v>
      </c>
      <c r="L125">
        <v>0.44</v>
      </c>
      <c r="M125">
        <v>64.5</v>
      </c>
      <c r="N125">
        <v>12.55</v>
      </c>
      <c r="O125">
        <v>0</v>
      </c>
      <c r="P125" t="s">
        <v>42</v>
      </c>
      <c r="Q125">
        <v>3</v>
      </c>
    </row>
    <row r="126" spans="1:17" ht="15">
      <c r="A126">
        <v>7</v>
      </c>
      <c r="B126">
        <v>126</v>
      </c>
      <c r="C126">
        <v>3</v>
      </c>
      <c r="D126">
        <v>2515332.17</v>
      </c>
      <c r="E126">
        <v>6859961.39</v>
      </c>
      <c r="F126">
        <v>181.27</v>
      </c>
      <c r="G126">
        <v>155.97</v>
      </c>
      <c r="H126">
        <v>25.3</v>
      </c>
      <c r="I126">
        <v>25.79</v>
      </c>
      <c r="J126">
        <v>22.4</v>
      </c>
      <c r="K126">
        <v>3.9</v>
      </c>
      <c r="L126">
        <v>0.65</v>
      </c>
      <c r="M126">
        <v>55.49</v>
      </c>
      <c r="N126">
        <v>178.84</v>
      </c>
      <c r="O126">
        <v>1</v>
      </c>
      <c r="P126" t="s">
        <v>42</v>
      </c>
      <c r="Q126">
        <v>4</v>
      </c>
    </row>
    <row r="127" spans="1:17" ht="15">
      <c r="A127">
        <v>7</v>
      </c>
      <c r="B127">
        <v>127</v>
      </c>
      <c r="C127">
        <v>2</v>
      </c>
      <c r="D127">
        <v>2515327.41</v>
      </c>
      <c r="E127">
        <v>6859969.33</v>
      </c>
      <c r="F127">
        <v>178.6</v>
      </c>
      <c r="G127">
        <v>155.63</v>
      </c>
      <c r="H127">
        <v>22.97</v>
      </c>
      <c r="I127">
        <v>23.33</v>
      </c>
      <c r="J127">
        <v>25.2</v>
      </c>
      <c r="K127">
        <v>3.52</v>
      </c>
      <c r="L127">
        <v>0.44</v>
      </c>
      <c r="M127">
        <v>48.34</v>
      </c>
      <c r="N127">
        <v>185.34</v>
      </c>
      <c r="O127">
        <v>1</v>
      </c>
      <c r="P127" t="s">
        <v>42</v>
      </c>
      <c r="Q127">
        <v>4</v>
      </c>
    </row>
    <row r="128" spans="1:17" ht="15">
      <c r="A128">
        <v>7</v>
      </c>
      <c r="B128">
        <v>128</v>
      </c>
      <c r="C128">
        <v>3</v>
      </c>
      <c r="D128">
        <v>2515334.06</v>
      </c>
      <c r="E128">
        <v>6859967.04</v>
      </c>
      <c r="F128">
        <v>182.39</v>
      </c>
      <c r="G128">
        <v>156.41</v>
      </c>
      <c r="H128">
        <v>25.98</v>
      </c>
      <c r="I128">
        <v>26.46</v>
      </c>
      <c r="J128">
        <v>26</v>
      </c>
      <c r="K128">
        <v>5.11</v>
      </c>
      <c r="L128">
        <v>0.6</v>
      </c>
      <c r="M128">
        <v>49.71</v>
      </c>
      <c r="N128">
        <v>177.27</v>
      </c>
      <c r="O128">
        <v>1</v>
      </c>
      <c r="P128" t="s">
        <v>42</v>
      </c>
      <c r="Q128">
        <v>4</v>
      </c>
    </row>
    <row r="129" spans="1:17" ht="15">
      <c r="A129">
        <v>7</v>
      </c>
      <c r="B129">
        <v>129</v>
      </c>
      <c r="C129">
        <v>2</v>
      </c>
      <c r="D129">
        <v>2515328.58</v>
      </c>
      <c r="E129">
        <v>6859973.86</v>
      </c>
      <c r="F129">
        <v>183.22</v>
      </c>
      <c r="G129">
        <v>156.29</v>
      </c>
      <c r="H129">
        <v>26.93</v>
      </c>
      <c r="I129">
        <v>27.12</v>
      </c>
      <c r="J129">
        <v>31.9</v>
      </c>
      <c r="K129">
        <v>4.66</v>
      </c>
      <c r="L129">
        <v>0.54</v>
      </c>
      <c r="M129">
        <v>43.67</v>
      </c>
      <c r="N129">
        <v>185.06</v>
      </c>
      <c r="O129">
        <v>1</v>
      </c>
      <c r="P129" t="s">
        <v>42</v>
      </c>
      <c r="Q129">
        <v>4</v>
      </c>
    </row>
    <row r="130" spans="1:17" ht="15">
      <c r="A130">
        <v>7</v>
      </c>
      <c r="B130">
        <v>130</v>
      </c>
      <c r="C130">
        <v>2</v>
      </c>
      <c r="D130">
        <v>2515336.48</v>
      </c>
      <c r="E130">
        <v>6859975.9</v>
      </c>
      <c r="F130">
        <v>185.52</v>
      </c>
      <c r="G130">
        <v>157.27</v>
      </c>
      <c r="H130">
        <v>28.25</v>
      </c>
      <c r="I130">
        <v>28.36</v>
      </c>
      <c r="J130">
        <v>32.5</v>
      </c>
      <c r="K130">
        <v>4.43</v>
      </c>
      <c r="L130">
        <v>0.42</v>
      </c>
      <c r="M130">
        <v>40.75</v>
      </c>
      <c r="N130">
        <v>174.7</v>
      </c>
      <c r="O130">
        <v>1</v>
      </c>
      <c r="P130" t="s">
        <v>42</v>
      </c>
      <c r="Q130">
        <v>4</v>
      </c>
    </row>
    <row r="131" spans="1:17" ht="15">
      <c r="A131">
        <v>7</v>
      </c>
      <c r="B131">
        <v>131</v>
      </c>
      <c r="C131">
        <v>2</v>
      </c>
      <c r="D131">
        <v>2515334.67</v>
      </c>
      <c r="E131">
        <v>6859979.59</v>
      </c>
      <c r="F131">
        <v>184.2</v>
      </c>
      <c r="G131">
        <v>157.62</v>
      </c>
      <c r="H131">
        <v>26.58</v>
      </c>
      <c r="I131">
        <v>26.81</v>
      </c>
      <c r="J131">
        <v>29.8</v>
      </c>
      <c r="K131">
        <v>3.97</v>
      </c>
      <c r="L131">
        <v>0.52</v>
      </c>
      <c r="M131">
        <v>37.15</v>
      </c>
      <c r="N131">
        <v>177.61</v>
      </c>
      <c r="O131">
        <v>1</v>
      </c>
      <c r="P131" t="s">
        <v>42</v>
      </c>
      <c r="Q131">
        <v>4</v>
      </c>
    </row>
    <row r="132" spans="1:17" ht="15">
      <c r="A132">
        <v>7</v>
      </c>
      <c r="B132">
        <v>132</v>
      </c>
      <c r="C132">
        <v>2</v>
      </c>
      <c r="D132">
        <v>2515333.12</v>
      </c>
      <c r="E132">
        <v>6859981.86</v>
      </c>
      <c r="F132">
        <v>185.12</v>
      </c>
      <c r="G132">
        <v>157.56</v>
      </c>
      <c r="H132">
        <v>27.56</v>
      </c>
      <c r="I132">
        <v>27.48</v>
      </c>
      <c r="J132">
        <v>32.6</v>
      </c>
      <c r="K132">
        <v>4.69</v>
      </c>
      <c r="L132">
        <v>0.44</v>
      </c>
      <c r="M132">
        <v>35.04</v>
      </c>
      <c r="N132">
        <v>180.4</v>
      </c>
      <c r="O132">
        <v>1</v>
      </c>
      <c r="P132" t="s">
        <v>42</v>
      </c>
      <c r="Q132">
        <v>4</v>
      </c>
    </row>
    <row r="133" spans="1:17" ht="15">
      <c r="A133">
        <v>7</v>
      </c>
      <c r="B133">
        <v>133</v>
      </c>
      <c r="C133">
        <v>2</v>
      </c>
      <c r="D133">
        <v>2515340.38</v>
      </c>
      <c r="E133">
        <v>6859982.28</v>
      </c>
      <c r="F133">
        <v>183.09</v>
      </c>
      <c r="G133">
        <v>158.12</v>
      </c>
      <c r="H133">
        <v>24.97</v>
      </c>
      <c r="I133">
        <v>24.83</v>
      </c>
      <c r="J133">
        <v>27.9</v>
      </c>
      <c r="K133">
        <v>3.82</v>
      </c>
      <c r="L133">
        <v>0.52</v>
      </c>
      <c r="M133">
        <v>34.5</v>
      </c>
      <c r="N133">
        <v>168.43</v>
      </c>
      <c r="O133">
        <v>1</v>
      </c>
      <c r="P133" t="s">
        <v>42</v>
      </c>
      <c r="Q133">
        <v>4</v>
      </c>
    </row>
    <row r="134" spans="1:17" ht="15">
      <c r="A134">
        <v>7</v>
      </c>
      <c r="B134">
        <v>134</v>
      </c>
      <c r="C134">
        <v>2</v>
      </c>
      <c r="D134">
        <v>2515332.72</v>
      </c>
      <c r="E134">
        <v>6859985.53</v>
      </c>
      <c r="F134">
        <v>184.66</v>
      </c>
      <c r="G134">
        <v>157.97</v>
      </c>
      <c r="H134">
        <v>26.69</v>
      </c>
      <c r="I134">
        <v>26.94</v>
      </c>
      <c r="J134">
        <v>33.1</v>
      </c>
      <c r="K134">
        <v>5.2</v>
      </c>
      <c r="L134">
        <v>0.69</v>
      </c>
      <c r="M134">
        <v>31.45</v>
      </c>
      <c r="N134">
        <v>181.93</v>
      </c>
      <c r="O134">
        <v>1</v>
      </c>
      <c r="P134" t="s">
        <v>42</v>
      </c>
      <c r="Q134">
        <v>4</v>
      </c>
    </row>
    <row r="135" spans="1:17" ht="15">
      <c r="A135">
        <v>7</v>
      </c>
      <c r="B135">
        <v>135</v>
      </c>
      <c r="C135">
        <v>2</v>
      </c>
      <c r="D135">
        <v>2515337.84</v>
      </c>
      <c r="E135">
        <v>6859986.51</v>
      </c>
      <c r="F135">
        <v>186.54</v>
      </c>
      <c r="G135">
        <v>158.51</v>
      </c>
      <c r="H135">
        <v>28.04</v>
      </c>
      <c r="I135">
        <v>27.78</v>
      </c>
      <c r="J135">
        <v>33</v>
      </c>
      <c r="K135">
        <v>4.65</v>
      </c>
      <c r="L135">
        <v>0.45</v>
      </c>
      <c r="M135">
        <v>30.14</v>
      </c>
      <c r="N135">
        <v>172.53</v>
      </c>
      <c r="O135">
        <v>1</v>
      </c>
      <c r="P135" t="s">
        <v>42</v>
      </c>
      <c r="Q135">
        <v>4</v>
      </c>
    </row>
    <row r="136" spans="1:17" ht="15">
      <c r="A136">
        <v>7</v>
      </c>
      <c r="B136">
        <v>136</v>
      </c>
      <c r="C136">
        <v>2</v>
      </c>
      <c r="D136">
        <v>2515342.19</v>
      </c>
      <c r="E136">
        <v>6859990.09</v>
      </c>
      <c r="F136">
        <v>186.45</v>
      </c>
      <c r="G136">
        <v>159</v>
      </c>
      <c r="H136">
        <v>27.46</v>
      </c>
      <c r="I136">
        <v>27.39</v>
      </c>
      <c r="J136">
        <v>32</v>
      </c>
      <c r="K136">
        <v>4.5</v>
      </c>
      <c r="L136">
        <v>0.47</v>
      </c>
      <c r="M136">
        <v>26.99</v>
      </c>
      <c r="N136">
        <v>163.13</v>
      </c>
      <c r="O136">
        <v>1</v>
      </c>
      <c r="P136" t="s">
        <v>42</v>
      </c>
      <c r="Q136">
        <v>4</v>
      </c>
    </row>
    <row r="137" spans="1:17" ht="15">
      <c r="A137">
        <v>7</v>
      </c>
      <c r="B137">
        <v>137</v>
      </c>
      <c r="C137">
        <v>2</v>
      </c>
      <c r="D137">
        <v>2515339.19</v>
      </c>
      <c r="E137">
        <v>6859993.04</v>
      </c>
      <c r="F137">
        <v>184.81</v>
      </c>
      <c r="G137">
        <v>158.73</v>
      </c>
      <c r="H137">
        <v>26.07</v>
      </c>
      <c r="I137">
        <v>26.49</v>
      </c>
      <c r="J137">
        <v>28.3</v>
      </c>
      <c r="K137">
        <v>3.62</v>
      </c>
      <c r="L137">
        <v>0.54</v>
      </c>
      <c r="M137">
        <v>23.68</v>
      </c>
      <c r="N137">
        <v>168.99</v>
      </c>
      <c r="O137">
        <v>1</v>
      </c>
      <c r="P137" t="s">
        <v>42</v>
      </c>
      <c r="Q137">
        <v>4</v>
      </c>
    </row>
    <row r="138" spans="1:17" ht="15">
      <c r="A138">
        <v>7</v>
      </c>
      <c r="B138">
        <v>138</v>
      </c>
      <c r="C138">
        <v>2</v>
      </c>
      <c r="D138">
        <v>2515342.73</v>
      </c>
      <c r="E138">
        <v>6859992.57</v>
      </c>
      <c r="F138">
        <v>186.42</v>
      </c>
      <c r="G138">
        <v>159.03</v>
      </c>
      <c r="H138">
        <v>27.39</v>
      </c>
      <c r="I138">
        <v>27.39</v>
      </c>
      <c r="J138">
        <v>30.6</v>
      </c>
      <c r="K138">
        <v>4.02</v>
      </c>
      <c r="L138">
        <v>0.55</v>
      </c>
      <c r="M138">
        <v>24.67</v>
      </c>
      <c r="N138">
        <v>160.86</v>
      </c>
      <c r="O138">
        <v>1</v>
      </c>
      <c r="P138" t="s">
        <v>42</v>
      </c>
      <c r="Q138">
        <v>4</v>
      </c>
    </row>
    <row r="139" spans="1:17" ht="15">
      <c r="A139">
        <v>7</v>
      </c>
      <c r="B139">
        <v>139</v>
      </c>
      <c r="C139">
        <v>2</v>
      </c>
      <c r="D139">
        <v>2515338.14</v>
      </c>
      <c r="E139">
        <v>6859997.17</v>
      </c>
      <c r="F139">
        <v>184.12</v>
      </c>
      <c r="G139">
        <v>158.63</v>
      </c>
      <c r="H139">
        <v>25.49</v>
      </c>
      <c r="I139">
        <v>25.6</v>
      </c>
      <c r="J139">
        <v>28</v>
      </c>
      <c r="K139">
        <v>3.68</v>
      </c>
      <c r="L139">
        <v>0.53</v>
      </c>
      <c r="M139">
        <v>19.49</v>
      </c>
      <c r="N139">
        <v>171.12</v>
      </c>
      <c r="O139">
        <v>1</v>
      </c>
      <c r="P139" t="s">
        <v>42</v>
      </c>
      <c r="Q139">
        <v>4</v>
      </c>
    </row>
    <row r="140" spans="1:17" ht="15">
      <c r="A140">
        <v>7</v>
      </c>
      <c r="B140">
        <v>140</v>
      </c>
      <c r="C140">
        <v>2</v>
      </c>
      <c r="D140">
        <v>2515343.79</v>
      </c>
      <c r="E140">
        <v>6859996.75</v>
      </c>
      <c r="F140">
        <v>184.96</v>
      </c>
      <c r="G140">
        <v>159</v>
      </c>
      <c r="H140">
        <v>25.97</v>
      </c>
      <c r="I140">
        <v>26.09</v>
      </c>
      <c r="J140">
        <v>29.2</v>
      </c>
      <c r="K140">
        <v>3.96</v>
      </c>
      <c r="L140">
        <v>0.54</v>
      </c>
      <c r="M140">
        <v>20.91</v>
      </c>
      <c r="N140">
        <v>155.51</v>
      </c>
      <c r="O140">
        <v>1</v>
      </c>
      <c r="P140" t="s">
        <v>42</v>
      </c>
      <c r="Q140">
        <v>4</v>
      </c>
    </row>
    <row r="141" spans="1:17" ht="15">
      <c r="A141">
        <v>7</v>
      </c>
      <c r="B141">
        <v>141</v>
      </c>
      <c r="C141">
        <v>2</v>
      </c>
      <c r="D141">
        <v>2515339.93</v>
      </c>
      <c r="E141">
        <v>6859999.68</v>
      </c>
      <c r="F141">
        <v>182.8</v>
      </c>
      <c r="G141">
        <v>158.72</v>
      </c>
      <c r="H141">
        <v>24.08</v>
      </c>
      <c r="I141">
        <v>24.08</v>
      </c>
      <c r="J141">
        <v>26</v>
      </c>
      <c r="K141">
        <v>3.43</v>
      </c>
      <c r="L141">
        <v>0.45</v>
      </c>
      <c r="M141">
        <v>17.16</v>
      </c>
      <c r="N141">
        <v>164.79</v>
      </c>
      <c r="O141">
        <v>1</v>
      </c>
      <c r="P141" t="s">
        <v>42</v>
      </c>
      <c r="Q141">
        <v>4</v>
      </c>
    </row>
    <row r="142" spans="1:17" ht="15">
      <c r="A142">
        <v>7</v>
      </c>
      <c r="B142">
        <v>142</v>
      </c>
      <c r="C142">
        <v>2</v>
      </c>
      <c r="D142">
        <v>2515344.42</v>
      </c>
      <c r="E142">
        <v>6860001.22</v>
      </c>
      <c r="F142">
        <v>185.05</v>
      </c>
      <c r="G142">
        <v>158.85</v>
      </c>
      <c r="H142">
        <v>26.2</v>
      </c>
      <c r="I142">
        <v>26.25</v>
      </c>
      <c r="J142">
        <v>29.4</v>
      </c>
      <c r="K142">
        <v>3.96</v>
      </c>
      <c r="L142">
        <v>0.44</v>
      </c>
      <c r="M142">
        <v>16.97</v>
      </c>
      <c r="N142">
        <v>148.81</v>
      </c>
      <c r="O142">
        <v>1</v>
      </c>
      <c r="P142" t="s">
        <v>42</v>
      </c>
      <c r="Q142">
        <v>4</v>
      </c>
    </row>
    <row r="143" spans="1:17" ht="15">
      <c r="A143">
        <v>7</v>
      </c>
      <c r="B143">
        <v>143</v>
      </c>
      <c r="C143">
        <v>2</v>
      </c>
      <c r="D143">
        <v>2515346.28</v>
      </c>
      <c r="E143">
        <v>6860004.45</v>
      </c>
      <c r="F143">
        <v>184.27</v>
      </c>
      <c r="G143">
        <v>158.79</v>
      </c>
      <c r="H143">
        <v>25.49</v>
      </c>
      <c r="I143">
        <v>25.54</v>
      </c>
      <c r="J143">
        <v>29.6</v>
      </c>
      <c r="K143">
        <v>4.29</v>
      </c>
      <c r="L143">
        <v>0.36</v>
      </c>
      <c r="M143">
        <v>15.12</v>
      </c>
      <c r="N143">
        <v>137.22</v>
      </c>
      <c r="O143">
        <v>1</v>
      </c>
      <c r="P143" t="s">
        <v>42</v>
      </c>
      <c r="Q143">
        <v>4</v>
      </c>
    </row>
    <row r="144" spans="1:17" ht="15">
      <c r="A144">
        <v>7</v>
      </c>
      <c r="B144">
        <v>144</v>
      </c>
      <c r="C144">
        <v>2</v>
      </c>
      <c r="D144">
        <v>2515347.38</v>
      </c>
      <c r="E144">
        <v>6860009.65</v>
      </c>
      <c r="F144">
        <v>185.78</v>
      </c>
      <c r="G144">
        <v>158.94</v>
      </c>
      <c r="H144">
        <v>26.84</v>
      </c>
      <c r="I144">
        <v>26.81</v>
      </c>
      <c r="J144">
        <v>30.9</v>
      </c>
      <c r="K144">
        <v>4.29</v>
      </c>
      <c r="L144">
        <v>0.43</v>
      </c>
      <c r="M144">
        <v>12.24</v>
      </c>
      <c r="N144">
        <v>118.33</v>
      </c>
      <c r="O144">
        <v>1</v>
      </c>
      <c r="P144" t="s">
        <v>42</v>
      </c>
      <c r="Q144">
        <v>4</v>
      </c>
    </row>
    <row r="145" spans="1:17" ht="15">
      <c r="A145">
        <v>7</v>
      </c>
      <c r="B145">
        <v>145</v>
      </c>
      <c r="C145">
        <v>2</v>
      </c>
      <c r="D145">
        <v>2515348.15</v>
      </c>
      <c r="E145">
        <v>6860013.64</v>
      </c>
      <c r="F145">
        <v>185.31</v>
      </c>
      <c r="G145">
        <v>158.96</v>
      </c>
      <c r="H145">
        <v>26.36</v>
      </c>
      <c r="I145">
        <v>26.41</v>
      </c>
      <c r="J145">
        <v>28.3</v>
      </c>
      <c r="K145">
        <v>3.53</v>
      </c>
      <c r="L145">
        <v>0.57</v>
      </c>
      <c r="M145">
        <v>11.23</v>
      </c>
      <c r="N145">
        <v>99.01</v>
      </c>
      <c r="O145">
        <v>1</v>
      </c>
      <c r="P145" t="s">
        <v>42</v>
      </c>
      <c r="Q145">
        <v>4</v>
      </c>
    </row>
    <row r="146" spans="1:17" ht="15">
      <c r="A146">
        <v>7</v>
      </c>
      <c r="B146">
        <v>146</v>
      </c>
      <c r="C146">
        <v>2</v>
      </c>
      <c r="D146">
        <v>2515348.16</v>
      </c>
      <c r="E146">
        <v>6860016.64</v>
      </c>
      <c r="F146">
        <v>184.62</v>
      </c>
      <c r="G146">
        <v>159.25</v>
      </c>
      <c r="H146">
        <v>25.37</v>
      </c>
      <c r="I146">
        <v>25.49</v>
      </c>
      <c r="J146">
        <v>29.5</v>
      </c>
      <c r="K146">
        <v>4.29</v>
      </c>
      <c r="L146">
        <v>0.48</v>
      </c>
      <c r="M146">
        <v>10.83</v>
      </c>
      <c r="N146">
        <v>83.51</v>
      </c>
      <c r="O146">
        <v>1</v>
      </c>
      <c r="P146" t="s">
        <v>42</v>
      </c>
      <c r="Q146">
        <v>4</v>
      </c>
    </row>
    <row r="147" spans="1:17" ht="15">
      <c r="A147">
        <v>7</v>
      </c>
      <c r="B147">
        <v>147</v>
      </c>
      <c r="C147">
        <v>2</v>
      </c>
      <c r="D147">
        <v>2515347.4</v>
      </c>
      <c r="E147">
        <v>6860023.62</v>
      </c>
      <c r="F147">
        <v>186.46</v>
      </c>
      <c r="G147">
        <v>159.72</v>
      </c>
      <c r="H147">
        <v>26.74</v>
      </c>
      <c r="I147">
        <v>26.61</v>
      </c>
      <c r="J147">
        <v>32.1</v>
      </c>
      <c r="K147">
        <v>4.77</v>
      </c>
      <c r="L147">
        <v>0.38</v>
      </c>
      <c r="M147">
        <v>12.25</v>
      </c>
      <c r="N147">
        <v>48.78</v>
      </c>
      <c r="O147">
        <v>1</v>
      </c>
      <c r="P147" t="s">
        <v>42</v>
      </c>
      <c r="Q147">
        <v>4</v>
      </c>
    </row>
    <row r="148" spans="1:17" ht="15">
      <c r="A148">
        <v>7</v>
      </c>
      <c r="B148">
        <v>148</v>
      </c>
      <c r="C148">
        <v>2</v>
      </c>
      <c r="D148">
        <v>2515351.19</v>
      </c>
      <c r="E148">
        <v>6860024.34</v>
      </c>
      <c r="F148">
        <v>187.98</v>
      </c>
      <c r="G148">
        <v>159.87</v>
      </c>
      <c r="H148">
        <v>28.11</v>
      </c>
      <c r="I148">
        <v>28.05</v>
      </c>
      <c r="J148">
        <v>34</v>
      </c>
      <c r="K148">
        <v>5.01</v>
      </c>
      <c r="L148">
        <v>0.46</v>
      </c>
      <c r="M148">
        <v>15.85</v>
      </c>
      <c r="N148">
        <v>54.45</v>
      </c>
      <c r="O148">
        <v>1</v>
      </c>
      <c r="P148" t="s">
        <v>42</v>
      </c>
      <c r="Q148">
        <v>4</v>
      </c>
    </row>
    <row r="149" spans="1:17" ht="15">
      <c r="A149">
        <v>7</v>
      </c>
      <c r="B149">
        <v>149</v>
      </c>
      <c r="C149">
        <v>2</v>
      </c>
      <c r="D149">
        <v>2515353.51</v>
      </c>
      <c r="E149">
        <v>6860024.11</v>
      </c>
      <c r="F149">
        <v>183.04</v>
      </c>
      <c r="G149">
        <v>159.87</v>
      </c>
      <c r="H149">
        <v>23.17</v>
      </c>
      <c r="I149">
        <v>23.56</v>
      </c>
      <c r="J149">
        <v>27.5</v>
      </c>
      <c r="K149">
        <v>4.3</v>
      </c>
      <c r="L149">
        <v>0.37</v>
      </c>
      <c r="M149">
        <v>17.82</v>
      </c>
      <c r="N149">
        <v>58.72</v>
      </c>
      <c r="O149">
        <v>1</v>
      </c>
      <c r="P149" t="s">
        <v>42</v>
      </c>
      <c r="Q149">
        <v>4</v>
      </c>
    </row>
    <row r="150" spans="1:17" ht="15">
      <c r="A150">
        <v>7</v>
      </c>
      <c r="B150">
        <v>150</v>
      </c>
      <c r="C150">
        <v>2</v>
      </c>
      <c r="D150">
        <v>2515347.72</v>
      </c>
      <c r="E150">
        <v>6860027.28</v>
      </c>
      <c r="F150">
        <v>184.9</v>
      </c>
      <c r="G150">
        <v>160.01</v>
      </c>
      <c r="H150">
        <v>24.89</v>
      </c>
      <c r="I150">
        <v>24.7</v>
      </c>
      <c r="J150">
        <v>28.4</v>
      </c>
      <c r="K150">
        <v>4.03</v>
      </c>
      <c r="L150">
        <v>0.48</v>
      </c>
      <c r="M150">
        <v>14.87</v>
      </c>
      <c r="N150">
        <v>37.82</v>
      </c>
      <c r="O150">
        <v>1</v>
      </c>
      <c r="P150" t="s">
        <v>42</v>
      </c>
      <c r="Q150">
        <v>4</v>
      </c>
    </row>
    <row r="151" spans="1:17" ht="15">
      <c r="A151">
        <v>7</v>
      </c>
      <c r="B151">
        <v>151</v>
      </c>
      <c r="C151">
        <v>2</v>
      </c>
      <c r="D151">
        <v>2515353.17</v>
      </c>
      <c r="E151">
        <v>6860027.89</v>
      </c>
      <c r="F151">
        <v>185.89</v>
      </c>
      <c r="G151">
        <v>160.19</v>
      </c>
      <c r="H151">
        <v>25.7</v>
      </c>
      <c r="I151">
        <v>25.55</v>
      </c>
      <c r="J151">
        <v>28.8</v>
      </c>
      <c r="K151">
        <v>3.9</v>
      </c>
      <c r="L151">
        <v>0.52</v>
      </c>
      <c r="M151">
        <v>19.43</v>
      </c>
      <c r="N151">
        <v>48.12</v>
      </c>
      <c r="O151">
        <v>1</v>
      </c>
      <c r="P151" t="s">
        <v>42</v>
      </c>
      <c r="Q151">
        <v>4</v>
      </c>
    </row>
    <row r="152" spans="1:17" ht="15">
      <c r="A152">
        <v>7</v>
      </c>
      <c r="B152">
        <v>152</v>
      </c>
      <c r="C152">
        <v>2</v>
      </c>
      <c r="D152">
        <v>2515348.6</v>
      </c>
      <c r="E152">
        <v>6860030.34</v>
      </c>
      <c r="F152">
        <v>186.08</v>
      </c>
      <c r="G152">
        <v>160.51</v>
      </c>
      <c r="H152">
        <v>25.57</v>
      </c>
      <c r="I152">
        <v>25.46</v>
      </c>
      <c r="J152">
        <v>28.4</v>
      </c>
      <c r="K152">
        <v>3.83</v>
      </c>
      <c r="L152">
        <v>0.46</v>
      </c>
      <c r="M152">
        <v>17.74</v>
      </c>
      <c r="N152">
        <v>32.95</v>
      </c>
      <c r="O152">
        <v>1</v>
      </c>
      <c r="P152" t="s">
        <v>42</v>
      </c>
      <c r="Q152">
        <v>4</v>
      </c>
    </row>
    <row r="153" spans="1:17" ht="15">
      <c r="A153">
        <v>7</v>
      </c>
      <c r="B153">
        <v>153</v>
      </c>
      <c r="C153">
        <v>2</v>
      </c>
      <c r="D153">
        <v>2515354.5</v>
      </c>
      <c r="E153">
        <v>6860030.42</v>
      </c>
      <c r="F153">
        <v>185.08</v>
      </c>
      <c r="G153">
        <v>160.55</v>
      </c>
      <c r="H153">
        <v>24.53</v>
      </c>
      <c r="I153">
        <v>24.81</v>
      </c>
      <c r="J153">
        <v>25.2</v>
      </c>
      <c r="K153">
        <v>3.03</v>
      </c>
      <c r="L153">
        <v>0.61</v>
      </c>
      <c r="M153">
        <v>22.01</v>
      </c>
      <c r="N153">
        <v>44.75</v>
      </c>
      <c r="O153">
        <v>1</v>
      </c>
      <c r="P153" t="s">
        <v>42</v>
      </c>
      <c r="Q153">
        <v>4</v>
      </c>
    </row>
    <row r="154" spans="1:17" ht="15">
      <c r="A154">
        <v>7</v>
      </c>
      <c r="B154">
        <v>154</v>
      </c>
      <c r="C154">
        <v>2</v>
      </c>
      <c r="D154">
        <v>2515357.09</v>
      </c>
      <c r="E154">
        <v>6860033</v>
      </c>
      <c r="F154">
        <v>186.26</v>
      </c>
      <c r="G154">
        <v>160.98</v>
      </c>
      <c r="H154">
        <v>25.29</v>
      </c>
      <c r="I154">
        <v>25.33</v>
      </c>
      <c r="J154">
        <v>27.6</v>
      </c>
      <c r="K154">
        <v>3.61</v>
      </c>
      <c r="L154">
        <v>0.45</v>
      </c>
      <c r="M154">
        <v>25.65</v>
      </c>
      <c r="N154">
        <v>43.88</v>
      </c>
      <c r="O154">
        <v>1</v>
      </c>
      <c r="P154" t="s">
        <v>42</v>
      </c>
      <c r="Q154">
        <v>4</v>
      </c>
    </row>
    <row r="155" spans="1:17" ht="15">
      <c r="A155">
        <v>7</v>
      </c>
      <c r="B155">
        <v>155</v>
      </c>
      <c r="C155">
        <v>2</v>
      </c>
      <c r="D155">
        <v>2515351.54</v>
      </c>
      <c r="E155">
        <v>6860035.65</v>
      </c>
      <c r="F155">
        <v>186.55</v>
      </c>
      <c r="G155">
        <v>161.02</v>
      </c>
      <c r="H155">
        <v>25.53</v>
      </c>
      <c r="I155">
        <v>25.41</v>
      </c>
      <c r="J155">
        <v>29.4</v>
      </c>
      <c r="K155">
        <v>4.21</v>
      </c>
      <c r="L155">
        <v>0.48</v>
      </c>
      <c r="M155">
        <v>23.73</v>
      </c>
      <c r="N155">
        <v>30.28</v>
      </c>
      <c r="O155">
        <v>1</v>
      </c>
      <c r="P155" t="s">
        <v>42</v>
      </c>
      <c r="Q155">
        <v>4</v>
      </c>
    </row>
    <row r="156" spans="1:17" ht="15">
      <c r="A156">
        <v>7</v>
      </c>
      <c r="B156">
        <v>156</v>
      </c>
      <c r="C156">
        <v>2</v>
      </c>
      <c r="D156">
        <v>2515358.87</v>
      </c>
      <c r="E156">
        <v>6860033.95</v>
      </c>
      <c r="F156">
        <v>183.95</v>
      </c>
      <c r="G156">
        <v>161.04</v>
      </c>
      <c r="H156">
        <v>22.91</v>
      </c>
      <c r="I156">
        <v>23.32</v>
      </c>
      <c r="J156">
        <v>24.2</v>
      </c>
      <c r="K156">
        <v>3.17</v>
      </c>
      <c r="L156">
        <v>0.46</v>
      </c>
      <c r="M156">
        <v>27.63</v>
      </c>
      <c r="N156">
        <v>44.72</v>
      </c>
      <c r="O156">
        <v>1</v>
      </c>
      <c r="P156" t="s">
        <v>42</v>
      </c>
      <c r="Q156">
        <v>4</v>
      </c>
    </row>
    <row r="157" spans="1:17" ht="15">
      <c r="A157">
        <v>7</v>
      </c>
      <c r="B157">
        <v>157</v>
      </c>
      <c r="C157">
        <v>2</v>
      </c>
      <c r="D157">
        <v>2515353.51</v>
      </c>
      <c r="E157">
        <v>6860038.45</v>
      </c>
      <c r="F157">
        <v>183.75</v>
      </c>
      <c r="G157">
        <v>161.54</v>
      </c>
      <c r="H157">
        <v>22.21</v>
      </c>
      <c r="I157">
        <v>22.49</v>
      </c>
      <c r="J157">
        <v>24.1</v>
      </c>
      <c r="K157">
        <v>3.36</v>
      </c>
      <c r="L157">
        <v>0.45</v>
      </c>
      <c r="M157">
        <v>27.15</v>
      </c>
      <c r="N157">
        <v>30.07</v>
      </c>
      <c r="O157">
        <v>1</v>
      </c>
      <c r="P157" t="s">
        <v>42</v>
      </c>
      <c r="Q157">
        <v>4</v>
      </c>
    </row>
    <row r="158" spans="1:17" ht="15">
      <c r="A158">
        <v>7</v>
      </c>
      <c r="B158">
        <v>158</v>
      </c>
      <c r="C158">
        <v>2</v>
      </c>
      <c r="D158">
        <v>2515355.5</v>
      </c>
      <c r="E158">
        <v>6860040.05</v>
      </c>
      <c r="F158">
        <v>186.2</v>
      </c>
      <c r="G158">
        <v>161.8</v>
      </c>
      <c r="H158">
        <v>24.4</v>
      </c>
      <c r="I158">
        <v>24.2</v>
      </c>
      <c r="J158">
        <v>26.8</v>
      </c>
      <c r="K158">
        <v>3.64</v>
      </c>
      <c r="L158">
        <v>0.43</v>
      </c>
      <c r="M158">
        <v>29.63</v>
      </c>
      <c r="N158">
        <v>31.32</v>
      </c>
      <c r="O158">
        <v>1</v>
      </c>
      <c r="P158" t="s">
        <v>42</v>
      </c>
      <c r="Q158">
        <v>4</v>
      </c>
    </row>
    <row r="159" spans="1:17" ht="15">
      <c r="A159">
        <v>7</v>
      </c>
      <c r="B159">
        <v>159</v>
      </c>
      <c r="C159">
        <v>2</v>
      </c>
      <c r="D159">
        <v>2515352.25</v>
      </c>
      <c r="E159">
        <v>6860042.39</v>
      </c>
      <c r="F159">
        <v>187.11</v>
      </c>
      <c r="G159">
        <v>162.01</v>
      </c>
      <c r="H159">
        <v>25.1</v>
      </c>
      <c r="I159">
        <v>25.11</v>
      </c>
      <c r="J159">
        <v>27.8</v>
      </c>
      <c r="K159">
        <v>3.74</v>
      </c>
      <c r="L159">
        <v>0.47</v>
      </c>
      <c r="M159">
        <v>29.76</v>
      </c>
      <c r="N159">
        <v>23.59</v>
      </c>
      <c r="O159">
        <v>1</v>
      </c>
      <c r="P159" t="s">
        <v>42</v>
      </c>
      <c r="Q159">
        <v>4</v>
      </c>
    </row>
    <row r="160" spans="1:17" ht="15">
      <c r="A160">
        <v>7</v>
      </c>
      <c r="B160">
        <v>160</v>
      </c>
      <c r="C160">
        <v>2</v>
      </c>
      <c r="D160">
        <v>2515359.86</v>
      </c>
      <c r="E160">
        <v>6860045.36</v>
      </c>
      <c r="F160">
        <v>186.78</v>
      </c>
      <c r="G160">
        <v>162.76</v>
      </c>
      <c r="H160">
        <v>24.02</v>
      </c>
      <c r="I160">
        <v>23.95</v>
      </c>
      <c r="J160">
        <v>26.9</v>
      </c>
      <c r="K160">
        <v>3.77</v>
      </c>
      <c r="L160">
        <v>0.42</v>
      </c>
      <c r="M160">
        <v>36.5</v>
      </c>
      <c r="N160">
        <v>31.62</v>
      </c>
      <c r="O160">
        <v>1</v>
      </c>
      <c r="P160" t="s">
        <v>42</v>
      </c>
      <c r="Q160">
        <v>4</v>
      </c>
    </row>
    <row r="161" spans="1:17" ht="15">
      <c r="A161">
        <v>7</v>
      </c>
      <c r="B161">
        <v>161</v>
      </c>
      <c r="C161">
        <v>2</v>
      </c>
      <c r="D161">
        <v>2515361.81</v>
      </c>
      <c r="E161">
        <v>6860048.1</v>
      </c>
      <c r="F161">
        <v>187.22</v>
      </c>
      <c r="G161">
        <v>163.09</v>
      </c>
      <c r="H161">
        <v>24.13</v>
      </c>
      <c r="I161">
        <v>24.14</v>
      </c>
      <c r="J161">
        <v>26.7</v>
      </c>
      <c r="K161">
        <v>3.68</v>
      </c>
      <c r="L161">
        <v>0.43</v>
      </c>
      <c r="M161">
        <v>39.86</v>
      </c>
      <c r="N161">
        <v>31.39</v>
      </c>
      <c r="O161">
        <v>1</v>
      </c>
      <c r="P161" t="s">
        <v>42</v>
      </c>
      <c r="Q161">
        <v>4</v>
      </c>
    </row>
    <row r="162" spans="1:17" ht="15">
      <c r="A162">
        <v>7</v>
      </c>
      <c r="B162">
        <v>162</v>
      </c>
      <c r="C162">
        <v>2</v>
      </c>
      <c r="D162">
        <v>2515359.07</v>
      </c>
      <c r="E162">
        <v>6860053.42</v>
      </c>
      <c r="F162">
        <v>189.38</v>
      </c>
      <c r="G162">
        <v>163.45</v>
      </c>
      <c r="H162">
        <v>25.94</v>
      </c>
      <c r="I162">
        <v>25.88</v>
      </c>
      <c r="J162">
        <v>28.1</v>
      </c>
      <c r="K162">
        <v>3.6</v>
      </c>
      <c r="L162">
        <v>0.44</v>
      </c>
      <c r="M162">
        <v>42.72</v>
      </c>
      <c r="N162">
        <v>24.09</v>
      </c>
      <c r="O162">
        <v>1</v>
      </c>
      <c r="P162" t="s">
        <v>42</v>
      </c>
      <c r="Q162">
        <v>4</v>
      </c>
    </row>
    <row r="163" spans="1:17" ht="15">
      <c r="A163">
        <v>7</v>
      </c>
      <c r="B163">
        <v>163</v>
      </c>
      <c r="C163">
        <v>2</v>
      </c>
      <c r="D163">
        <v>2515363.97</v>
      </c>
      <c r="E163">
        <v>6860056.86</v>
      </c>
      <c r="F163">
        <v>181.09</v>
      </c>
      <c r="G163">
        <v>163.61</v>
      </c>
      <c r="H163">
        <v>17.47</v>
      </c>
      <c r="I163">
        <v>17.76</v>
      </c>
      <c r="J163">
        <v>19</v>
      </c>
      <c r="K163">
        <v>3.01</v>
      </c>
      <c r="L163">
        <v>0.43</v>
      </c>
      <c r="M163">
        <v>48.24</v>
      </c>
      <c r="N163">
        <v>27.02</v>
      </c>
      <c r="O163">
        <v>1</v>
      </c>
      <c r="P163" t="s">
        <v>42</v>
      </c>
      <c r="Q163">
        <v>4</v>
      </c>
    </row>
    <row r="164" spans="1:17" ht="15">
      <c r="A164">
        <v>7</v>
      </c>
      <c r="B164">
        <v>164</v>
      </c>
      <c r="C164">
        <v>2</v>
      </c>
      <c r="D164">
        <v>2515366.45</v>
      </c>
      <c r="E164">
        <v>6860056.77</v>
      </c>
      <c r="F164">
        <v>179.99</v>
      </c>
      <c r="G164">
        <v>163.77</v>
      </c>
      <c r="H164">
        <v>16.22</v>
      </c>
      <c r="I164">
        <v>16.63</v>
      </c>
      <c r="J164">
        <v>17</v>
      </c>
      <c r="K164">
        <v>2.69</v>
      </c>
      <c r="L164">
        <v>0.39</v>
      </c>
      <c r="M164">
        <v>49.58</v>
      </c>
      <c r="N164">
        <v>29.47</v>
      </c>
      <c r="O164">
        <v>1</v>
      </c>
      <c r="P164" t="s">
        <v>42</v>
      </c>
      <c r="Q164">
        <v>4</v>
      </c>
    </row>
    <row r="165" spans="1:17" ht="15">
      <c r="A165">
        <v>7</v>
      </c>
      <c r="B165">
        <v>165</v>
      </c>
      <c r="C165">
        <v>2</v>
      </c>
      <c r="D165">
        <v>2515363.09</v>
      </c>
      <c r="E165">
        <v>6860062.51</v>
      </c>
      <c r="F165">
        <v>192.56</v>
      </c>
      <c r="G165">
        <v>163.73</v>
      </c>
      <c r="H165">
        <v>28.83</v>
      </c>
      <c r="I165">
        <v>28.91</v>
      </c>
      <c r="J165">
        <v>33.5</v>
      </c>
      <c r="K165">
        <v>4.59</v>
      </c>
      <c r="L165">
        <v>0.36</v>
      </c>
      <c r="M165">
        <v>52.61</v>
      </c>
      <c r="N165">
        <v>22.82</v>
      </c>
      <c r="O165">
        <v>1</v>
      </c>
      <c r="P165" t="s">
        <v>42</v>
      </c>
      <c r="Q165">
        <v>4</v>
      </c>
    </row>
    <row r="166" spans="1:17" ht="15">
      <c r="A166">
        <v>7</v>
      </c>
      <c r="B166">
        <v>166</v>
      </c>
      <c r="C166">
        <v>2</v>
      </c>
      <c r="D166">
        <v>2515367.96</v>
      </c>
      <c r="E166">
        <v>6860066.04</v>
      </c>
      <c r="F166">
        <v>197.01</v>
      </c>
      <c r="G166">
        <v>164.48</v>
      </c>
      <c r="H166">
        <v>32.52</v>
      </c>
      <c r="I166">
        <v>32.49</v>
      </c>
      <c r="J166">
        <v>39.4</v>
      </c>
      <c r="K166">
        <v>5.49</v>
      </c>
      <c r="L166">
        <v>0.4</v>
      </c>
      <c r="M166">
        <v>58.12</v>
      </c>
      <c r="N166">
        <v>25.3</v>
      </c>
      <c r="O166">
        <v>1</v>
      </c>
      <c r="P166" t="s">
        <v>42</v>
      </c>
      <c r="Q166">
        <v>4</v>
      </c>
    </row>
    <row r="167" spans="1:17" ht="15">
      <c r="A167">
        <v>7</v>
      </c>
      <c r="B167">
        <v>167</v>
      </c>
      <c r="C167">
        <v>2</v>
      </c>
      <c r="D167">
        <v>2515363.76</v>
      </c>
      <c r="E167">
        <v>6860072.19</v>
      </c>
      <c r="F167">
        <v>193.06</v>
      </c>
      <c r="G167">
        <v>164.1</v>
      </c>
      <c r="H167">
        <v>28.96</v>
      </c>
      <c r="I167">
        <v>29.07</v>
      </c>
      <c r="J167">
        <v>33.8</v>
      </c>
      <c r="K167">
        <v>4.66</v>
      </c>
      <c r="L167">
        <v>0.38</v>
      </c>
      <c r="M167">
        <v>61.52</v>
      </c>
      <c r="N167">
        <v>18.95</v>
      </c>
      <c r="O167">
        <v>0</v>
      </c>
      <c r="P167" t="s">
        <v>42</v>
      </c>
      <c r="Q167">
        <v>4</v>
      </c>
    </row>
    <row r="168" spans="1:17" ht="15">
      <c r="A168">
        <v>7</v>
      </c>
      <c r="B168">
        <v>168</v>
      </c>
      <c r="C168">
        <v>2</v>
      </c>
      <c r="D168">
        <v>2515343.19</v>
      </c>
      <c r="E168">
        <v>6859962.25</v>
      </c>
      <c r="F168">
        <v>182.4</v>
      </c>
      <c r="G168">
        <v>156.86</v>
      </c>
      <c r="H168">
        <v>25.53</v>
      </c>
      <c r="I168">
        <v>25.49</v>
      </c>
      <c r="J168">
        <v>27.4</v>
      </c>
      <c r="K168">
        <v>3.46</v>
      </c>
      <c r="L168">
        <v>0.49</v>
      </c>
      <c r="M168">
        <v>54.71</v>
      </c>
      <c r="N168">
        <v>167.35</v>
      </c>
      <c r="O168">
        <v>1</v>
      </c>
      <c r="P168" t="s">
        <v>42</v>
      </c>
      <c r="Q168">
        <v>5</v>
      </c>
    </row>
    <row r="169" spans="1:17" ht="15">
      <c r="A169">
        <v>7</v>
      </c>
      <c r="B169">
        <v>169</v>
      </c>
      <c r="C169">
        <v>2</v>
      </c>
      <c r="D169">
        <v>2515342.52</v>
      </c>
      <c r="E169">
        <v>6859964.66</v>
      </c>
      <c r="F169">
        <v>183.71</v>
      </c>
      <c r="G169">
        <v>156.88</v>
      </c>
      <c r="H169">
        <v>26.83</v>
      </c>
      <c r="I169">
        <v>26.8</v>
      </c>
      <c r="J169">
        <v>30.5</v>
      </c>
      <c r="K169">
        <v>4.15</v>
      </c>
      <c r="L169">
        <v>0.54</v>
      </c>
      <c r="M169">
        <v>52.24</v>
      </c>
      <c r="N169">
        <v>167.8</v>
      </c>
      <c r="O169">
        <v>1</v>
      </c>
      <c r="P169" t="s">
        <v>42</v>
      </c>
      <c r="Q169">
        <v>5</v>
      </c>
    </row>
    <row r="170" spans="1:17" ht="15">
      <c r="A170">
        <v>7</v>
      </c>
      <c r="B170">
        <v>170</v>
      </c>
      <c r="C170">
        <v>2</v>
      </c>
      <c r="D170">
        <v>2515338.34</v>
      </c>
      <c r="E170">
        <v>6859972.39</v>
      </c>
      <c r="F170">
        <v>183.18</v>
      </c>
      <c r="G170">
        <v>157.13</v>
      </c>
      <c r="H170">
        <v>26.05</v>
      </c>
      <c r="I170">
        <v>26.01</v>
      </c>
      <c r="J170">
        <v>29.4</v>
      </c>
      <c r="K170">
        <v>4.01</v>
      </c>
      <c r="L170">
        <v>0.47</v>
      </c>
      <c r="M170">
        <v>44.26</v>
      </c>
      <c r="N170">
        <v>172.19</v>
      </c>
      <c r="O170">
        <v>1</v>
      </c>
      <c r="P170" t="s">
        <v>42</v>
      </c>
      <c r="Q170">
        <v>5</v>
      </c>
    </row>
    <row r="171" spans="1:17" ht="15">
      <c r="A171">
        <v>7</v>
      </c>
      <c r="B171">
        <v>171</v>
      </c>
      <c r="C171">
        <v>2</v>
      </c>
      <c r="D171">
        <v>2515343.99</v>
      </c>
      <c r="E171">
        <v>6859971.34</v>
      </c>
      <c r="F171">
        <v>184.2</v>
      </c>
      <c r="G171">
        <v>157.41</v>
      </c>
      <c r="H171">
        <v>26.79</v>
      </c>
      <c r="I171">
        <v>26.87</v>
      </c>
      <c r="J171">
        <v>30</v>
      </c>
      <c r="K171">
        <v>4</v>
      </c>
      <c r="L171">
        <v>0.46</v>
      </c>
      <c r="M171">
        <v>45.79</v>
      </c>
      <c r="N171">
        <v>165.14</v>
      </c>
      <c r="O171">
        <v>1</v>
      </c>
      <c r="P171" t="s">
        <v>42</v>
      </c>
      <c r="Q171">
        <v>5</v>
      </c>
    </row>
    <row r="172" spans="1:17" ht="15">
      <c r="A172">
        <v>7</v>
      </c>
      <c r="B172">
        <v>172</v>
      </c>
      <c r="C172">
        <v>2</v>
      </c>
      <c r="D172">
        <v>2515346.98</v>
      </c>
      <c r="E172">
        <v>6859976.48</v>
      </c>
      <c r="F172">
        <v>183.73</v>
      </c>
      <c r="G172">
        <v>157.78</v>
      </c>
      <c r="H172">
        <v>25.95</v>
      </c>
      <c r="I172">
        <v>25.92</v>
      </c>
      <c r="J172">
        <v>29.1</v>
      </c>
      <c r="K172">
        <v>3.94</v>
      </c>
      <c r="L172">
        <v>0.37</v>
      </c>
      <c r="M172">
        <v>41.31</v>
      </c>
      <c r="N172">
        <v>159.99</v>
      </c>
      <c r="O172">
        <v>1</v>
      </c>
      <c r="P172" t="s">
        <v>42</v>
      </c>
      <c r="Q172">
        <v>5</v>
      </c>
    </row>
    <row r="173" spans="1:17" ht="15">
      <c r="A173">
        <v>7</v>
      </c>
      <c r="B173">
        <v>173</v>
      </c>
      <c r="C173">
        <v>2</v>
      </c>
      <c r="D173">
        <v>2515346.79</v>
      </c>
      <c r="E173">
        <v>6859981.45</v>
      </c>
      <c r="F173">
        <v>182.91</v>
      </c>
      <c r="G173">
        <v>158.27</v>
      </c>
      <c r="H173">
        <v>24.65</v>
      </c>
      <c r="I173">
        <v>24.68</v>
      </c>
      <c r="J173">
        <v>27.1</v>
      </c>
      <c r="K173">
        <v>3.64</v>
      </c>
      <c r="L173">
        <v>0.44</v>
      </c>
      <c r="M173">
        <v>36.44</v>
      </c>
      <c r="N173">
        <v>158.45</v>
      </c>
      <c r="O173">
        <v>1</v>
      </c>
      <c r="P173" t="s">
        <v>42</v>
      </c>
      <c r="Q173">
        <v>5</v>
      </c>
    </row>
    <row r="174" spans="1:17" ht="15">
      <c r="A174">
        <v>7</v>
      </c>
      <c r="B174">
        <v>174</v>
      </c>
      <c r="C174">
        <v>2</v>
      </c>
      <c r="D174">
        <v>2515348.08</v>
      </c>
      <c r="E174">
        <v>6859987.85</v>
      </c>
      <c r="F174">
        <v>186.38</v>
      </c>
      <c r="G174">
        <v>158.68</v>
      </c>
      <c r="H174">
        <v>27.7</v>
      </c>
      <c r="I174">
        <v>27.61</v>
      </c>
      <c r="J174">
        <v>31.3</v>
      </c>
      <c r="K174">
        <v>4.18</v>
      </c>
      <c r="L174">
        <v>0.5</v>
      </c>
      <c r="M174">
        <v>30.73</v>
      </c>
      <c r="N174">
        <v>153.03</v>
      </c>
      <c r="O174">
        <v>1</v>
      </c>
      <c r="P174" t="s">
        <v>42</v>
      </c>
      <c r="Q174">
        <v>5</v>
      </c>
    </row>
    <row r="175" spans="1:17" ht="15">
      <c r="A175">
        <v>7</v>
      </c>
      <c r="B175">
        <v>175</v>
      </c>
      <c r="C175">
        <v>2</v>
      </c>
      <c r="D175">
        <v>2515348.93</v>
      </c>
      <c r="E175">
        <v>6859991.66</v>
      </c>
      <c r="F175">
        <v>187.37</v>
      </c>
      <c r="G175">
        <v>158.82</v>
      </c>
      <c r="H175">
        <v>28.55</v>
      </c>
      <c r="I175">
        <v>28.67</v>
      </c>
      <c r="J175">
        <v>33</v>
      </c>
      <c r="K175">
        <v>4.49</v>
      </c>
      <c r="L175">
        <v>0.51</v>
      </c>
      <c r="M175">
        <v>27.54</v>
      </c>
      <c r="N175">
        <v>148.59</v>
      </c>
      <c r="O175">
        <v>1</v>
      </c>
      <c r="P175" t="s">
        <v>42</v>
      </c>
      <c r="Q175">
        <v>5</v>
      </c>
    </row>
    <row r="176" spans="1:17" ht="15">
      <c r="A176">
        <v>7</v>
      </c>
      <c r="B176">
        <v>176</v>
      </c>
      <c r="C176">
        <v>2</v>
      </c>
      <c r="D176">
        <v>2515349.62</v>
      </c>
      <c r="E176">
        <v>6859993.93</v>
      </c>
      <c r="F176">
        <v>184.89</v>
      </c>
      <c r="G176">
        <v>159.06</v>
      </c>
      <c r="H176">
        <v>25.82</v>
      </c>
      <c r="I176">
        <v>26.23</v>
      </c>
      <c r="J176">
        <v>27.8</v>
      </c>
      <c r="K176">
        <v>3.53</v>
      </c>
      <c r="L176">
        <v>0.56</v>
      </c>
      <c r="M176">
        <v>25.82</v>
      </c>
      <c r="N176">
        <v>145.08</v>
      </c>
      <c r="O176">
        <v>1</v>
      </c>
      <c r="P176" t="s">
        <v>42</v>
      </c>
      <c r="Q176">
        <v>5</v>
      </c>
    </row>
    <row r="177" spans="1:17" ht="15">
      <c r="A177">
        <v>7</v>
      </c>
      <c r="B177">
        <v>177</v>
      </c>
      <c r="C177">
        <v>2</v>
      </c>
      <c r="D177">
        <v>2515349.3</v>
      </c>
      <c r="E177">
        <v>6859997.5</v>
      </c>
      <c r="F177">
        <v>182.37</v>
      </c>
      <c r="G177">
        <v>158.77</v>
      </c>
      <c r="H177">
        <v>23.6</v>
      </c>
      <c r="I177">
        <v>24.06</v>
      </c>
      <c r="J177">
        <v>25.4</v>
      </c>
      <c r="K177">
        <v>3.36</v>
      </c>
      <c r="L177">
        <v>0.51</v>
      </c>
      <c r="M177">
        <v>22.58</v>
      </c>
      <c r="N177">
        <v>141.48</v>
      </c>
      <c r="O177">
        <v>1</v>
      </c>
      <c r="P177" t="s">
        <v>42</v>
      </c>
      <c r="Q177">
        <v>5</v>
      </c>
    </row>
    <row r="178" spans="1:17" ht="15">
      <c r="A178">
        <v>7</v>
      </c>
      <c r="B178">
        <v>178</v>
      </c>
      <c r="C178">
        <v>2</v>
      </c>
      <c r="D178">
        <v>2515350.1</v>
      </c>
      <c r="E178">
        <v>6860000.34</v>
      </c>
      <c r="F178">
        <v>183.92</v>
      </c>
      <c r="G178">
        <v>158.78</v>
      </c>
      <c r="H178">
        <v>25.15</v>
      </c>
      <c r="I178">
        <v>25.23</v>
      </c>
      <c r="J178">
        <v>28.3</v>
      </c>
      <c r="K178">
        <v>3.93</v>
      </c>
      <c r="L178">
        <v>0.33</v>
      </c>
      <c r="M178">
        <v>20.71</v>
      </c>
      <c r="N178">
        <v>135.43</v>
      </c>
      <c r="O178">
        <v>1</v>
      </c>
      <c r="P178" t="s">
        <v>42</v>
      </c>
      <c r="Q178">
        <v>5</v>
      </c>
    </row>
    <row r="179" spans="1:17" ht="15">
      <c r="A179">
        <v>7</v>
      </c>
      <c r="B179">
        <v>179</v>
      </c>
      <c r="C179">
        <v>2</v>
      </c>
      <c r="D179">
        <v>2515352.98</v>
      </c>
      <c r="E179">
        <v>6860010.51</v>
      </c>
      <c r="F179">
        <v>183.99</v>
      </c>
      <c r="G179">
        <v>158.96</v>
      </c>
      <c r="H179">
        <v>25.03</v>
      </c>
      <c r="I179">
        <v>24.64</v>
      </c>
      <c r="J179">
        <v>27.6</v>
      </c>
      <c r="K179">
        <v>3.7</v>
      </c>
      <c r="L179">
        <v>0.47</v>
      </c>
      <c r="M179">
        <v>16.81</v>
      </c>
      <c r="N179">
        <v>104.9</v>
      </c>
      <c r="O179">
        <v>1</v>
      </c>
      <c r="P179" t="s">
        <v>42</v>
      </c>
      <c r="Q179">
        <v>5</v>
      </c>
    </row>
    <row r="180" spans="1:17" ht="15">
      <c r="A180">
        <v>7</v>
      </c>
      <c r="B180">
        <v>180</v>
      </c>
      <c r="C180">
        <v>2</v>
      </c>
      <c r="D180">
        <v>2515358.37</v>
      </c>
      <c r="E180">
        <v>6860008.64</v>
      </c>
      <c r="F180">
        <v>186.83</v>
      </c>
      <c r="G180">
        <v>159.49</v>
      </c>
      <c r="H180">
        <v>27.34</v>
      </c>
      <c r="I180">
        <v>27.5</v>
      </c>
      <c r="J180">
        <v>32.9</v>
      </c>
      <c r="K180">
        <v>4.88</v>
      </c>
      <c r="L180">
        <v>0.43</v>
      </c>
      <c r="M180">
        <v>22.51</v>
      </c>
      <c r="N180">
        <v>104.32</v>
      </c>
      <c r="O180">
        <v>1</v>
      </c>
      <c r="P180" t="s">
        <v>42</v>
      </c>
      <c r="Q180">
        <v>5</v>
      </c>
    </row>
    <row r="181" spans="1:17" ht="15">
      <c r="A181">
        <v>7</v>
      </c>
      <c r="B181">
        <v>181</v>
      </c>
      <c r="C181">
        <v>2</v>
      </c>
      <c r="D181">
        <v>2515361.51</v>
      </c>
      <c r="E181">
        <v>6860010.27</v>
      </c>
      <c r="F181">
        <v>186.33</v>
      </c>
      <c r="G181">
        <v>159.5</v>
      </c>
      <c r="H181">
        <v>26.83</v>
      </c>
      <c r="I181">
        <v>26.68</v>
      </c>
      <c r="J181">
        <v>31.6</v>
      </c>
      <c r="K181">
        <v>4.56</v>
      </c>
      <c r="L181">
        <v>0.46</v>
      </c>
      <c r="M181">
        <v>25.01</v>
      </c>
      <c r="N181">
        <v>98.26</v>
      </c>
      <c r="O181">
        <v>1</v>
      </c>
      <c r="P181" t="s">
        <v>42</v>
      </c>
      <c r="Q181">
        <v>5</v>
      </c>
    </row>
    <row r="182" spans="1:17" ht="15">
      <c r="A182">
        <v>7</v>
      </c>
      <c r="B182">
        <v>182</v>
      </c>
      <c r="C182">
        <v>2</v>
      </c>
      <c r="D182">
        <v>2515354.58</v>
      </c>
      <c r="E182">
        <v>6860014.13</v>
      </c>
      <c r="F182">
        <v>185.11</v>
      </c>
      <c r="G182">
        <v>159.19</v>
      </c>
      <c r="H182">
        <v>25.92</v>
      </c>
      <c r="I182">
        <v>25.84</v>
      </c>
      <c r="J182">
        <v>29.8</v>
      </c>
      <c r="K182">
        <v>4.2</v>
      </c>
      <c r="L182">
        <v>0.38</v>
      </c>
      <c r="M182">
        <v>17.43</v>
      </c>
      <c r="N182">
        <v>91.79</v>
      </c>
      <c r="O182">
        <v>1</v>
      </c>
      <c r="P182" t="s">
        <v>42</v>
      </c>
      <c r="Q182">
        <v>5</v>
      </c>
    </row>
    <row r="183" spans="1:17" ht="15">
      <c r="A183">
        <v>7</v>
      </c>
      <c r="B183">
        <v>183</v>
      </c>
      <c r="C183">
        <v>2</v>
      </c>
      <c r="D183">
        <v>2515355.55</v>
      </c>
      <c r="E183">
        <v>6860017.68</v>
      </c>
      <c r="F183">
        <v>185.57</v>
      </c>
      <c r="G183">
        <v>159.3</v>
      </c>
      <c r="H183">
        <v>26.27</v>
      </c>
      <c r="I183">
        <v>26.75</v>
      </c>
      <c r="J183">
        <v>28.5</v>
      </c>
      <c r="K183">
        <v>3.63</v>
      </c>
      <c r="L183">
        <v>0.55</v>
      </c>
      <c r="M183">
        <v>18.25</v>
      </c>
      <c r="N183">
        <v>80.24</v>
      </c>
      <c r="O183">
        <v>1</v>
      </c>
      <c r="P183" t="s">
        <v>42</v>
      </c>
      <c r="Q183">
        <v>5</v>
      </c>
    </row>
    <row r="184" spans="1:17" ht="15">
      <c r="A184">
        <v>7</v>
      </c>
      <c r="B184">
        <v>184</v>
      </c>
      <c r="C184">
        <v>2</v>
      </c>
      <c r="D184">
        <v>2515360.72</v>
      </c>
      <c r="E184">
        <v>6860017.24</v>
      </c>
      <c r="F184">
        <v>187.44</v>
      </c>
      <c r="G184">
        <v>159.57</v>
      </c>
      <c r="H184">
        <v>27.87</v>
      </c>
      <c r="I184">
        <v>27.89</v>
      </c>
      <c r="J184">
        <v>35</v>
      </c>
      <c r="K184">
        <v>5.48</v>
      </c>
      <c r="L184">
        <v>0.36</v>
      </c>
      <c r="M184">
        <v>23.4</v>
      </c>
      <c r="N184">
        <v>82.04</v>
      </c>
      <c r="O184">
        <v>1</v>
      </c>
      <c r="P184" t="s">
        <v>42</v>
      </c>
      <c r="Q184">
        <v>5</v>
      </c>
    </row>
    <row r="185" spans="1:17" ht="15">
      <c r="A185">
        <v>7</v>
      </c>
      <c r="B185">
        <v>185</v>
      </c>
      <c r="C185">
        <v>2</v>
      </c>
      <c r="D185">
        <v>2515363.01</v>
      </c>
      <c r="E185">
        <v>6860019.11</v>
      </c>
      <c r="F185">
        <v>187.82</v>
      </c>
      <c r="G185">
        <v>160.35</v>
      </c>
      <c r="H185">
        <v>27.47</v>
      </c>
      <c r="I185">
        <v>27.55</v>
      </c>
      <c r="J185">
        <v>31.5</v>
      </c>
      <c r="K185">
        <v>4.29</v>
      </c>
      <c r="L185">
        <v>0.52</v>
      </c>
      <c r="M185">
        <v>25.8</v>
      </c>
      <c r="N185">
        <v>78.01</v>
      </c>
      <c r="O185">
        <v>1</v>
      </c>
      <c r="P185" t="s">
        <v>42</v>
      </c>
      <c r="Q185">
        <v>5</v>
      </c>
    </row>
    <row r="186" spans="1:17" ht="15">
      <c r="A186">
        <v>7</v>
      </c>
      <c r="B186">
        <v>186</v>
      </c>
      <c r="C186">
        <v>2</v>
      </c>
      <c r="D186">
        <v>2515359.67</v>
      </c>
      <c r="E186">
        <v>6860025.44</v>
      </c>
      <c r="F186">
        <v>190.41</v>
      </c>
      <c r="G186">
        <v>160.46</v>
      </c>
      <c r="H186">
        <v>29.95</v>
      </c>
      <c r="I186">
        <v>29.91</v>
      </c>
      <c r="J186">
        <v>34.5</v>
      </c>
      <c r="K186">
        <v>4.58</v>
      </c>
      <c r="L186">
        <v>0.38</v>
      </c>
      <c r="M186">
        <v>24.01</v>
      </c>
      <c r="N186">
        <v>62</v>
      </c>
      <c r="O186">
        <v>1</v>
      </c>
      <c r="P186" t="s">
        <v>42</v>
      </c>
      <c r="Q186">
        <v>5</v>
      </c>
    </row>
    <row r="187" spans="1:17" ht="15">
      <c r="A187">
        <v>7</v>
      </c>
      <c r="B187">
        <v>187</v>
      </c>
      <c r="C187">
        <v>2</v>
      </c>
      <c r="D187">
        <v>2515365.5</v>
      </c>
      <c r="E187">
        <v>6860038.64</v>
      </c>
      <c r="F187">
        <v>179.11</v>
      </c>
      <c r="G187">
        <v>162.23</v>
      </c>
      <c r="H187">
        <v>16.88</v>
      </c>
      <c r="I187">
        <v>16.93</v>
      </c>
      <c r="J187">
        <v>16.4</v>
      </c>
      <c r="K187">
        <v>2.23</v>
      </c>
      <c r="L187">
        <v>0.42</v>
      </c>
      <c r="M187">
        <v>35.74</v>
      </c>
      <c r="N187">
        <v>45.51</v>
      </c>
      <c r="O187">
        <v>1</v>
      </c>
      <c r="P187" t="s">
        <v>42</v>
      </c>
      <c r="Q187">
        <v>5</v>
      </c>
    </row>
    <row r="188" spans="1:17" ht="15">
      <c r="A188">
        <v>7</v>
      </c>
      <c r="B188">
        <v>188</v>
      </c>
      <c r="C188">
        <v>2</v>
      </c>
      <c r="D188">
        <v>2515362.59</v>
      </c>
      <c r="E188">
        <v>6860040.34</v>
      </c>
      <c r="F188">
        <v>186.66</v>
      </c>
      <c r="G188">
        <v>162.33</v>
      </c>
      <c r="H188">
        <v>24.33</v>
      </c>
      <c r="I188">
        <v>24.19</v>
      </c>
      <c r="J188">
        <v>27.3</v>
      </c>
      <c r="K188">
        <v>3.81</v>
      </c>
      <c r="L188">
        <v>0.39</v>
      </c>
      <c r="M188">
        <v>34.64</v>
      </c>
      <c r="N188">
        <v>40.33</v>
      </c>
      <c r="O188">
        <v>1</v>
      </c>
      <c r="P188" t="s">
        <v>42</v>
      </c>
      <c r="Q188">
        <v>5</v>
      </c>
    </row>
    <row r="189" spans="1:17" ht="15">
      <c r="A189">
        <v>7</v>
      </c>
      <c r="B189">
        <v>189</v>
      </c>
      <c r="C189">
        <v>1</v>
      </c>
      <c r="D189">
        <v>2515371.41</v>
      </c>
      <c r="E189">
        <v>6860038</v>
      </c>
      <c r="F189">
        <v>188.31</v>
      </c>
      <c r="G189">
        <v>164.33</v>
      </c>
      <c r="H189">
        <v>23.98</v>
      </c>
      <c r="I189">
        <v>24.15</v>
      </c>
      <c r="J189">
        <v>29.4</v>
      </c>
      <c r="K189">
        <v>4.61</v>
      </c>
      <c r="L189">
        <v>0.45</v>
      </c>
      <c r="M189">
        <v>40.22</v>
      </c>
      <c r="N189">
        <v>51.42</v>
      </c>
      <c r="O189">
        <v>1</v>
      </c>
      <c r="P189" t="s">
        <v>42</v>
      </c>
      <c r="Q189">
        <v>5</v>
      </c>
    </row>
    <row r="190" spans="1:17" ht="15">
      <c r="A190">
        <v>7</v>
      </c>
      <c r="B190">
        <v>190</v>
      </c>
      <c r="C190">
        <v>1</v>
      </c>
      <c r="D190">
        <v>2515368.79</v>
      </c>
      <c r="E190">
        <v>6860044.06</v>
      </c>
      <c r="F190">
        <v>187.24</v>
      </c>
      <c r="G190">
        <v>164.22</v>
      </c>
      <c r="H190">
        <v>23.01</v>
      </c>
      <c r="I190">
        <v>22.97</v>
      </c>
      <c r="J190">
        <v>28.2</v>
      </c>
      <c r="K190">
        <v>4.47</v>
      </c>
      <c r="L190">
        <v>0.48</v>
      </c>
      <c r="M190">
        <v>41.73</v>
      </c>
      <c r="N190">
        <v>42.43</v>
      </c>
      <c r="O190">
        <v>1</v>
      </c>
      <c r="P190" t="s">
        <v>42</v>
      </c>
      <c r="Q190">
        <v>5</v>
      </c>
    </row>
    <row r="191" spans="1:17" ht="15">
      <c r="A191">
        <v>7</v>
      </c>
      <c r="B191">
        <v>191</v>
      </c>
      <c r="C191">
        <v>2</v>
      </c>
      <c r="D191">
        <v>2515369.5</v>
      </c>
      <c r="E191">
        <v>6860048.79</v>
      </c>
      <c r="F191">
        <v>186.69</v>
      </c>
      <c r="G191">
        <v>164.32</v>
      </c>
      <c r="H191">
        <v>22.37</v>
      </c>
      <c r="I191">
        <v>22.51</v>
      </c>
      <c r="J191">
        <v>24.6</v>
      </c>
      <c r="K191">
        <v>3.48</v>
      </c>
      <c r="L191">
        <v>0.42</v>
      </c>
      <c r="M191">
        <v>45.48</v>
      </c>
      <c r="N191">
        <v>38.52</v>
      </c>
      <c r="O191">
        <v>1</v>
      </c>
      <c r="P191" t="s">
        <v>42</v>
      </c>
      <c r="Q191">
        <v>5</v>
      </c>
    </row>
    <row r="192" spans="1:17" ht="15">
      <c r="A192">
        <v>7</v>
      </c>
      <c r="B192">
        <v>192</v>
      </c>
      <c r="C192">
        <v>2</v>
      </c>
      <c r="D192">
        <v>2515365.7</v>
      </c>
      <c r="E192">
        <v>6860050.39</v>
      </c>
      <c r="F192">
        <v>185.71</v>
      </c>
      <c r="G192">
        <v>163.76</v>
      </c>
      <c r="H192">
        <v>21.96</v>
      </c>
      <c r="I192">
        <v>21.94</v>
      </c>
      <c r="J192">
        <v>24.9</v>
      </c>
      <c r="K192">
        <v>3.72</v>
      </c>
      <c r="L192">
        <v>0.32</v>
      </c>
      <c r="M192">
        <v>44.09</v>
      </c>
      <c r="N192">
        <v>33.55</v>
      </c>
      <c r="O192">
        <v>1</v>
      </c>
      <c r="P192" t="s">
        <v>42</v>
      </c>
      <c r="Q192">
        <v>5</v>
      </c>
    </row>
    <row r="193" spans="1:17" ht="15">
      <c r="A193">
        <v>7</v>
      </c>
      <c r="B193">
        <v>193</v>
      </c>
      <c r="C193">
        <v>1</v>
      </c>
      <c r="D193">
        <v>2515374.18</v>
      </c>
      <c r="E193">
        <v>6860054.1</v>
      </c>
      <c r="F193">
        <v>190.65</v>
      </c>
      <c r="G193">
        <v>166.09</v>
      </c>
      <c r="H193">
        <v>24.56</v>
      </c>
      <c r="I193">
        <v>24.9</v>
      </c>
      <c r="J193">
        <v>30.3</v>
      </c>
      <c r="K193">
        <v>4.73</v>
      </c>
      <c r="L193">
        <v>0.48</v>
      </c>
      <c r="M193">
        <v>52.55</v>
      </c>
      <c r="N193">
        <v>38.03</v>
      </c>
      <c r="O193">
        <v>1</v>
      </c>
      <c r="P193" t="s">
        <v>42</v>
      </c>
      <c r="Q193">
        <v>5</v>
      </c>
    </row>
    <row r="194" spans="1:17" ht="15">
      <c r="A194">
        <v>7</v>
      </c>
      <c r="B194">
        <v>194</v>
      </c>
      <c r="C194">
        <v>2</v>
      </c>
      <c r="D194">
        <v>2515373.11</v>
      </c>
      <c r="E194">
        <v>6860062.18</v>
      </c>
      <c r="F194">
        <v>189.44</v>
      </c>
      <c r="G194">
        <v>166.02</v>
      </c>
      <c r="H194">
        <v>23.43</v>
      </c>
      <c r="I194">
        <v>23.55</v>
      </c>
      <c r="J194">
        <v>25.6</v>
      </c>
      <c r="K194">
        <v>3.5</v>
      </c>
      <c r="L194">
        <v>0.46</v>
      </c>
      <c r="M194">
        <v>57.91</v>
      </c>
      <c r="N194">
        <v>31.66</v>
      </c>
      <c r="O194">
        <v>1</v>
      </c>
      <c r="P194" t="s">
        <v>42</v>
      </c>
      <c r="Q194">
        <v>5</v>
      </c>
    </row>
    <row r="195" spans="1:17" ht="15">
      <c r="A195">
        <v>7</v>
      </c>
      <c r="B195">
        <v>195</v>
      </c>
      <c r="C195">
        <v>1</v>
      </c>
      <c r="D195">
        <v>2515378.34</v>
      </c>
      <c r="E195">
        <v>6860060.47</v>
      </c>
      <c r="F195">
        <v>196.48</v>
      </c>
      <c r="G195">
        <v>168.56</v>
      </c>
      <c r="H195">
        <v>27.92</v>
      </c>
      <c r="I195">
        <v>27.72</v>
      </c>
      <c r="J195">
        <v>38.1</v>
      </c>
      <c r="K195">
        <v>6.25</v>
      </c>
      <c r="L195">
        <v>0.57</v>
      </c>
      <c r="M195">
        <v>60.02</v>
      </c>
      <c r="N195">
        <v>36.6</v>
      </c>
      <c r="O195">
        <v>1</v>
      </c>
      <c r="P195" t="s">
        <v>42</v>
      </c>
      <c r="Q195">
        <v>5</v>
      </c>
    </row>
    <row r="196" spans="1:17" ht="15">
      <c r="A196">
        <v>7</v>
      </c>
      <c r="B196">
        <v>196</v>
      </c>
      <c r="C196">
        <v>3</v>
      </c>
      <c r="D196">
        <v>2515352.24</v>
      </c>
      <c r="E196">
        <v>6859979.78</v>
      </c>
      <c r="F196">
        <v>180.3</v>
      </c>
      <c r="G196">
        <v>158.29</v>
      </c>
      <c r="H196">
        <v>22.02</v>
      </c>
      <c r="I196">
        <v>22.03</v>
      </c>
      <c r="J196">
        <v>21.3</v>
      </c>
      <c r="K196">
        <v>4.32</v>
      </c>
      <c r="L196">
        <v>0.44</v>
      </c>
      <c r="M196">
        <v>39.76</v>
      </c>
      <c r="N196">
        <v>151.48</v>
      </c>
      <c r="O196">
        <v>1</v>
      </c>
      <c r="P196" t="s">
        <v>42</v>
      </c>
      <c r="Q196">
        <v>6</v>
      </c>
    </row>
    <row r="197" spans="1:17" ht="15">
      <c r="A197">
        <v>7</v>
      </c>
      <c r="B197">
        <v>197</v>
      </c>
      <c r="C197">
        <v>3</v>
      </c>
      <c r="D197">
        <v>2515353.34</v>
      </c>
      <c r="E197">
        <v>6859986.1</v>
      </c>
      <c r="F197">
        <v>179.04</v>
      </c>
      <c r="G197">
        <v>158.95</v>
      </c>
      <c r="H197">
        <v>20.1</v>
      </c>
      <c r="I197">
        <v>20.25</v>
      </c>
      <c r="J197">
        <v>19.6</v>
      </c>
      <c r="K197">
        <v>4.17</v>
      </c>
      <c r="L197">
        <v>0.39</v>
      </c>
      <c r="M197">
        <v>34.48</v>
      </c>
      <c r="N197">
        <v>145.84</v>
      </c>
      <c r="O197">
        <v>1</v>
      </c>
      <c r="P197" t="s">
        <v>42</v>
      </c>
      <c r="Q197">
        <v>6</v>
      </c>
    </row>
    <row r="198" spans="1:17" ht="15">
      <c r="A198">
        <v>7</v>
      </c>
      <c r="B198">
        <v>198</v>
      </c>
      <c r="C198">
        <v>3</v>
      </c>
      <c r="D198">
        <v>2515360.39</v>
      </c>
      <c r="E198">
        <v>6860001.38</v>
      </c>
      <c r="F198">
        <v>173.38</v>
      </c>
      <c r="G198">
        <v>159.52</v>
      </c>
      <c r="H198">
        <v>13.85</v>
      </c>
      <c r="I198">
        <v>14.3</v>
      </c>
      <c r="J198">
        <v>11.5</v>
      </c>
      <c r="K198">
        <v>2.55</v>
      </c>
      <c r="L198">
        <v>0.38</v>
      </c>
      <c r="M198">
        <v>27.65</v>
      </c>
      <c r="N198">
        <v>117</v>
      </c>
      <c r="O198">
        <v>1</v>
      </c>
      <c r="P198" t="s">
        <v>42</v>
      </c>
      <c r="Q198">
        <v>6</v>
      </c>
    </row>
    <row r="199" spans="1:17" ht="15">
      <c r="A199">
        <v>7</v>
      </c>
      <c r="B199">
        <v>199</v>
      </c>
      <c r="C199">
        <v>2</v>
      </c>
      <c r="D199">
        <v>2515363.14</v>
      </c>
      <c r="E199">
        <v>6860006.32</v>
      </c>
      <c r="F199">
        <v>184.11</v>
      </c>
      <c r="G199">
        <v>159.53</v>
      </c>
      <c r="H199">
        <v>24.58</v>
      </c>
      <c r="I199">
        <v>24.64</v>
      </c>
      <c r="J199">
        <v>26.9</v>
      </c>
      <c r="K199">
        <v>3.59</v>
      </c>
      <c r="L199">
        <v>0.5</v>
      </c>
      <c r="M199">
        <v>27.8</v>
      </c>
      <c r="N199">
        <v>105.3</v>
      </c>
      <c r="O199">
        <v>1</v>
      </c>
      <c r="P199" t="s">
        <v>42</v>
      </c>
      <c r="Q199">
        <v>6</v>
      </c>
    </row>
    <row r="200" spans="1:17" ht="15">
      <c r="A200">
        <v>7</v>
      </c>
      <c r="B200">
        <v>200</v>
      </c>
      <c r="C200">
        <v>2</v>
      </c>
      <c r="D200">
        <v>2515368.77</v>
      </c>
      <c r="E200">
        <v>6860018.88</v>
      </c>
      <c r="F200">
        <v>184.62</v>
      </c>
      <c r="G200">
        <v>161.11</v>
      </c>
      <c r="H200">
        <v>23.51</v>
      </c>
      <c r="I200">
        <v>23.45</v>
      </c>
      <c r="J200">
        <v>26.1</v>
      </c>
      <c r="K200">
        <v>3.67</v>
      </c>
      <c r="L200">
        <v>0.44</v>
      </c>
      <c r="M200">
        <v>31.52</v>
      </c>
      <c r="N200">
        <v>79.43</v>
      </c>
      <c r="O200">
        <v>1</v>
      </c>
      <c r="P200" t="s">
        <v>42</v>
      </c>
      <c r="Q200">
        <v>6</v>
      </c>
    </row>
    <row r="201" spans="1:17" ht="15">
      <c r="A201">
        <v>7</v>
      </c>
      <c r="B201">
        <v>201</v>
      </c>
      <c r="C201">
        <v>2</v>
      </c>
      <c r="D201">
        <v>2515375.44</v>
      </c>
      <c r="E201">
        <v>6860021.45</v>
      </c>
      <c r="F201">
        <v>189.46</v>
      </c>
      <c r="G201">
        <v>163.57</v>
      </c>
      <c r="H201">
        <v>25.88</v>
      </c>
      <c r="I201">
        <v>26.23</v>
      </c>
      <c r="J201">
        <v>28.9</v>
      </c>
      <c r="K201">
        <v>3.88</v>
      </c>
      <c r="L201">
        <v>0.52</v>
      </c>
      <c r="M201">
        <v>38.41</v>
      </c>
      <c r="N201">
        <v>76.31</v>
      </c>
      <c r="O201">
        <v>0</v>
      </c>
      <c r="P201" t="s">
        <v>42</v>
      </c>
      <c r="Q201">
        <v>6</v>
      </c>
    </row>
    <row r="202" spans="1:17" ht="15">
      <c r="A202">
        <v>7</v>
      </c>
      <c r="B202">
        <v>202</v>
      </c>
      <c r="C202">
        <v>2</v>
      </c>
      <c r="D202">
        <v>2515370.66</v>
      </c>
      <c r="E202">
        <v>6860025.38</v>
      </c>
      <c r="F202">
        <v>183.34</v>
      </c>
      <c r="G202">
        <v>161.66</v>
      </c>
      <c r="H202">
        <v>21.68</v>
      </c>
      <c r="I202">
        <v>21.81</v>
      </c>
      <c r="J202">
        <v>23.4</v>
      </c>
      <c r="K202">
        <v>3.28</v>
      </c>
      <c r="L202">
        <v>0.41</v>
      </c>
      <c r="M202">
        <v>34.46</v>
      </c>
      <c r="N202">
        <v>68.81</v>
      </c>
      <c r="O202">
        <v>1</v>
      </c>
      <c r="P202" t="s">
        <v>42</v>
      </c>
      <c r="Q202">
        <v>6</v>
      </c>
    </row>
    <row r="203" spans="1:17" ht="15">
      <c r="A203">
        <v>7</v>
      </c>
      <c r="B203">
        <v>203</v>
      </c>
      <c r="C203">
        <v>2</v>
      </c>
      <c r="D203">
        <v>2515376.36</v>
      </c>
      <c r="E203">
        <v>6860024.99</v>
      </c>
      <c r="F203">
        <v>190.59</v>
      </c>
      <c r="G203">
        <v>163.72</v>
      </c>
      <c r="H203">
        <v>26.87</v>
      </c>
      <c r="I203">
        <v>26.89</v>
      </c>
      <c r="J203">
        <v>30.4</v>
      </c>
      <c r="K203">
        <v>4.13</v>
      </c>
      <c r="L203">
        <v>0.36</v>
      </c>
      <c r="M203">
        <v>39.91</v>
      </c>
      <c r="N203">
        <v>71.43</v>
      </c>
      <c r="O203">
        <v>0</v>
      </c>
      <c r="P203" t="s">
        <v>42</v>
      </c>
      <c r="Q203">
        <v>6</v>
      </c>
    </row>
    <row r="204" spans="1:17" ht="15">
      <c r="A204">
        <v>7</v>
      </c>
      <c r="B204">
        <v>204</v>
      </c>
      <c r="C204">
        <v>2</v>
      </c>
      <c r="D204">
        <v>2515376.31</v>
      </c>
      <c r="E204">
        <v>6860025.06</v>
      </c>
      <c r="F204">
        <v>190.6</v>
      </c>
      <c r="G204">
        <v>163.71</v>
      </c>
      <c r="H204">
        <v>26.89</v>
      </c>
      <c r="I204">
        <v>26.89</v>
      </c>
      <c r="J204">
        <v>30.7</v>
      </c>
      <c r="K204">
        <v>4.2</v>
      </c>
      <c r="L204">
        <v>0.37</v>
      </c>
      <c r="M204">
        <v>39.88</v>
      </c>
      <c r="N204">
        <v>71.31</v>
      </c>
      <c r="O204">
        <v>0</v>
      </c>
      <c r="P204" t="s">
        <v>42</v>
      </c>
      <c r="Q204">
        <v>6</v>
      </c>
    </row>
    <row r="205" spans="1:17" ht="15">
      <c r="A205">
        <v>7</v>
      </c>
      <c r="B205">
        <v>205</v>
      </c>
      <c r="C205">
        <v>1</v>
      </c>
      <c r="D205">
        <v>2515375.74</v>
      </c>
      <c r="E205">
        <v>6860029.94</v>
      </c>
      <c r="F205">
        <v>188.58</v>
      </c>
      <c r="G205">
        <v>164.23</v>
      </c>
      <c r="H205">
        <v>24.35</v>
      </c>
      <c r="I205">
        <v>24.24</v>
      </c>
      <c r="J205">
        <v>28.2</v>
      </c>
      <c r="K205">
        <v>4.15</v>
      </c>
      <c r="L205">
        <v>0.53</v>
      </c>
      <c r="M205">
        <v>40.65</v>
      </c>
      <c r="N205">
        <v>64.4</v>
      </c>
      <c r="O205">
        <v>0</v>
      </c>
      <c r="P205" t="s">
        <v>42</v>
      </c>
      <c r="Q205">
        <v>6</v>
      </c>
    </row>
    <row r="206" spans="1:17" ht="15">
      <c r="A206">
        <v>7</v>
      </c>
      <c r="B206">
        <v>206</v>
      </c>
      <c r="C206">
        <v>1</v>
      </c>
      <c r="D206">
        <v>2515379.38</v>
      </c>
      <c r="E206">
        <v>6860032.94</v>
      </c>
      <c r="F206">
        <v>192.19</v>
      </c>
      <c r="G206">
        <v>167.33</v>
      </c>
      <c r="H206">
        <v>24.86</v>
      </c>
      <c r="I206">
        <v>24.99</v>
      </c>
      <c r="J206">
        <v>32</v>
      </c>
      <c r="K206">
        <v>5.17</v>
      </c>
      <c r="L206">
        <v>0.33</v>
      </c>
      <c r="M206">
        <v>45.1</v>
      </c>
      <c r="N206">
        <v>62.31</v>
      </c>
      <c r="O206">
        <v>0</v>
      </c>
      <c r="P206" t="s">
        <v>42</v>
      </c>
      <c r="Q206">
        <v>6</v>
      </c>
    </row>
    <row r="207" spans="1:17" ht="15">
      <c r="A207">
        <v>7</v>
      </c>
      <c r="B207">
        <v>207</v>
      </c>
      <c r="C207">
        <v>2</v>
      </c>
      <c r="D207">
        <v>2515375.69</v>
      </c>
      <c r="E207">
        <v>6860041.25</v>
      </c>
      <c r="F207">
        <v>192.4</v>
      </c>
      <c r="G207">
        <v>166.25</v>
      </c>
      <c r="H207">
        <v>26.15</v>
      </c>
      <c r="I207">
        <v>26.39</v>
      </c>
      <c r="J207">
        <v>29.5</v>
      </c>
      <c r="K207">
        <v>4.04</v>
      </c>
      <c r="L207">
        <v>0.47</v>
      </c>
      <c r="M207">
        <v>45.57</v>
      </c>
      <c r="N207">
        <v>50.82</v>
      </c>
      <c r="O207">
        <v>1</v>
      </c>
      <c r="P207" t="s">
        <v>42</v>
      </c>
      <c r="Q207">
        <v>6</v>
      </c>
    </row>
    <row r="208" spans="1:17" ht="15">
      <c r="A208">
        <v>7</v>
      </c>
      <c r="B208">
        <v>208</v>
      </c>
      <c r="C208">
        <v>2</v>
      </c>
      <c r="D208">
        <v>2515380.97</v>
      </c>
      <c r="E208">
        <v>6860043.9</v>
      </c>
      <c r="F208">
        <v>193.7</v>
      </c>
      <c r="G208">
        <v>167.68</v>
      </c>
      <c r="H208">
        <v>26.02</v>
      </c>
      <c r="I208">
        <v>26.16</v>
      </c>
      <c r="J208">
        <v>30</v>
      </c>
      <c r="K208">
        <v>4.26</v>
      </c>
      <c r="L208">
        <v>0.38</v>
      </c>
      <c r="M208">
        <v>51.45</v>
      </c>
      <c r="N208">
        <v>51.51</v>
      </c>
      <c r="O208">
        <v>0</v>
      </c>
      <c r="P208" t="s">
        <v>42</v>
      </c>
      <c r="Q208">
        <v>6</v>
      </c>
    </row>
    <row r="209" spans="1:17" ht="15">
      <c r="A209">
        <v>7</v>
      </c>
      <c r="B209">
        <v>209</v>
      </c>
      <c r="C209">
        <v>1</v>
      </c>
      <c r="D209">
        <v>2515381.49</v>
      </c>
      <c r="E209">
        <v>6860053.28</v>
      </c>
      <c r="F209">
        <v>196.36</v>
      </c>
      <c r="G209">
        <v>169.07</v>
      </c>
      <c r="H209">
        <v>27.29</v>
      </c>
      <c r="I209">
        <v>27.76</v>
      </c>
      <c r="J209">
        <v>31.3</v>
      </c>
      <c r="K209">
        <v>4.38</v>
      </c>
      <c r="L209">
        <v>0.58</v>
      </c>
      <c r="M209">
        <v>57.38</v>
      </c>
      <c r="N209">
        <v>43.82</v>
      </c>
      <c r="O209">
        <v>1</v>
      </c>
      <c r="P209" t="s">
        <v>42</v>
      </c>
      <c r="Q209">
        <v>6</v>
      </c>
    </row>
    <row r="210" spans="1:17" ht="15">
      <c r="A210">
        <v>7</v>
      </c>
      <c r="B210">
        <v>210</v>
      </c>
      <c r="C210">
        <v>1</v>
      </c>
      <c r="D210">
        <v>2515382.18</v>
      </c>
      <c r="E210">
        <v>6860058.06</v>
      </c>
      <c r="F210">
        <v>198.89</v>
      </c>
      <c r="G210">
        <v>170.02</v>
      </c>
      <c r="H210">
        <v>28.86</v>
      </c>
      <c r="I210">
        <v>29.27</v>
      </c>
      <c r="J210">
        <v>35.7</v>
      </c>
      <c r="K210">
        <v>5.29</v>
      </c>
      <c r="L210">
        <v>0.5</v>
      </c>
      <c r="M210">
        <v>61.05</v>
      </c>
      <c r="N210">
        <v>40.78</v>
      </c>
      <c r="O210">
        <v>1</v>
      </c>
      <c r="P210" t="s">
        <v>42</v>
      </c>
      <c r="Q210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3"/>
  <sheetViews>
    <sheetView zoomScalePageLayoutView="0" workbookViewId="0" topLeftCell="A212">
      <selection activeCell="A222" sqref="A222"/>
    </sheetView>
  </sheetViews>
  <sheetFormatPr defaultColWidth="9.140625" defaultRowHeight="15"/>
  <sheetData>
    <row r="1" spans="1:2" ht="15">
      <c r="A1" t="s">
        <v>19</v>
      </c>
      <c r="B1" t="s">
        <v>49</v>
      </c>
    </row>
    <row r="2" spans="1:2" ht="15">
      <c r="A2">
        <v>1</v>
      </c>
      <c r="B2">
        <v>147</v>
      </c>
    </row>
    <row r="3" spans="1:2" ht="15">
      <c r="A3">
        <v>2</v>
      </c>
      <c r="B3">
        <v>148</v>
      </c>
    </row>
    <row r="4" spans="1:2" ht="15">
      <c r="A4">
        <v>3</v>
      </c>
      <c r="B4">
        <v>154</v>
      </c>
    </row>
    <row r="5" spans="1:2" ht="15">
      <c r="A5">
        <v>4</v>
      </c>
      <c r="B5">
        <v>156</v>
      </c>
    </row>
    <row r="6" ht="15">
      <c r="A6">
        <v>5</v>
      </c>
    </row>
    <row r="7" spans="1:2" ht="15">
      <c r="A7">
        <v>6</v>
      </c>
      <c r="B7">
        <v>137</v>
      </c>
    </row>
    <row r="8" spans="1:2" ht="15">
      <c r="A8">
        <v>7</v>
      </c>
      <c r="B8">
        <v>140</v>
      </c>
    </row>
    <row r="9" spans="1:2" ht="15">
      <c r="A9">
        <v>8</v>
      </c>
      <c r="B9">
        <v>143</v>
      </c>
    </row>
    <row r="10" spans="1:2" ht="15">
      <c r="A10">
        <v>9</v>
      </c>
      <c r="B10">
        <v>145</v>
      </c>
    </row>
    <row r="11" spans="1:2" ht="15">
      <c r="A11">
        <v>10</v>
      </c>
      <c r="B11">
        <v>144</v>
      </c>
    </row>
    <row r="12" spans="1:2" ht="15">
      <c r="A12">
        <v>11</v>
      </c>
      <c r="B12">
        <v>150</v>
      </c>
    </row>
    <row r="13" spans="1:2" ht="15">
      <c r="A13">
        <v>12</v>
      </c>
      <c r="B13">
        <v>152</v>
      </c>
    </row>
    <row r="14" spans="1:2" ht="15">
      <c r="A14">
        <v>13</v>
      </c>
      <c r="B14">
        <v>157</v>
      </c>
    </row>
    <row r="15" spans="1:2" ht="15">
      <c r="A15">
        <v>14</v>
      </c>
      <c r="B15">
        <v>94</v>
      </c>
    </row>
    <row r="16" spans="1:2" ht="15">
      <c r="A16">
        <v>15</v>
      </c>
      <c r="B16">
        <v>158</v>
      </c>
    </row>
    <row r="17" spans="1:2" ht="15">
      <c r="A17">
        <v>16</v>
      </c>
      <c r="B17">
        <v>159</v>
      </c>
    </row>
    <row r="18" spans="1:2" ht="15">
      <c r="A18">
        <v>17</v>
      </c>
      <c r="B18">
        <v>160</v>
      </c>
    </row>
    <row r="19" spans="1:2" ht="15">
      <c r="A19">
        <v>18</v>
      </c>
      <c r="B19">
        <v>161</v>
      </c>
    </row>
    <row r="20" spans="1:2" ht="15">
      <c r="A20">
        <v>19</v>
      </c>
      <c r="B20">
        <v>164</v>
      </c>
    </row>
    <row r="21" spans="1:2" ht="15">
      <c r="A21">
        <v>20</v>
      </c>
      <c r="B21">
        <v>166</v>
      </c>
    </row>
    <row r="22" spans="1:2" ht="15">
      <c r="A22">
        <v>21</v>
      </c>
      <c r="B22">
        <v>165</v>
      </c>
    </row>
    <row r="23" spans="1:2" ht="15">
      <c r="A23">
        <v>22</v>
      </c>
      <c r="B23">
        <v>168</v>
      </c>
    </row>
    <row r="24" spans="1:2" ht="15">
      <c r="A24">
        <v>23</v>
      </c>
      <c r="B24">
        <v>169</v>
      </c>
    </row>
    <row r="25" spans="1:2" ht="15">
      <c r="A25">
        <v>24</v>
      </c>
      <c r="B25">
        <v>328</v>
      </c>
    </row>
    <row r="26" spans="1:2" ht="15">
      <c r="A26">
        <v>25</v>
      </c>
      <c r="B26">
        <v>329</v>
      </c>
    </row>
    <row r="27" spans="1:2" ht="15">
      <c r="A27">
        <v>26</v>
      </c>
      <c r="B27">
        <v>263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  <row r="37" spans="1:2" ht="15">
      <c r="A37">
        <v>36</v>
      </c>
      <c r="B37">
        <v>119</v>
      </c>
    </row>
    <row r="38" spans="1:2" ht="15">
      <c r="A38">
        <v>37</v>
      </c>
      <c r="B38">
        <v>121</v>
      </c>
    </row>
    <row r="39" spans="1:2" ht="15">
      <c r="A39">
        <v>38</v>
      </c>
      <c r="B39">
        <v>120</v>
      </c>
    </row>
    <row r="40" spans="1:2" ht="15">
      <c r="A40">
        <v>39</v>
      </c>
      <c r="B40">
        <v>116</v>
      </c>
    </row>
    <row r="41" spans="1:2" ht="15">
      <c r="A41">
        <v>40</v>
      </c>
      <c r="B41">
        <v>118</v>
      </c>
    </row>
    <row r="42" spans="1:2" ht="15">
      <c r="A42">
        <v>41</v>
      </c>
      <c r="B42">
        <v>108</v>
      </c>
    </row>
    <row r="43" spans="1:2" ht="15">
      <c r="A43">
        <v>42</v>
      </c>
      <c r="B43">
        <v>106</v>
      </c>
    </row>
    <row r="44" spans="1:2" ht="15">
      <c r="A44">
        <v>43</v>
      </c>
      <c r="B44">
        <v>1</v>
      </c>
    </row>
    <row r="45" spans="1:2" ht="15">
      <c r="A45">
        <v>44</v>
      </c>
      <c r="B45">
        <v>136</v>
      </c>
    </row>
    <row r="46" spans="1:2" ht="15">
      <c r="A46">
        <v>45</v>
      </c>
      <c r="B46">
        <v>4</v>
      </c>
    </row>
    <row r="47" spans="1:2" ht="15">
      <c r="A47">
        <v>46</v>
      </c>
      <c r="B47">
        <v>139</v>
      </c>
    </row>
    <row r="48" spans="1:2" ht="15">
      <c r="A48">
        <v>47</v>
      </c>
      <c r="B48">
        <v>87</v>
      </c>
    </row>
    <row r="49" spans="1:2" ht="15">
      <c r="A49">
        <v>48</v>
      </c>
      <c r="B49">
        <v>88</v>
      </c>
    </row>
    <row r="50" spans="1:2" ht="15">
      <c r="A50">
        <v>49</v>
      </c>
      <c r="B50">
        <v>7</v>
      </c>
    </row>
    <row r="51" spans="1:2" ht="15">
      <c r="A51">
        <v>50</v>
      </c>
      <c r="B51">
        <v>89</v>
      </c>
    </row>
    <row r="52" spans="1:2" ht="15">
      <c r="A52">
        <v>51</v>
      </c>
      <c r="B52">
        <v>9</v>
      </c>
    </row>
    <row r="53" spans="1:2" ht="15">
      <c r="A53">
        <v>52</v>
      </c>
      <c r="B53">
        <v>8</v>
      </c>
    </row>
    <row r="54" spans="1:2" ht="15">
      <c r="A54">
        <v>53</v>
      </c>
      <c r="B54">
        <v>91</v>
      </c>
    </row>
    <row r="55" spans="1:2" ht="15">
      <c r="A55">
        <v>54</v>
      </c>
      <c r="B55">
        <v>27</v>
      </c>
    </row>
    <row r="56" spans="1:2" ht="15">
      <c r="A56">
        <v>55</v>
      </c>
      <c r="B56">
        <v>12</v>
      </c>
    </row>
    <row r="57" spans="1:2" ht="15">
      <c r="A57">
        <v>56</v>
      </c>
      <c r="B57">
        <v>92</v>
      </c>
    </row>
    <row r="58" spans="1:2" ht="15">
      <c r="A58">
        <v>57</v>
      </c>
      <c r="B58">
        <v>26</v>
      </c>
    </row>
    <row r="59" spans="1:2" ht="15">
      <c r="A59">
        <v>58</v>
      </c>
      <c r="B59">
        <v>14</v>
      </c>
    </row>
    <row r="60" spans="1:2" ht="15">
      <c r="A60">
        <v>59</v>
      </c>
      <c r="B60">
        <v>93</v>
      </c>
    </row>
    <row r="61" spans="1:2" ht="15">
      <c r="A61">
        <v>60</v>
      </c>
      <c r="B61">
        <v>15</v>
      </c>
    </row>
    <row r="62" spans="1:2" ht="15">
      <c r="A62">
        <v>61</v>
      </c>
      <c r="B62">
        <v>22</v>
      </c>
    </row>
    <row r="63" spans="1:2" ht="15">
      <c r="A63">
        <v>62</v>
      </c>
      <c r="B63">
        <v>20</v>
      </c>
    </row>
    <row r="64" spans="1:2" ht="15">
      <c r="A64">
        <v>63</v>
      </c>
      <c r="B64">
        <v>310</v>
      </c>
    </row>
    <row r="65" spans="1:2" ht="15">
      <c r="A65">
        <v>64</v>
      </c>
      <c r="B65">
        <v>308</v>
      </c>
    </row>
    <row r="66" spans="1:2" ht="15">
      <c r="A66">
        <v>65</v>
      </c>
      <c r="B66">
        <v>307</v>
      </c>
    </row>
    <row r="67" spans="1:2" ht="15">
      <c r="A67">
        <v>66</v>
      </c>
      <c r="B67">
        <v>315</v>
      </c>
    </row>
    <row r="68" spans="1:2" ht="15">
      <c r="A68">
        <v>67</v>
      </c>
      <c r="B68">
        <v>317</v>
      </c>
    </row>
    <row r="69" spans="1:2" ht="15">
      <c r="A69">
        <v>68</v>
      </c>
      <c r="B69">
        <v>319</v>
      </c>
    </row>
    <row r="70" spans="1:2" ht="15">
      <c r="A70">
        <v>69</v>
      </c>
      <c r="B70">
        <v>327</v>
      </c>
    </row>
    <row r="71" spans="1:2" ht="15">
      <c r="A71">
        <v>70</v>
      </c>
      <c r="B71">
        <v>268</v>
      </c>
    </row>
    <row r="72" spans="1:2" ht="15">
      <c r="A72">
        <v>71</v>
      </c>
      <c r="B72">
        <v>266</v>
      </c>
    </row>
    <row r="73" spans="1:2" ht="15">
      <c r="A73">
        <v>72</v>
      </c>
      <c r="B73">
        <v>269</v>
      </c>
    </row>
    <row r="74" spans="1:2" ht="15">
      <c r="A74">
        <v>73</v>
      </c>
      <c r="B74">
        <v>264</v>
      </c>
    </row>
    <row r="75" spans="1:2" ht="15">
      <c r="A75">
        <v>74</v>
      </c>
      <c r="B75">
        <v>261</v>
      </c>
    </row>
    <row r="76" spans="1:2" ht="15">
      <c r="A76">
        <v>75</v>
      </c>
      <c r="B76">
        <v>260</v>
      </c>
    </row>
    <row r="77" ht="15">
      <c r="A77">
        <v>76</v>
      </c>
    </row>
    <row r="78" spans="1:2" ht="15">
      <c r="A78">
        <v>77</v>
      </c>
      <c r="B78">
        <v>253</v>
      </c>
    </row>
    <row r="79" ht="15">
      <c r="A79">
        <v>78</v>
      </c>
    </row>
    <row r="80" ht="15">
      <c r="A80">
        <v>79</v>
      </c>
    </row>
    <row r="81" ht="15">
      <c r="A81">
        <v>80</v>
      </c>
    </row>
    <row r="82" ht="15">
      <c r="A82">
        <v>81</v>
      </c>
    </row>
    <row r="83" ht="15">
      <c r="A83">
        <v>82</v>
      </c>
    </row>
    <row r="84" spans="1:2" ht="15">
      <c r="A84">
        <v>83</v>
      </c>
      <c r="B84">
        <v>132</v>
      </c>
    </row>
    <row r="85" spans="1:2" ht="15">
      <c r="A85">
        <v>84</v>
      </c>
      <c r="B85">
        <v>131</v>
      </c>
    </row>
    <row r="86" spans="1:2" ht="15">
      <c r="A86">
        <v>85</v>
      </c>
      <c r="B86">
        <v>123</v>
      </c>
    </row>
    <row r="87" spans="1:2" ht="15">
      <c r="A87">
        <v>86</v>
      </c>
      <c r="B87">
        <v>124</v>
      </c>
    </row>
    <row r="88" spans="1:2" ht="15">
      <c r="A88">
        <v>87</v>
      </c>
      <c r="B88">
        <v>122</v>
      </c>
    </row>
    <row r="89" spans="1:2" ht="15">
      <c r="A89">
        <v>88</v>
      </c>
      <c r="B89">
        <v>125</v>
      </c>
    </row>
    <row r="90" spans="1:2" ht="15">
      <c r="A90">
        <v>89</v>
      </c>
      <c r="B90">
        <v>115</v>
      </c>
    </row>
    <row r="91" spans="1:2" ht="15">
      <c r="A91">
        <v>90</v>
      </c>
      <c r="B91">
        <v>114</v>
      </c>
    </row>
    <row r="92" spans="1:2" ht="15">
      <c r="A92">
        <v>91</v>
      </c>
      <c r="B92">
        <v>110</v>
      </c>
    </row>
    <row r="93" spans="1:2" ht="15">
      <c r="A93">
        <v>92</v>
      </c>
      <c r="B93">
        <v>2</v>
      </c>
    </row>
    <row r="94" spans="1:2" ht="15">
      <c r="A94">
        <v>93</v>
      </c>
      <c r="B94">
        <v>38</v>
      </c>
    </row>
    <row r="95" spans="1:2" ht="15">
      <c r="A95">
        <v>94</v>
      </c>
      <c r="B95">
        <v>33</v>
      </c>
    </row>
    <row r="96" spans="1:2" ht="15">
      <c r="A96">
        <v>95</v>
      </c>
      <c r="B96">
        <v>5</v>
      </c>
    </row>
    <row r="97" spans="1:2" ht="15">
      <c r="A97">
        <v>96</v>
      </c>
      <c r="B97">
        <v>40</v>
      </c>
    </row>
    <row r="98" spans="1:2" ht="15">
      <c r="A98">
        <v>97</v>
      </c>
      <c r="B98">
        <v>30</v>
      </c>
    </row>
    <row r="99" spans="1:2" ht="15">
      <c r="A99">
        <v>98</v>
      </c>
      <c r="B99">
        <v>28</v>
      </c>
    </row>
    <row r="100" spans="1:2" ht="15">
      <c r="A100">
        <v>99</v>
      </c>
      <c r="B100">
        <v>44</v>
      </c>
    </row>
    <row r="101" spans="1:2" ht="15">
      <c r="A101">
        <v>100</v>
      </c>
      <c r="B101">
        <v>45</v>
      </c>
    </row>
    <row r="102" ht="15">
      <c r="A102">
        <v>101</v>
      </c>
    </row>
    <row r="103" spans="1:2" ht="15">
      <c r="A103">
        <v>102</v>
      </c>
      <c r="B103">
        <v>59</v>
      </c>
    </row>
    <row r="104" spans="1:2" ht="15">
      <c r="A104">
        <v>103</v>
      </c>
      <c r="B104">
        <v>57</v>
      </c>
    </row>
    <row r="105" spans="1:2" ht="15">
      <c r="A105">
        <v>104</v>
      </c>
      <c r="B105">
        <v>55</v>
      </c>
    </row>
    <row r="106" spans="1:2" ht="15">
      <c r="A106">
        <v>105</v>
      </c>
      <c r="B106">
        <v>54</v>
      </c>
    </row>
    <row r="107" ht="15">
      <c r="A107">
        <v>106</v>
      </c>
    </row>
    <row r="108" spans="1:2" ht="15">
      <c r="A108">
        <v>107</v>
      </c>
      <c r="B108">
        <v>311</v>
      </c>
    </row>
    <row r="109" spans="1:2" ht="15">
      <c r="A109">
        <v>108</v>
      </c>
      <c r="B109">
        <v>312</v>
      </c>
    </row>
    <row r="110" spans="1:2" ht="15">
      <c r="A110">
        <v>109</v>
      </c>
      <c r="B110">
        <v>313</v>
      </c>
    </row>
    <row r="111" spans="1:2" ht="15">
      <c r="A111">
        <v>110</v>
      </c>
      <c r="B111">
        <v>322</v>
      </c>
    </row>
    <row r="112" spans="1:2" ht="15">
      <c r="A112">
        <v>111</v>
      </c>
      <c r="B112">
        <v>323</v>
      </c>
    </row>
    <row r="113" spans="1:2" ht="15">
      <c r="A113">
        <v>112</v>
      </c>
      <c r="B113">
        <v>324</v>
      </c>
    </row>
    <row r="114" spans="1:2" ht="15">
      <c r="A114">
        <v>113</v>
      </c>
      <c r="B114">
        <v>237</v>
      </c>
    </row>
    <row r="115" spans="1:2" ht="15">
      <c r="A115">
        <v>114</v>
      </c>
      <c r="B115">
        <v>258</v>
      </c>
    </row>
    <row r="116" spans="1:2" ht="15">
      <c r="A116">
        <v>115</v>
      </c>
      <c r="B116">
        <v>257</v>
      </c>
    </row>
    <row r="117" spans="1:2" ht="15">
      <c r="A117">
        <v>116</v>
      </c>
      <c r="B117">
        <v>251</v>
      </c>
    </row>
    <row r="118" spans="1:2" ht="15">
      <c r="A118">
        <v>117</v>
      </c>
      <c r="B118">
        <v>256</v>
      </c>
    </row>
    <row r="119" spans="1:2" ht="15">
      <c r="A119">
        <v>118</v>
      </c>
      <c r="B119">
        <v>254</v>
      </c>
    </row>
    <row r="120" spans="1:2" ht="15">
      <c r="A120">
        <v>119</v>
      </c>
      <c r="B120">
        <v>249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spans="1:2" ht="15">
      <c r="A127">
        <v>126</v>
      </c>
      <c r="B127">
        <v>135</v>
      </c>
    </row>
    <row r="128" spans="1:2" ht="15">
      <c r="A128">
        <v>127</v>
      </c>
      <c r="B128">
        <v>128</v>
      </c>
    </row>
    <row r="129" spans="1:2" ht="15">
      <c r="A129">
        <v>128</v>
      </c>
      <c r="B129">
        <v>133</v>
      </c>
    </row>
    <row r="130" spans="1:2" ht="15">
      <c r="A130">
        <v>129</v>
      </c>
      <c r="B130">
        <v>126</v>
      </c>
    </row>
    <row r="131" spans="1:2" ht="15">
      <c r="A131">
        <v>130</v>
      </c>
      <c r="B131">
        <v>112</v>
      </c>
    </row>
    <row r="132" spans="1:2" ht="15">
      <c r="A132">
        <v>131</v>
      </c>
      <c r="B132">
        <v>102</v>
      </c>
    </row>
    <row r="133" spans="1:2" ht="15">
      <c r="A133">
        <v>132</v>
      </c>
      <c r="B133">
        <v>103</v>
      </c>
    </row>
    <row r="134" spans="1:2" ht="15">
      <c r="A134">
        <v>133</v>
      </c>
      <c r="B134">
        <v>186</v>
      </c>
    </row>
    <row r="135" spans="1:2" ht="15">
      <c r="A135">
        <v>134</v>
      </c>
      <c r="B135">
        <v>37</v>
      </c>
    </row>
    <row r="136" spans="1:2" ht="15">
      <c r="A136">
        <v>135</v>
      </c>
      <c r="B136">
        <v>72</v>
      </c>
    </row>
    <row r="137" spans="1:2" ht="15">
      <c r="A137">
        <v>136</v>
      </c>
      <c r="B137">
        <v>75</v>
      </c>
    </row>
    <row r="138" spans="1:2" ht="15">
      <c r="A138">
        <v>137</v>
      </c>
      <c r="B138">
        <v>69</v>
      </c>
    </row>
    <row r="139" spans="1:2" ht="15">
      <c r="A139">
        <v>138</v>
      </c>
      <c r="B139">
        <v>76</v>
      </c>
    </row>
    <row r="140" spans="1:2" ht="15">
      <c r="A140">
        <v>139</v>
      </c>
      <c r="B140">
        <v>66</v>
      </c>
    </row>
    <row r="141" spans="1:2" ht="15">
      <c r="A141">
        <v>140</v>
      </c>
      <c r="B141">
        <v>78</v>
      </c>
    </row>
    <row r="142" spans="1:2" ht="15">
      <c r="A142">
        <v>141</v>
      </c>
      <c r="B142">
        <v>64</v>
      </c>
    </row>
    <row r="143" spans="1:2" ht="15">
      <c r="A143">
        <v>142</v>
      </c>
      <c r="B143">
        <v>79</v>
      </c>
    </row>
    <row r="144" spans="1:2" ht="15">
      <c r="A144">
        <v>143</v>
      </c>
      <c r="B144">
        <v>80</v>
      </c>
    </row>
    <row r="145" spans="1:2" ht="15">
      <c r="A145">
        <v>144</v>
      </c>
      <c r="B145">
        <v>82</v>
      </c>
    </row>
    <row r="146" spans="1:2" ht="15">
      <c r="A146">
        <v>145</v>
      </c>
      <c r="B146">
        <v>84</v>
      </c>
    </row>
    <row r="147" spans="1:2" ht="15">
      <c r="A147">
        <v>146</v>
      </c>
      <c r="B147">
        <v>85</v>
      </c>
    </row>
    <row r="148" spans="1:2" ht="15">
      <c r="A148">
        <v>147</v>
      </c>
      <c r="B148">
        <v>226</v>
      </c>
    </row>
    <row r="149" spans="1:2" ht="15">
      <c r="A149">
        <v>148</v>
      </c>
      <c r="B149">
        <v>227</v>
      </c>
    </row>
    <row r="150" spans="1:2" ht="15">
      <c r="A150">
        <v>149</v>
      </c>
      <c r="B150">
        <v>225</v>
      </c>
    </row>
    <row r="151" spans="1:2" ht="15">
      <c r="A151">
        <v>150</v>
      </c>
      <c r="B151">
        <v>231</v>
      </c>
    </row>
    <row r="152" spans="1:2" ht="15">
      <c r="A152">
        <v>151</v>
      </c>
      <c r="B152">
        <v>224</v>
      </c>
    </row>
    <row r="153" ht="15">
      <c r="A153">
        <v>152</v>
      </c>
    </row>
    <row r="154" spans="1:2" ht="15">
      <c r="A154">
        <v>153</v>
      </c>
      <c r="B154">
        <v>223</v>
      </c>
    </row>
    <row r="155" spans="1:2" ht="15">
      <c r="A155">
        <v>154</v>
      </c>
      <c r="B155">
        <v>229</v>
      </c>
    </row>
    <row r="156" spans="1:2" ht="15">
      <c r="A156">
        <v>155</v>
      </c>
      <c r="B156">
        <v>234</v>
      </c>
    </row>
    <row r="157" spans="1:2" ht="15">
      <c r="A157">
        <v>156</v>
      </c>
      <c r="B157">
        <v>228</v>
      </c>
    </row>
    <row r="158" spans="1:2" ht="15">
      <c r="A158">
        <v>157</v>
      </c>
      <c r="B158">
        <v>235</v>
      </c>
    </row>
    <row r="159" spans="1:2" ht="15">
      <c r="A159">
        <v>158</v>
      </c>
      <c r="B159">
        <v>240</v>
      </c>
    </row>
    <row r="160" spans="1:2" ht="15">
      <c r="A160">
        <v>159</v>
      </c>
      <c r="B160">
        <v>238</v>
      </c>
    </row>
    <row r="161" spans="1:2" ht="15">
      <c r="A161">
        <v>160</v>
      </c>
      <c r="B161">
        <v>239</v>
      </c>
    </row>
    <row r="162" spans="1:2" ht="15">
      <c r="A162">
        <v>161</v>
      </c>
      <c r="B162">
        <v>243</v>
      </c>
    </row>
    <row r="163" spans="1:2" ht="15">
      <c r="A163">
        <v>162</v>
      </c>
      <c r="B163">
        <v>248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spans="1:2" ht="15">
      <c r="A169">
        <v>168</v>
      </c>
      <c r="B169">
        <v>171</v>
      </c>
    </row>
    <row r="170" spans="1:2" ht="15">
      <c r="A170">
        <v>169</v>
      </c>
      <c r="B170">
        <v>172</v>
      </c>
    </row>
    <row r="171" spans="1:2" ht="15">
      <c r="A171">
        <v>170</v>
      </c>
      <c r="B171">
        <v>178</v>
      </c>
    </row>
    <row r="172" spans="1:2" ht="15">
      <c r="A172">
        <v>171</v>
      </c>
      <c r="B172">
        <v>177</v>
      </c>
    </row>
    <row r="173" spans="1:2" ht="15">
      <c r="A173">
        <v>172</v>
      </c>
      <c r="B173">
        <v>181</v>
      </c>
    </row>
    <row r="174" spans="1:2" ht="15">
      <c r="A174">
        <v>173</v>
      </c>
      <c r="B174">
        <v>184</v>
      </c>
    </row>
    <row r="175" spans="1:2" ht="15">
      <c r="A175">
        <v>174</v>
      </c>
      <c r="B175">
        <v>188</v>
      </c>
    </row>
    <row r="176" spans="1:2" ht="15">
      <c r="A176">
        <v>175</v>
      </c>
      <c r="B176">
        <v>190</v>
      </c>
    </row>
    <row r="177" spans="1:2" ht="15">
      <c r="A177">
        <v>176</v>
      </c>
      <c r="B177">
        <v>191</v>
      </c>
    </row>
    <row r="178" spans="1:2" ht="15">
      <c r="A178">
        <v>177</v>
      </c>
      <c r="B178">
        <v>192</v>
      </c>
    </row>
    <row r="179" spans="1:2" ht="15">
      <c r="A179">
        <v>178</v>
      </c>
      <c r="B179">
        <v>195</v>
      </c>
    </row>
    <row r="180" spans="1:2" ht="15">
      <c r="A180">
        <v>179</v>
      </c>
      <c r="B180">
        <v>198</v>
      </c>
    </row>
    <row r="181" spans="1:2" ht="15">
      <c r="A181">
        <v>180</v>
      </c>
      <c r="B181">
        <v>202</v>
      </c>
    </row>
    <row r="182" spans="1:2" ht="15">
      <c r="A182">
        <v>181</v>
      </c>
      <c r="B182">
        <v>209</v>
      </c>
    </row>
    <row r="183" spans="1:2" ht="15">
      <c r="A183">
        <v>182</v>
      </c>
      <c r="B183">
        <v>200</v>
      </c>
    </row>
    <row r="184" spans="1:2" ht="15">
      <c r="A184">
        <v>183</v>
      </c>
      <c r="B184">
        <v>217</v>
      </c>
    </row>
    <row r="185" spans="1:2" ht="15">
      <c r="A185">
        <v>184</v>
      </c>
      <c r="B185">
        <v>216</v>
      </c>
    </row>
    <row r="186" spans="1:2" ht="15">
      <c r="A186">
        <v>185</v>
      </c>
      <c r="B186">
        <v>215</v>
      </c>
    </row>
    <row r="187" spans="1:2" ht="15">
      <c r="A187">
        <v>186</v>
      </c>
      <c r="B187">
        <v>220</v>
      </c>
    </row>
    <row r="188" ht="15">
      <c r="A188">
        <v>187</v>
      </c>
    </row>
    <row r="189" spans="1:2" ht="15">
      <c r="A189">
        <v>188</v>
      </c>
      <c r="B189">
        <v>241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spans="1:2" ht="15">
      <c r="A199">
        <v>198</v>
      </c>
      <c r="B199">
        <v>205</v>
      </c>
    </row>
    <row r="200" spans="1:2" ht="15">
      <c r="A200">
        <v>199</v>
      </c>
      <c r="B200">
        <v>207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spans="1:2" ht="15">
      <c r="A212">
        <v>701</v>
      </c>
      <c r="B212">
        <v>149</v>
      </c>
    </row>
    <row r="213" spans="1:2" ht="15">
      <c r="A213">
        <v>702</v>
      </c>
      <c r="B213">
        <v>130</v>
      </c>
    </row>
    <row r="214" spans="1:2" ht="15">
      <c r="A214">
        <v>703</v>
      </c>
      <c r="B214">
        <v>129</v>
      </c>
    </row>
    <row r="215" spans="1:2" ht="15">
      <c r="A215">
        <v>704</v>
      </c>
      <c r="B215">
        <v>67</v>
      </c>
    </row>
    <row r="216" spans="1:2" ht="15">
      <c r="A216">
        <v>705</v>
      </c>
      <c r="B216">
        <v>206</v>
      </c>
    </row>
    <row r="217" spans="1:2" ht="15">
      <c r="A217">
        <v>706</v>
      </c>
      <c r="B217">
        <v>203</v>
      </c>
    </row>
    <row r="218" spans="1:2" ht="15">
      <c r="A218">
        <v>707</v>
      </c>
      <c r="B218">
        <v>204</v>
      </c>
    </row>
    <row r="219" spans="1:2" ht="15">
      <c r="A219">
        <v>708</v>
      </c>
      <c r="B219">
        <v>81</v>
      </c>
    </row>
    <row r="220" spans="1:2" ht="15">
      <c r="A220">
        <v>709</v>
      </c>
      <c r="B220">
        <v>134</v>
      </c>
    </row>
    <row r="221" spans="1:2" ht="15">
      <c r="A221">
        <v>710</v>
      </c>
      <c r="B221">
        <v>246</v>
      </c>
    </row>
    <row r="222" spans="1:2" ht="15">
      <c r="A222">
        <v>711</v>
      </c>
      <c r="B222">
        <v>162</v>
      </c>
    </row>
    <row r="223" spans="1:2" ht="15">
      <c r="A223">
        <v>712</v>
      </c>
      <c r="B223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3"/>
  <sheetViews>
    <sheetView zoomScalePageLayoutView="0" workbookViewId="0" topLeftCell="O139">
      <selection activeCell="R3" sqref="R3:R163"/>
    </sheetView>
  </sheetViews>
  <sheetFormatPr defaultColWidth="9.140625" defaultRowHeight="15"/>
  <cols>
    <col min="1" max="1" width="12.00390625" style="1" bestFit="1" customWidth="1"/>
    <col min="2" max="2" width="13.28125" style="1" bestFit="1" customWidth="1"/>
    <col min="3" max="3" width="12.140625" style="1" bestFit="1" customWidth="1"/>
    <col min="4" max="4" width="9.28125" style="1" bestFit="1" customWidth="1"/>
    <col min="5" max="5" width="5.7109375" style="1" bestFit="1" customWidth="1"/>
    <col min="6" max="6" width="3.140625" style="1" bestFit="1" customWidth="1"/>
    <col min="7" max="7" width="6.421875" style="1" bestFit="1" customWidth="1"/>
    <col min="8" max="8" width="4.140625" style="1" bestFit="1" customWidth="1"/>
    <col min="9" max="9" width="12.57421875" style="1" customWidth="1"/>
    <col min="10" max="10" width="9.140625" style="1" customWidth="1"/>
    <col min="15" max="16" width="11.00390625" style="0" bestFit="1" customWidth="1"/>
    <col min="28" max="28" width="9.140625" style="3" customWidth="1"/>
    <col min="29" max="32" width="9.140625" style="2" customWidth="1"/>
  </cols>
  <sheetData>
    <row r="1" ht="15">
      <c r="A1" s="1" t="s">
        <v>43</v>
      </c>
    </row>
    <row r="2" spans="1:32" ht="15">
      <c r="A2" s="1" t="s">
        <v>19</v>
      </c>
      <c r="B2" s="1" t="s">
        <v>36</v>
      </c>
      <c r="C2" s="1" t="s">
        <v>37</v>
      </c>
      <c r="D2" s="1" t="s">
        <v>39</v>
      </c>
      <c r="E2" s="1" t="s">
        <v>38</v>
      </c>
      <c r="F2" s="1" t="s">
        <v>35</v>
      </c>
      <c r="G2" s="1" t="s">
        <v>40</v>
      </c>
      <c r="H2" s="1" t="s">
        <v>27</v>
      </c>
      <c r="I2" s="1" t="s">
        <v>41</v>
      </c>
      <c r="J2" s="1" t="s">
        <v>50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V2" t="s">
        <v>28</v>
      </c>
      <c r="W2" t="s">
        <v>29</v>
      </c>
      <c r="X2" t="s">
        <v>30</v>
      </c>
      <c r="Y2" t="s">
        <v>31</v>
      </c>
      <c r="Z2" t="s">
        <v>32</v>
      </c>
      <c r="AA2" t="s">
        <v>33</v>
      </c>
      <c r="AB2" s="3" t="s">
        <v>34</v>
      </c>
      <c r="AC2" s="2" t="s">
        <v>44</v>
      </c>
      <c r="AD2" s="2" t="s">
        <v>45</v>
      </c>
      <c r="AE2" s="2" t="s">
        <v>46</v>
      </c>
      <c r="AF2" s="2" t="s">
        <v>46</v>
      </c>
    </row>
    <row r="3" spans="1:32" ht="15">
      <c r="A3" s="1">
        <v>1</v>
      </c>
      <c r="B3" s="1">
        <v>2</v>
      </c>
      <c r="C3" s="1">
        <v>27.19</v>
      </c>
      <c r="D3" s="1">
        <v>1</v>
      </c>
      <c r="E3" s="1">
        <v>1</v>
      </c>
      <c r="F3" s="1">
        <v>2</v>
      </c>
      <c r="G3" s="1">
        <v>11</v>
      </c>
      <c r="H3" s="1">
        <v>615</v>
      </c>
      <c r="I3" s="1" t="s">
        <v>0</v>
      </c>
      <c r="J3" s="1">
        <f>IF(VLOOKUP(A3,vanha_id!$A$2:$B$223,2,FALSE)&lt;&gt;"",VLOOKUP(A3,vanha_id!$A$2:$B$223,2,FALSE),-99)</f>
        <v>147</v>
      </c>
      <c r="L3">
        <v>8</v>
      </c>
      <c r="M3">
        <f>A3</f>
        <v>1</v>
      </c>
      <c r="N3">
        <f>IF(F3=21,2,IF(F3&gt;3,3,F3))</f>
        <v>2</v>
      </c>
      <c r="O3">
        <f>VLOOKUP($A3,'2010_fotohav'!$B$1:$Q$223,3,FALSE)</f>
        <v>2515307.7</v>
      </c>
      <c r="P3">
        <f>VLOOKUP($A3,'2010_fotohav'!$B$1:$Q$223,4,FALSE)</f>
        <v>6860014.25</v>
      </c>
      <c r="Q3">
        <f>VLOOKUP($A3,'2010_fotohav'!$B$1:$Q$223,5,FALSE)</f>
        <v>180.58</v>
      </c>
      <c r="R3">
        <f>VLOOKUP($A3,'2010_fotohav'!$B$1:$Q$223,6,FALSE)</f>
        <v>153.39</v>
      </c>
      <c r="S3">
        <f>VLOOKUP($A3,'2010_fotohav'!$B$1:$Q$223,8,FALSE)</f>
        <v>27.16</v>
      </c>
      <c r="T3">
        <f>VLOOKUP($A3,'2010_fotohav'!$B$1:$Q$223,7,FALSE)</f>
        <v>27.19</v>
      </c>
      <c r="U3">
        <f>VLOOKUP($A3,'2010_fotohav'!$B$1:$Q$223,9,FALSE)</f>
        <v>32.2</v>
      </c>
      <c r="V3">
        <f>VLOOKUP($A3,'2010_fotohav'!$B$1:$Q$223,10,FALSE)</f>
        <v>4.67</v>
      </c>
      <c r="W3">
        <f>VLOOKUP($A3,'2010_fotohav'!$B$1:$Q$223,11,FALSE)</f>
        <v>0.42</v>
      </c>
      <c r="X3">
        <v>-99</v>
      </c>
      <c r="Y3">
        <v>-99</v>
      </c>
      <c r="Z3">
        <v>1</v>
      </c>
      <c r="AA3" t="s">
        <v>42</v>
      </c>
      <c r="AB3" s="3">
        <f>IF(AND(AC3&gt;=corners!$L$4,AC3&lt;=corners!$L$6),IF(AE3&lt;&gt;-99,AE3,AF3),-99)</f>
        <v>0</v>
      </c>
      <c r="AC3" s="2">
        <f>COS(-corners!$O$2)*($O3-corners!$L$2)-SIN(-corners!$O$2)*($P3-corners!$M$2)</f>
        <v>2.5954226802457114</v>
      </c>
      <c r="AD3" s="2">
        <f>SIN(-corners!$O$2)*($O3-corners!$L$2)+COS(-corners!$O$2)*($P3-corners!$M$2)</f>
        <v>43.41447087226306</v>
      </c>
      <c r="AE3" s="2">
        <f>IF(AND(AC3&gt;-5,AC3&lt;=5),0,IF(AND(AC3&gt;5,AC3&lt;=15),1,IF(AND(AC3&gt;15,AC3&lt;=25),2,IF(AND(AC3&gt;25,AC3&lt;=35),3,IF(AND(AC3&gt;35,AC3&lt;=45),4,IF(AND(AC3&gt;45,AC3&lt;=55),5,-99))))))</f>
        <v>0</v>
      </c>
      <c r="AF3" s="2">
        <f>IF(AND(AC3&gt;55,AC3&lt;=65),6,IF(AND(AC3&gt;65,AC3&lt;=75),7,IF(AND(AC3&gt;75,AC3&lt;=85),8,IF(AND(AC3&gt;85,AC3&lt;=95),9,IF(AND(AC3&gt;95,AC3&lt;=105),10,-99)))))</f>
        <v>-99</v>
      </c>
    </row>
    <row r="4" spans="1:32" ht="15">
      <c r="A4" s="1">
        <v>2</v>
      </c>
      <c r="B4" s="1">
        <v>2</v>
      </c>
      <c r="C4" s="1">
        <v>26.44</v>
      </c>
      <c r="D4" s="1">
        <v>1</v>
      </c>
      <c r="E4" s="1">
        <v>1</v>
      </c>
      <c r="F4" s="1">
        <v>2</v>
      </c>
      <c r="G4" s="1">
        <v>11</v>
      </c>
      <c r="H4" s="1">
        <v>395</v>
      </c>
      <c r="J4" s="1">
        <f>IF(VLOOKUP(A4,vanha_id!$A$2:$B$223,2,FALSE)&lt;&gt;"",VLOOKUP(A4,vanha_id!$A$2:$B$223,2,FALSE),-99)</f>
        <v>148</v>
      </c>
      <c r="L4">
        <v>8</v>
      </c>
      <c r="M4">
        <f aca="true" t="shared" si="0" ref="M4:M66">A4</f>
        <v>2</v>
      </c>
      <c r="N4">
        <f aca="true" t="shared" si="1" ref="N4:N66">IF(F4=21,2,IF(F4&gt;3,3,F4))</f>
        <v>2</v>
      </c>
      <c r="O4">
        <f>VLOOKUP($A4,'2010_fotohav'!$B$1:$Q$223,3,FALSE)</f>
        <v>2515310.06</v>
      </c>
      <c r="P4">
        <f>VLOOKUP($A4,'2010_fotohav'!$B$1:$Q$223,4,FALSE)</f>
        <v>6860018.77</v>
      </c>
      <c r="Q4">
        <f>VLOOKUP($A4,'2010_fotohav'!$B$1:$Q$223,5,FALSE)</f>
        <v>180</v>
      </c>
      <c r="R4">
        <f>VLOOKUP($A4,'2010_fotohav'!$B$1:$Q$223,6,FALSE)</f>
        <v>153.56</v>
      </c>
      <c r="S4">
        <f>VLOOKUP($A4,'2010_fotohav'!$B$1:$Q$223,8,FALSE)</f>
        <v>26.44</v>
      </c>
      <c r="T4">
        <f>VLOOKUP($A4,'2010_fotohav'!$B$1:$Q$223,7,FALSE)</f>
        <v>26.44</v>
      </c>
      <c r="U4">
        <f>VLOOKUP($A4,'2010_fotohav'!$B$1:$Q$223,9,FALSE)</f>
        <v>30.2</v>
      </c>
      <c r="V4">
        <f>VLOOKUP($A4,'2010_fotohav'!$B$1:$Q$223,10,FALSE)</f>
        <v>4.17</v>
      </c>
      <c r="W4">
        <f>VLOOKUP($A4,'2010_fotohav'!$B$1:$Q$223,11,FALSE)</f>
        <v>0.44</v>
      </c>
      <c r="X4">
        <v>-99</v>
      </c>
      <c r="Y4">
        <v>-99</v>
      </c>
      <c r="Z4">
        <v>1</v>
      </c>
      <c r="AA4" t="s">
        <v>42</v>
      </c>
      <c r="AB4" s="3">
        <f>IF(AND(AC4&gt;=corners!$L$4,AC4&lt;=corners!$L$6),IF(AE4&lt;&gt;-99,AE4,AF4),-99)</f>
        <v>0</v>
      </c>
      <c r="AC4" s="2">
        <f>COS(-corners!$O$2)*($O4-corners!$L$2)-SIN(-corners!$O$2)*($P4-corners!$M$2)</f>
        <v>2.8240745146550026</v>
      </c>
      <c r="AD4" s="2">
        <f>SIN(-corners!$O$2)*($O4-corners!$L$2)+COS(-corners!$O$2)*($P4-corners!$M$2)</f>
        <v>48.50836116691651</v>
      </c>
      <c r="AE4" s="2">
        <f aca="true" t="shared" si="2" ref="AE4:AE66">IF(AND(AC4&gt;-5,AC4&lt;=5),0,IF(AND(AC4&gt;5,AC4&lt;=15),1,IF(AND(AC4&gt;15,AC4&lt;=25),2,IF(AND(AC4&gt;25,AC4&lt;=35),3,IF(AND(AC4&gt;35,AC4&lt;=45),4,IF(AND(AC4&gt;45,AC4&lt;=55),5,-99))))))</f>
        <v>0</v>
      </c>
      <c r="AF4" s="2">
        <f aca="true" t="shared" si="3" ref="AF4:AF66">IF(AND(AC4&gt;55,AC4&lt;=65),6,IF(AND(AC4&gt;65,AC4&lt;=75),7,IF(AND(AC4&gt;75,AC4&lt;=85),8,IF(AND(AC4&gt;85,AC4&lt;=95),9,IF(AND(AC4&gt;95,AC4&lt;=105),10,-99)))))</f>
        <v>-99</v>
      </c>
    </row>
    <row r="5" spans="1:32" ht="15">
      <c r="A5" s="1">
        <v>3</v>
      </c>
      <c r="B5" s="1">
        <v>2</v>
      </c>
      <c r="C5" s="1">
        <v>29.94</v>
      </c>
      <c r="D5" s="1">
        <v>1</v>
      </c>
      <c r="E5" s="1">
        <v>1</v>
      </c>
      <c r="F5" s="1">
        <v>2</v>
      </c>
      <c r="G5" s="1">
        <v>11</v>
      </c>
      <c r="H5" s="1">
        <v>452</v>
      </c>
      <c r="I5" s="1" t="s">
        <v>1</v>
      </c>
      <c r="J5" s="1">
        <f>IF(VLOOKUP(A5,vanha_id!$A$2:$B$223,2,FALSE)&lt;&gt;"",VLOOKUP(A5,vanha_id!$A$2:$B$223,2,FALSE),-99)</f>
        <v>154</v>
      </c>
      <c r="L5">
        <v>8</v>
      </c>
      <c r="M5">
        <f t="shared" si="0"/>
        <v>3</v>
      </c>
      <c r="N5">
        <f t="shared" si="1"/>
        <v>2</v>
      </c>
      <c r="O5">
        <f>VLOOKUP($A5,'2010_fotohav'!$B$1:$Q$223,3,FALSE)</f>
        <v>2515312.55</v>
      </c>
      <c r="P5">
        <f>VLOOKUP($A5,'2010_fotohav'!$B$1:$Q$223,4,FALSE)</f>
        <v>6860023.31</v>
      </c>
      <c r="Q5">
        <f>VLOOKUP($A5,'2010_fotohav'!$B$1:$Q$223,5,FALSE)</f>
        <v>184.24</v>
      </c>
      <c r="R5">
        <f>VLOOKUP($A5,'2010_fotohav'!$B$1:$Q$223,6,FALSE)</f>
        <v>154.3</v>
      </c>
      <c r="S5">
        <f>VLOOKUP($A5,'2010_fotohav'!$B$1:$Q$223,8,FALSE)</f>
        <v>30.06</v>
      </c>
      <c r="T5">
        <f>VLOOKUP($A5,'2010_fotohav'!$B$1:$Q$223,7,FALSE)</f>
        <v>29.94</v>
      </c>
      <c r="U5">
        <f>VLOOKUP($A5,'2010_fotohav'!$B$1:$Q$223,9,FALSE)</f>
        <v>33.1</v>
      </c>
      <c r="V5">
        <f>VLOOKUP($A5,'2010_fotohav'!$B$1:$Q$223,10,FALSE)</f>
        <v>4.09</v>
      </c>
      <c r="W5">
        <f>VLOOKUP($A5,'2010_fotohav'!$B$1:$Q$223,11,FALSE)</f>
        <v>0.61</v>
      </c>
      <c r="X5">
        <v>-99</v>
      </c>
      <c r="Y5">
        <v>-99</v>
      </c>
      <c r="Z5">
        <v>1</v>
      </c>
      <c r="AA5" t="s">
        <v>42</v>
      </c>
      <c r="AB5" s="3">
        <f>IF(AND(AC5&gt;=corners!$L$4,AC5&lt;=corners!$L$6),IF(AE5&lt;&gt;-99,AE5,AF5),-99)</f>
        <v>0</v>
      </c>
      <c r="AC5" s="2">
        <f>COS(-corners!$O$2)*($O5-corners!$L$2)-SIN(-corners!$O$2)*($P5-corners!$M$2)</f>
        <v>3.1620939958382834</v>
      </c>
      <c r="AD5" s="2">
        <f>SIN(-corners!$O$2)*($O5-corners!$L$2)+COS(-corners!$O$2)*($P5-corners!$M$2)</f>
        <v>53.675317991728676</v>
      </c>
      <c r="AE5" s="2">
        <f t="shared" si="2"/>
        <v>0</v>
      </c>
      <c r="AF5" s="2">
        <f t="shared" si="3"/>
        <v>-99</v>
      </c>
    </row>
    <row r="6" spans="1:32" ht="15">
      <c r="A6" s="1">
        <v>4</v>
      </c>
      <c r="B6" s="1">
        <v>2</v>
      </c>
      <c r="C6" s="1">
        <v>30.49</v>
      </c>
      <c r="D6" s="1">
        <v>1</v>
      </c>
      <c r="E6" s="1">
        <v>1</v>
      </c>
      <c r="F6" s="1">
        <v>2</v>
      </c>
      <c r="G6" s="1">
        <v>11</v>
      </c>
      <c r="H6" s="1">
        <v>553</v>
      </c>
      <c r="I6" s="1" t="s">
        <v>0</v>
      </c>
      <c r="J6" s="1">
        <f>IF(VLOOKUP(A6,vanha_id!$A$2:$B$223,2,FALSE)&lt;&gt;"",VLOOKUP(A6,vanha_id!$A$2:$B$223,2,FALSE),-99)</f>
        <v>156</v>
      </c>
      <c r="L6">
        <v>8</v>
      </c>
      <c r="M6">
        <f t="shared" si="0"/>
        <v>4</v>
      </c>
      <c r="N6">
        <f t="shared" si="1"/>
        <v>2</v>
      </c>
      <c r="O6">
        <f>VLOOKUP($A6,'2010_fotohav'!$B$1:$Q$223,3,FALSE)</f>
        <v>2515315.31</v>
      </c>
      <c r="P6">
        <f>VLOOKUP($A6,'2010_fotohav'!$B$1:$Q$223,4,FALSE)</f>
        <v>6860029.41</v>
      </c>
      <c r="Q6">
        <f>VLOOKUP($A6,'2010_fotohav'!$B$1:$Q$223,5,FALSE)</f>
        <v>186.24</v>
      </c>
      <c r="R6">
        <f>VLOOKUP($A6,'2010_fotohav'!$B$1:$Q$223,6,FALSE)</f>
        <v>155.74</v>
      </c>
      <c r="S6">
        <f>VLOOKUP($A6,'2010_fotohav'!$B$1:$Q$223,8,FALSE)</f>
        <v>30.5</v>
      </c>
      <c r="T6">
        <f>VLOOKUP($A6,'2010_fotohav'!$B$1:$Q$223,7,FALSE)</f>
        <v>30.49</v>
      </c>
      <c r="U6">
        <f>VLOOKUP($A6,'2010_fotohav'!$B$1:$Q$223,9,FALSE)</f>
        <v>37.6</v>
      </c>
      <c r="V6">
        <f>VLOOKUP($A6,'2010_fotohav'!$B$1:$Q$223,10,FALSE)</f>
        <v>5.53</v>
      </c>
      <c r="W6">
        <f>VLOOKUP($A6,'2010_fotohav'!$B$1:$Q$223,11,FALSE)</f>
        <v>0.56</v>
      </c>
      <c r="X6">
        <v>-99</v>
      </c>
      <c r="Y6">
        <v>-99</v>
      </c>
      <c r="Z6">
        <v>1</v>
      </c>
      <c r="AA6" t="s">
        <v>42</v>
      </c>
      <c r="AB6" s="3">
        <f>IF(AND(AC6&gt;=corners!$L$4,AC6&lt;=corners!$L$6),IF(AE6&lt;&gt;-99,AE6,AF6),-99)</f>
        <v>0</v>
      </c>
      <c r="AC6" s="2">
        <f>COS(-corners!$O$2)*($O6-corners!$L$2)-SIN(-corners!$O$2)*($P6-corners!$M$2)</f>
        <v>3.085532091424472</v>
      </c>
      <c r="AD6" s="2">
        <f>SIN(-corners!$O$2)*($O6-corners!$L$2)+COS(-corners!$O$2)*($P6-corners!$M$2)</f>
        <v>60.370221895665345</v>
      </c>
      <c r="AE6" s="2">
        <f t="shared" si="2"/>
        <v>0</v>
      </c>
      <c r="AF6" s="2">
        <f t="shared" si="3"/>
        <v>-99</v>
      </c>
    </row>
    <row r="7" spans="1:32" ht="15">
      <c r="A7" s="1">
        <v>6</v>
      </c>
      <c r="B7" s="1">
        <v>2</v>
      </c>
      <c r="C7" s="1">
        <v>29.42</v>
      </c>
      <c r="D7" s="1">
        <v>1</v>
      </c>
      <c r="E7" s="1">
        <v>1</v>
      </c>
      <c r="F7" s="1">
        <v>2</v>
      </c>
      <c r="G7" s="1">
        <v>11</v>
      </c>
      <c r="H7" s="1">
        <v>487</v>
      </c>
      <c r="J7" s="1">
        <f>IF(VLOOKUP(A7,vanha_id!$A$2:$B$223,2,FALSE)&lt;&gt;"",VLOOKUP(A7,vanha_id!$A$2:$B$223,2,FALSE),-99)</f>
        <v>137</v>
      </c>
      <c r="L7">
        <v>8</v>
      </c>
      <c r="M7">
        <f t="shared" si="0"/>
        <v>6</v>
      </c>
      <c r="N7">
        <f t="shared" si="1"/>
        <v>2</v>
      </c>
      <c r="O7">
        <f>VLOOKUP($A7,'2010_fotohav'!$B$1:$Q$223,3,FALSE)</f>
        <v>2515310.89</v>
      </c>
      <c r="P7">
        <f>VLOOKUP($A7,'2010_fotohav'!$B$1:$Q$223,4,FALSE)</f>
        <v>6859994.86</v>
      </c>
      <c r="Q7">
        <f>VLOOKUP($A7,'2010_fotohav'!$B$1:$Q$223,5,FALSE)</f>
        <v>183.37</v>
      </c>
      <c r="R7">
        <f>VLOOKUP($A7,'2010_fotohav'!$B$1:$Q$223,6,FALSE)</f>
        <v>153.95</v>
      </c>
      <c r="S7">
        <f>VLOOKUP($A7,'2010_fotohav'!$B$1:$Q$223,8,FALSE)</f>
        <v>29.47</v>
      </c>
      <c r="T7">
        <f>VLOOKUP($A7,'2010_fotohav'!$B$1:$Q$223,7,FALSE)</f>
        <v>29.42</v>
      </c>
      <c r="U7">
        <f>VLOOKUP($A7,'2010_fotohav'!$B$1:$Q$223,9,FALSE)</f>
        <v>32.7</v>
      </c>
      <c r="V7">
        <f>VLOOKUP($A7,'2010_fotohav'!$B$1:$Q$223,10,FALSE)</f>
        <v>4.12</v>
      </c>
      <c r="W7">
        <f>VLOOKUP($A7,'2010_fotohav'!$B$1:$Q$223,11,FALSE)</f>
        <v>0.46</v>
      </c>
      <c r="X7">
        <v>-99</v>
      </c>
      <c r="Y7">
        <v>-99</v>
      </c>
      <c r="Z7">
        <v>1</v>
      </c>
      <c r="AA7" t="s">
        <v>42</v>
      </c>
      <c r="AB7" s="3">
        <f>IF(AND(AC7&gt;=corners!$L$4,AC7&lt;=corners!$L$6),IF(AE7&lt;&gt;-99,AE7,AF7),-99)</f>
        <v>1</v>
      </c>
      <c r="AC7" s="2">
        <f>COS(-corners!$O$2)*($O7-corners!$L$2)-SIN(-corners!$O$2)*($P7-corners!$M$2)</f>
        <v>13.681112615852452</v>
      </c>
      <c r="AD7" s="2">
        <f>SIN(-corners!$O$2)*($O7-corners!$L$2)+COS(-corners!$O$2)*($P7-corners!$M$2)</f>
        <v>27.18931513685549</v>
      </c>
      <c r="AE7" s="2">
        <f t="shared" si="2"/>
        <v>1</v>
      </c>
      <c r="AF7" s="2">
        <f t="shared" si="3"/>
        <v>-99</v>
      </c>
    </row>
    <row r="8" spans="1:32" ht="15">
      <c r="A8" s="1">
        <v>7</v>
      </c>
      <c r="B8" s="1">
        <v>2</v>
      </c>
      <c r="C8" s="1">
        <v>25.22</v>
      </c>
      <c r="D8" s="1">
        <v>1</v>
      </c>
      <c r="E8" s="1">
        <v>1</v>
      </c>
      <c r="F8" s="1">
        <v>2</v>
      </c>
      <c r="G8" s="1">
        <v>11</v>
      </c>
      <c r="H8" s="1">
        <v>382</v>
      </c>
      <c r="I8" s="1" t="s">
        <v>2</v>
      </c>
      <c r="J8" s="1">
        <f>IF(VLOOKUP(A8,vanha_id!$A$2:$B$223,2,FALSE)&lt;&gt;"",VLOOKUP(A8,vanha_id!$A$2:$B$223,2,FALSE),-99)</f>
        <v>140</v>
      </c>
      <c r="L8">
        <v>8</v>
      </c>
      <c r="M8">
        <f t="shared" si="0"/>
        <v>7</v>
      </c>
      <c r="N8">
        <f t="shared" si="1"/>
        <v>2</v>
      </c>
      <c r="O8">
        <f>VLOOKUP($A8,'2010_fotohav'!$B$1:$Q$223,3,FALSE)</f>
        <v>2515309.1</v>
      </c>
      <c r="P8">
        <f>VLOOKUP($A8,'2010_fotohav'!$B$1:$Q$223,4,FALSE)</f>
        <v>6859999.86</v>
      </c>
      <c r="Q8">
        <f>VLOOKUP($A8,'2010_fotohav'!$B$1:$Q$223,5,FALSE)</f>
        <v>179.12</v>
      </c>
      <c r="R8">
        <f>VLOOKUP($A8,'2010_fotohav'!$B$1:$Q$223,6,FALSE)</f>
        <v>153.9</v>
      </c>
      <c r="S8">
        <f>VLOOKUP($A8,'2010_fotohav'!$B$1:$Q$223,8,FALSE)</f>
        <v>24.85</v>
      </c>
      <c r="T8">
        <f>VLOOKUP($A8,'2010_fotohav'!$B$1:$Q$223,7,FALSE)</f>
        <v>25.22</v>
      </c>
      <c r="U8">
        <f>VLOOKUP($A8,'2010_fotohav'!$B$1:$Q$223,9,FALSE)</f>
        <v>27.1</v>
      </c>
      <c r="V8">
        <f>VLOOKUP($A8,'2010_fotohav'!$B$1:$Q$223,10,FALSE)</f>
        <v>3.48</v>
      </c>
      <c r="W8">
        <f>VLOOKUP($A8,'2010_fotohav'!$B$1:$Q$223,11,FALSE)</f>
        <v>0.41</v>
      </c>
      <c r="X8">
        <v>-99</v>
      </c>
      <c r="Y8">
        <v>-99</v>
      </c>
      <c r="Z8">
        <v>1</v>
      </c>
      <c r="AA8" t="s">
        <v>42</v>
      </c>
      <c r="AB8" s="3">
        <f>IF(AND(AC8&gt;=corners!$L$4,AC8&lt;=corners!$L$6),IF(AE8&lt;&gt;-99,AE8,AF8),-99)</f>
        <v>1</v>
      </c>
      <c r="AC8" s="2">
        <f>COS(-corners!$O$2)*($O8-corners!$L$2)-SIN(-corners!$O$2)*($P8-corners!$M$2)</f>
        <v>9.945730368319587</v>
      </c>
      <c r="AD8" s="2">
        <f>SIN(-corners!$O$2)*($O8-corners!$L$2)+COS(-corners!$O$2)*($P8-corners!$M$2)</f>
        <v>30.964367383507145</v>
      </c>
      <c r="AE8" s="2">
        <f t="shared" si="2"/>
        <v>1</v>
      </c>
      <c r="AF8" s="2">
        <f t="shared" si="3"/>
        <v>-99</v>
      </c>
    </row>
    <row r="9" spans="1:32" ht="15">
      <c r="A9" s="1">
        <v>8</v>
      </c>
      <c r="B9" s="1">
        <v>2</v>
      </c>
      <c r="C9" s="1">
        <v>25.94</v>
      </c>
      <c r="D9" s="1">
        <v>1</v>
      </c>
      <c r="E9" s="1">
        <v>1</v>
      </c>
      <c r="F9" s="1">
        <v>2</v>
      </c>
      <c r="G9" s="1">
        <v>11</v>
      </c>
      <c r="H9" s="1">
        <v>345</v>
      </c>
      <c r="J9" s="1">
        <f>IF(VLOOKUP(A9,vanha_id!$A$2:$B$223,2,FALSE)&lt;&gt;"",VLOOKUP(A9,vanha_id!$A$2:$B$223,2,FALSE),-99)</f>
        <v>143</v>
      </c>
      <c r="L9">
        <v>8</v>
      </c>
      <c r="M9">
        <f t="shared" si="0"/>
        <v>8</v>
      </c>
      <c r="N9">
        <f t="shared" si="1"/>
        <v>2</v>
      </c>
      <c r="O9">
        <f>VLOOKUP($A9,'2010_fotohav'!$B$1:$Q$223,3,FALSE)</f>
        <v>2515312.73</v>
      </c>
      <c r="P9">
        <f>VLOOKUP($A9,'2010_fotohav'!$B$1:$Q$223,4,FALSE)</f>
        <v>6860003.59</v>
      </c>
      <c r="Q9">
        <f>VLOOKUP($A9,'2010_fotohav'!$B$1:$Q$223,5,FALSE)</f>
        <v>179.83</v>
      </c>
      <c r="R9">
        <f>VLOOKUP($A9,'2010_fotohav'!$B$1:$Q$223,6,FALSE)</f>
        <v>153.89</v>
      </c>
      <c r="S9">
        <f>VLOOKUP($A9,'2010_fotohav'!$B$1:$Q$223,8,FALSE)</f>
        <v>26</v>
      </c>
      <c r="T9">
        <f>VLOOKUP($A9,'2010_fotohav'!$B$1:$Q$223,7,FALSE)</f>
        <v>25.94</v>
      </c>
      <c r="U9">
        <f>VLOOKUP($A9,'2010_fotohav'!$B$1:$Q$223,9,FALSE)</f>
        <v>29.1</v>
      </c>
      <c r="V9">
        <f>VLOOKUP($A9,'2010_fotohav'!$B$1:$Q$223,10,FALSE)</f>
        <v>3.96</v>
      </c>
      <c r="W9">
        <f>VLOOKUP($A9,'2010_fotohav'!$B$1:$Q$223,11,FALSE)</f>
        <v>0.5</v>
      </c>
      <c r="X9">
        <v>-99</v>
      </c>
      <c r="Y9">
        <v>-99</v>
      </c>
      <c r="Z9">
        <v>1</v>
      </c>
      <c r="AA9" t="s">
        <v>42</v>
      </c>
      <c r="AB9" s="3">
        <f>IF(AND(AC9&gt;=corners!$L$4,AC9&lt;=corners!$L$6),IF(AE9&lt;&gt;-99,AE9,AF9),-99)</f>
        <v>1</v>
      </c>
      <c r="AC9" s="2">
        <f>COS(-corners!$O$2)*($O9-corners!$L$2)-SIN(-corners!$O$2)*($P9-corners!$M$2)</f>
        <v>11.6592615190732</v>
      </c>
      <c r="AD9" s="2">
        <f>SIN(-corners!$O$2)*($O9-corners!$L$2)+COS(-corners!$O$2)*($P9-corners!$M$2)</f>
        <v>35.878999718786446</v>
      </c>
      <c r="AE9" s="2">
        <f t="shared" si="2"/>
        <v>1</v>
      </c>
      <c r="AF9" s="2">
        <f t="shared" si="3"/>
        <v>-99</v>
      </c>
    </row>
    <row r="10" spans="1:32" ht="15">
      <c r="A10" s="1">
        <v>9</v>
      </c>
      <c r="B10" s="1">
        <v>2</v>
      </c>
      <c r="C10" s="1">
        <v>27.09</v>
      </c>
      <c r="D10" s="1">
        <v>1</v>
      </c>
      <c r="E10" s="1">
        <v>1</v>
      </c>
      <c r="F10" s="1">
        <v>2</v>
      </c>
      <c r="G10" s="1">
        <v>11</v>
      </c>
      <c r="H10" s="1">
        <v>353</v>
      </c>
      <c r="J10" s="1">
        <f>IF(VLOOKUP(A10,vanha_id!$A$2:$B$223,2,FALSE)&lt;&gt;"",VLOOKUP(A10,vanha_id!$A$2:$B$223,2,FALSE),-99)</f>
        <v>145</v>
      </c>
      <c r="L10">
        <v>8</v>
      </c>
      <c r="M10">
        <f t="shared" si="0"/>
        <v>9</v>
      </c>
      <c r="N10">
        <f t="shared" si="1"/>
        <v>2</v>
      </c>
      <c r="O10">
        <f>VLOOKUP($A10,'2010_fotohav'!$B$1:$Q$223,3,FALSE)</f>
        <v>2515312.59</v>
      </c>
      <c r="P10">
        <f>VLOOKUP($A10,'2010_fotohav'!$B$1:$Q$223,4,FALSE)</f>
        <v>6860007.19</v>
      </c>
      <c r="Q10">
        <f>VLOOKUP($A10,'2010_fotohav'!$B$1:$Q$223,5,FALSE)</f>
        <v>180.87</v>
      </c>
      <c r="R10">
        <f>VLOOKUP($A10,'2010_fotohav'!$B$1:$Q$223,6,FALSE)</f>
        <v>153.78</v>
      </c>
      <c r="S10">
        <f>VLOOKUP($A10,'2010_fotohav'!$B$1:$Q$223,8,FALSE)</f>
        <v>27.51</v>
      </c>
      <c r="T10">
        <f>VLOOKUP($A10,'2010_fotohav'!$B$1:$Q$223,7,FALSE)</f>
        <v>27.09</v>
      </c>
      <c r="U10">
        <f>VLOOKUP($A10,'2010_fotohav'!$B$1:$Q$223,9,FALSE)</f>
        <v>30</v>
      </c>
      <c r="V10">
        <f>VLOOKUP($A10,'2010_fotohav'!$B$1:$Q$223,10,FALSE)</f>
        <v>3.89</v>
      </c>
      <c r="W10">
        <f>VLOOKUP($A10,'2010_fotohav'!$B$1:$Q$223,11,FALSE)</f>
        <v>0.59</v>
      </c>
      <c r="X10">
        <v>-99</v>
      </c>
      <c r="Y10">
        <v>-99</v>
      </c>
      <c r="Z10">
        <v>1</v>
      </c>
      <c r="AA10" t="s">
        <v>42</v>
      </c>
      <c r="AB10" s="3">
        <f>IF(AND(AC10&gt;=corners!$L$4,AC10&lt;=corners!$L$6),IF(AE10&lt;&gt;-99,AE10,AF10),-99)</f>
        <v>1</v>
      </c>
      <c r="AC10" s="2">
        <f>COS(-corners!$O$2)*($O10-corners!$L$2)-SIN(-corners!$O$2)*($P10-corners!$M$2)</f>
        <v>10.010952686267224</v>
      </c>
      <c r="AD10" s="2">
        <f>SIN(-corners!$O$2)*($O10-corners!$L$2)+COS(-corners!$O$2)*($P10-corners!$M$2)</f>
        <v>39.08254119592603</v>
      </c>
      <c r="AE10" s="2">
        <f t="shared" si="2"/>
        <v>1</v>
      </c>
      <c r="AF10" s="2">
        <f t="shared" si="3"/>
        <v>-99</v>
      </c>
    </row>
    <row r="11" spans="1:32" ht="15">
      <c r="A11" s="1">
        <v>10</v>
      </c>
      <c r="B11" s="1">
        <v>2</v>
      </c>
      <c r="C11" s="1">
        <v>26.96</v>
      </c>
      <c r="D11" s="1">
        <v>1</v>
      </c>
      <c r="E11" s="1">
        <v>1</v>
      </c>
      <c r="F11" s="1">
        <v>2</v>
      </c>
      <c r="G11" s="1">
        <v>11</v>
      </c>
      <c r="H11" s="1">
        <v>304</v>
      </c>
      <c r="J11" s="1">
        <f>IF(VLOOKUP(A11,vanha_id!$A$2:$B$223,2,FALSE)&lt;&gt;"",VLOOKUP(A11,vanha_id!$A$2:$B$223,2,FALSE),-99)</f>
        <v>144</v>
      </c>
      <c r="L11">
        <v>8</v>
      </c>
      <c r="M11">
        <f t="shared" si="0"/>
        <v>10</v>
      </c>
      <c r="N11">
        <f t="shared" si="1"/>
        <v>2</v>
      </c>
      <c r="O11">
        <f>VLOOKUP($A11,'2010_fotohav'!$B$1:$Q$223,3,FALSE)</f>
        <v>2515315.19</v>
      </c>
      <c r="P11">
        <f>VLOOKUP($A11,'2010_fotohav'!$B$1:$Q$223,4,FALSE)</f>
        <v>6860006.93</v>
      </c>
      <c r="Q11">
        <f>VLOOKUP($A11,'2010_fotohav'!$B$1:$Q$223,5,FALSE)</f>
        <v>181.43</v>
      </c>
      <c r="R11">
        <f>VLOOKUP($A11,'2010_fotohav'!$B$1:$Q$223,6,FALSE)</f>
        <v>154.47</v>
      </c>
      <c r="S11">
        <f>VLOOKUP($A11,'2010_fotohav'!$B$1:$Q$223,8,FALSE)</f>
        <v>27.21</v>
      </c>
      <c r="T11">
        <f>VLOOKUP($A11,'2010_fotohav'!$B$1:$Q$223,7,FALSE)</f>
        <v>26.96</v>
      </c>
      <c r="U11">
        <f>VLOOKUP($A11,'2010_fotohav'!$B$1:$Q$223,9,FALSE)</f>
        <v>29.1</v>
      </c>
      <c r="V11">
        <f>VLOOKUP($A11,'2010_fotohav'!$B$1:$Q$223,10,FALSE)</f>
        <v>3.64</v>
      </c>
      <c r="W11">
        <f>VLOOKUP($A11,'2010_fotohav'!$B$1:$Q$223,11,FALSE)</f>
        <v>0.6</v>
      </c>
      <c r="X11">
        <v>-99</v>
      </c>
      <c r="Y11">
        <v>-99</v>
      </c>
      <c r="Z11">
        <v>1</v>
      </c>
      <c r="AA11" t="s">
        <v>42</v>
      </c>
      <c r="AB11" s="3">
        <f>IF(AND(AC11&gt;=corners!$L$4,AC11&lt;=corners!$L$6),IF(AE11&lt;&gt;-99,AE11,AF11),-99)</f>
        <v>1</v>
      </c>
      <c r="AC11" s="2">
        <f>COS(-corners!$O$2)*($O11-corners!$L$2)-SIN(-corners!$O$2)*($P11-corners!$M$2)</f>
        <v>12.477233680998634</v>
      </c>
      <c r="AD11" s="2">
        <f>SIN(-corners!$O$2)*($O11-corners!$L$2)+COS(-corners!$O$2)*($P11-corners!$M$2)</f>
        <v>39.94570865122018</v>
      </c>
      <c r="AE11" s="2">
        <f t="shared" si="2"/>
        <v>1</v>
      </c>
      <c r="AF11" s="2">
        <f t="shared" si="3"/>
        <v>-99</v>
      </c>
    </row>
    <row r="12" spans="1:32" ht="15">
      <c r="A12" s="1">
        <v>11</v>
      </c>
      <c r="B12" s="1">
        <v>2</v>
      </c>
      <c r="C12" s="1">
        <v>29.74</v>
      </c>
      <c r="D12" s="1">
        <v>1</v>
      </c>
      <c r="E12" s="1">
        <v>1</v>
      </c>
      <c r="F12" s="1">
        <v>2</v>
      </c>
      <c r="G12" s="1">
        <v>11</v>
      </c>
      <c r="H12" s="1">
        <v>377</v>
      </c>
      <c r="J12" s="1">
        <f>IF(VLOOKUP(A12,vanha_id!$A$2:$B$223,2,FALSE)&lt;&gt;"",VLOOKUP(A12,vanha_id!$A$2:$B$223,2,FALSE),-99)</f>
        <v>150</v>
      </c>
      <c r="L12">
        <v>8</v>
      </c>
      <c r="M12">
        <f t="shared" si="0"/>
        <v>11</v>
      </c>
      <c r="N12">
        <f t="shared" si="1"/>
        <v>2</v>
      </c>
      <c r="O12">
        <f>VLOOKUP($A12,'2010_fotohav'!$B$1:$Q$223,3,FALSE)</f>
        <v>2515318.13</v>
      </c>
      <c r="P12">
        <f>VLOOKUP($A12,'2010_fotohav'!$B$1:$Q$223,4,FALSE)</f>
        <v>6860013.73</v>
      </c>
      <c r="Q12">
        <f>VLOOKUP($A12,'2010_fotohav'!$B$1:$Q$223,5,FALSE)</f>
        <v>185.27</v>
      </c>
      <c r="R12">
        <f>VLOOKUP($A12,'2010_fotohav'!$B$1:$Q$223,6,FALSE)</f>
        <v>155.53</v>
      </c>
      <c r="S12">
        <f>VLOOKUP($A12,'2010_fotohav'!$B$1:$Q$223,8,FALSE)</f>
        <v>29.94</v>
      </c>
      <c r="T12">
        <f>VLOOKUP($A12,'2010_fotohav'!$B$1:$Q$223,7,FALSE)</f>
        <v>29.74</v>
      </c>
      <c r="U12">
        <f>VLOOKUP($A12,'2010_fotohav'!$B$1:$Q$223,9,FALSE)</f>
        <v>33.9</v>
      </c>
      <c r="V12">
        <f>VLOOKUP($A12,'2010_fotohav'!$B$1:$Q$223,10,FALSE)</f>
        <v>4.43</v>
      </c>
      <c r="W12">
        <f>VLOOKUP($A12,'2010_fotohav'!$B$1:$Q$223,11,FALSE)</f>
        <v>0.51</v>
      </c>
      <c r="X12">
        <v>-99</v>
      </c>
      <c r="Y12">
        <v>-99</v>
      </c>
      <c r="Z12">
        <v>1</v>
      </c>
      <c r="AA12" t="s">
        <v>42</v>
      </c>
      <c r="AB12" s="3">
        <f>IF(AND(AC12&gt;=corners!$L$4,AC12&lt;=corners!$L$6),IF(AE12&lt;&gt;-99,AE12,AF12),-99)</f>
        <v>1</v>
      </c>
      <c r="AC12" s="2">
        <f>COS(-corners!$O$2)*($O12-corners!$L$2)-SIN(-corners!$O$2)*($P12-corners!$M$2)</f>
        <v>12.267974394684108</v>
      </c>
      <c r="AD12" s="2">
        <f>SIN(-corners!$O$2)*($O12-corners!$L$2)+COS(-corners!$O$2)*($P12-corners!$M$2)</f>
        <v>47.35109929323869</v>
      </c>
      <c r="AE12" s="2">
        <f t="shared" si="2"/>
        <v>1</v>
      </c>
      <c r="AF12" s="2">
        <f t="shared" si="3"/>
        <v>-99</v>
      </c>
    </row>
    <row r="13" spans="1:32" ht="15">
      <c r="A13" s="1">
        <v>12</v>
      </c>
      <c r="B13" s="1">
        <v>2</v>
      </c>
      <c r="C13" s="1">
        <v>26.49</v>
      </c>
      <c r="D13" s="1">
        <v>1</v>
      </c>
      <c r="E13" s="1">
        <v>1</v>
      </c>
      <c r="F13" s="1">
        <v>2</v>
      </c>
      <c r="G13" s="1">
        <v>11</v>
      </c>
      <c r="H13" s="1">
        <v>311</v>
      </c>
      <c r="J13" s="1">
        <f>IF(VLOOKUP(A13,vanha_id!$A$2:$B$223,2,FALSE)&lt;&gt;"",VLOOKUP(A13,vanha_id!$A$2:$B$223,2,FALSE),-99)</f>
        <v>152</v>
      </c>
      <c r="L13">
        <v>8</v>
      </c>
      <c r="M13">
        <f t="shared" si="0"/>
        <v>12</v>
      </c>
      <c r="N13">
        <f t="shared" si="1"/>
        <v>2</v>
      </c>
      <c r="O13">
        <f>VLOOKUP($A13,'2010_fotohav'!$B$1:$Q$223,3,FALSE)</f>
        <v>2515313.38</v>
      </c>
      <c r="P13">
        <f>VLOOKUP($A13,'2010_fotohav'!$B$1:$Q$223,4,FALSE)</f>
        <v>6860020.6</v>
      </c>
      <c r="Q13">
        <f>VLOOKUP($A13,'2010_fotohav'!$B$1:$Q$223,5,FALSE)</f>
        <v>180.53</v>
      </c>
      <c r="R13">
        <f>VLOOKUP($A13,'2010_fotohav'!$B$1:$Q$223,6,FALSE)</f>
        <v>154.04</v>
      </c>
      <c r="S13">
        <f>VLOOKUP($A13,'2010_fotohav'!$B$1:$Q$223,8,FALSE)</f>
        <v>26.45</v>
      </c>
      <c r="T13">
        <f>VLOOKUP($A13,'2010_fotohav'!$B$1:$Q$223,7,FALSE)</f>
        <v>26.49</v>
      </c>
      <c r="U13">
        <f>VLOOKUP($A13,'2010_fotohav'!$B$1:$Q$223,9,FALSE)</f>
        <v>28.9</v>
      </c>
      <c r="V13">
        <f>VLOOKUP($A13,'2010_fotohav'!$B$1:$Q$223,10,FALSE)</f>
        <v>3.71</v>
      </c>
      <c r="W13">
        <f>VLOOKUP($A13,'2010_fotohav'!$B$1:$Q$223,11,FALSE)</f>
        <v>0.57</v>
      </c>
      <c r="X13">
        <v>-99</v>
      </c>
      <c r="Y13">
        <v>-99</v>
      </c>
      <c r="Z13">
        <v>1</v>
      </c>
      <c r="AA13" t="s">
        <v>42</v>
      </c>
      <c r="AB13" s="3">
        <f>IF(AND(AC13&gt;=corners!$L$4,AC13&lt;=corners!$L$6),IF(AE13&lt;&gt;-99,AE13,AF13),-99)</f>
        <v>1</v>
      </c>
      <c r="AC13" s="2">
        <f>COS(-corners!$O$2)*($O13-corners!$L$2)-SIN(-corners!$O$2)*($P13-corners!$M$2)</f>
        <v>5.05962494844778</v>
      </c>
      <c r="AD13" s="2">
        <f>SIN(-corners!$O$2)*($O13-corners!$L$2)+COS(-corners!$O$2)*($P13-corners!$M$2)</f>
        <v>51.56999704616938</v>
      </c>
      <c r="AE13" s="2">
        <f t="shared" si="2"/>
        <v>1</v>
      </c>
      <c r="AF13" s="2">
        <f t="shared" si="3"/>
        <v>-99</v>
      </c>
    </row>
    <row r="14" spans="1:32" ht="15">
      <c r="A14" s="1">
        <v>13</v>
      </c>
      <c r="B14" s="1">
        <v>2</v>
      </c>
      <c r="C14" s="1">
        <v>27.1</v>
      </c>
      <c r="D14" s="1">
        <v>1</v>
      </c>
      <c r="E14" s="1">
        <v>1</v>
      </c>
      <c r="F14" s="1">
        <v>2</v>
      </c>
      <c r="G14" s="1">
        <v>11</v>
      </c>
      <c r="H14" s="1">
        <v>323</v>
      </c>
      <c r="J14" s="1">
        <f>IF(VLOOKUP(A14,vanha_id!$A$2:$B$223,2,FALSE)&lt;&gt;"",VLOOKUP(A14,vanha_id!$A$2:$B$223,2,FALSE),-99)</f>
        <v>157</v>
      </c>
      <c r="L14">
        <v>8</v>
      </c>
      <c r="M14">
        <f t="shared" si="0"/>
        <v>13</v>
      </c>
      <c r="N14">
        <f t="shared" si="1"/>
        <v>2</v>
      </c>
      <c r="O14">
        <f>VLOOKUP($A14,'2010_fotohav'!$B$1:$Q$223,3,FALSE)</f>
        <v>2515318.28</v>
      </c>
      <c r="P14">
        <f>VLOOKUP($A14,'2010_fotohav'!$B$1:$Q$223,4,FALSE)</f>
        <v>6860024.68</v>
      </c>
      <c r="Q14">
        <f>VLOOKUP($A14,'2010_fotohav'!$B$1:$Q$223,5,FALSE)</f>
        <v>183.03</v>
      </c>
      <c r="R14">
        <f>VLOOKUP($A14,'2010_fotohav'!$B$1:$Q$223,6,FALSE)</f>
        <v>155.93</v>
      </c>
      <c r="S14">
        <f>VLOOKUP($A14,'2010_fotohav'!$B$1:$Q$223,8,FALSE)</f>
        <v>27.03</v>
      </c>
      <c r="T14">
        <f>VLOOKUP($A14,'2010_fotohav'!$B$1:$Q$223,7,FALSE)</f>
        <v>27.1</v>
      </c>
      <c r="U14">
        <f>VLOOKUP($A14,'2010_fotohav'!$B$1:$Q$223,9,FALSE)</f>
        <v>29.8</v>
      </c>
      <c r="V14">
        <f>VLOOKUP($A14,'2010_fotohav'!$B$1:$Q$223,10,FALSE)</f>
        <v>3.82</v>
      </c>
      <c r="W14">
        <f>VLOOKUP($A14,'2010_fotohav'!$B$1:$Q$223,11,FALSE)</f>
        <v>0.62</v>
      </c>
      <c r="X14">
        <v>-99</v>
      </c>
      <c r="Y14">
        <v>-99</v>
      </c>
      <c r="Z14">
        <v>1</v>
      </c>
      <c r="AA14" t="s">
        <v>42</v>
      </c>
      <c r="AB14" s="3">
        <f>IF(AND(AC14&gt;=corners!$L$4,AC14&lt;=corners!$L$6),IF(AE14&lt;&gt;-99,AE14,AF14),-99)</f>
        <v>1</v>
      </c>
      <c r="AC14" s="2">
        <f>COS(-corners!$O$2)*($O14-corners!$L$2)-SIN(-corners!$O$2)*($P14-corners!$M$2)</f>
        <v>7.776250596909417</v>
      </c>
      <c r="AD14" s="2">
        <f>SIN(-corners!$O$2)*($O14-corners!$L$2)+COS(-corners!$O$2)*($P14-corners!$M$2)</f>
        <v>57.338562299836504</v>
      </c>
      <c r="AE14" s="2">
        <f t="shared" si="2"/>
        <v>1</v>
      </c>
      <c r="AF14" s="2">
        <f t="shared" si="3"/>
        <v>-99</v>
      </c>
    </row>
    <row r="15" spans="1:32" ht="15">
      <c r="A15" s="1">
        <v>14</v>
      </c>
      <c r="B15" s="1">
        <v>2</v>
      </c>
      <c r="C15" s="1">
        <v>27.72</v>
      </c>
      <c r="D15" s="1">
        <v>1</v>
      </c>
      <c r="E15" s="1">
        <v>1</v>
      </c>
      <c r="F15" s="1">
        <v>2</v>
      </c>
      <c r="G15" s="1">
        <v>11</v>
      </c>
      <c r="H15" s="1">
        <v>285</v>
      </c>
      <c r="J15" s="1">
        <f>IF(VLOOKUP(A15,vanha_id!$A$2:$B$223,2,FALSE)&lt;&gt;"",VLOOKUP(A15,vanha_id!$A$2:$B$223,2,FALSE),-99)</f>
        <v>94</v>
      </c>
      <c r="L15">
        <v>8</v>
      </c>
      <c r="M15">
        <f t="shared" si="0"/>
        <v>14</v>
      </c>
      <c r="N15">
        <f t="shared" si="1"/>
        <v>2</v>
      </c>
      <c r="O15">
        <f>VLOOKUP($A15,'2010_fotohav'!$B$1:$Q$223,3,FALSE)</f>
        <v>2515322.96</v>
      </c>
      <c r="P15">
        <f>VLOOKUP($A15,'2010_fotohav'!$B$1:$Q$223,4,FALSE)</f>
        <v>6860024.1</v>
      </c>
      <c r="Q15">
        <f>VLOOKUP($A15,'2010_fotohav'!$B$1:$Q$223,5,FALSE)</f>
        <v>185.12</v>
      </c>
      <c r="R15">
        <f>VLOOKUP($A15,'2010_fotohav'!$B$1:$Q$223,6,FALSE)</f>
        <v>157.4</v>
      </c>
      <c r="S15">
        <f>VLOOKUP($A15,'2010_fotohav'!$B$1:$Q$223,8,FALSE)</f>
        <v>27.74</v>
      </c>
      <c r="T15">
        <f>VLOOKUP($A15,'2010_fotohav'!$B$1:$Q$223,7,FALSE)</f>
        <v>27.72</v>
      </c>
      <c r="U15">
        <f>VLOOKUP($A15,'2010_fotohav'!$B$1:$Q$223,9,FALSE)</f>
        <v>30.3</v>
      </c>
      <c r="V15">
        <f>VLOOKUP($A15,'2010_fotohav'!$B$1:$Q$223,10,FALSE)</f>
        <v>3.81</v>
      </c>
      <c r="W15">
        <f>VLOOKUP($A15,'2010_fotohav'!$B$1:$Q$223,11,FALSE)</f>
        <v>0.66</v>
      </c>
      <c r="X15">
        <v>-99</v>
      </c>
      <c r="Y15">
        <v>-99</v>
      </c>
      <c r="Z15">
        <v>1</v>
      </c>
      <c r="AA15" t="s">
        <v>42</v>
      </c>
      <c r="AB15" s="3">
        <f>IF(AND(AC15&gt;=corners!$L$4,AC15&lt;=corners!$L$6),IF(AE15&lt;&gt;-99,AE15,AF15),-99)</f>
        <v>1</v>
      </c>
      <c r="AC15" s="2">
        <f>COS(-corners!$O$2)*($O15-corners!$L$2)-SIN(-corners!$O$2)*($P15-corners!$M$2)</f>
        <v>12.262889632233964</v>
      </c>
      <c r="AD15" s="2">
        <f>SIN(-corners!$O$2)*($O15-corners!$L$2)+COS(-corners!$O$2)*($P15-corners!$M$2)</f>
        <v>58.79075724830504</v>
      </c>
      <c r="AE15" s="2">
        <f t="shared" si="2"/>
        <v>1</v>
      </c>
      <c r="AF15" s="2">
        <f t="shared" si="3"/>
        <v>-99</v>
      </c>
    </row>
    <row r="16" spans="1:32" ht="15">
      <c r="A16" s="1">
        <v>15</v>
      </c>
      <c r="B16" s="1">
        <v>2</v>
      </c>
      <c r="C16" s="1">
        <v>26.98</v>
      </c>
      <c r="D16" s="1">
        <v>1</v>
      </c>
      <c r="E16" s="1">
        <v>1</v>
      </c>
      <c r="F16" s="1">
        <v>2</v>
      </c>
      <c r="G16" s="1">
        <v>11</v>
      </c>
      <c r="H16" s="1">
        <v>347</v>
      </c>
      <c r="I16" s="1" t="s">
        <v>2</v>
      </c>
      <c r="J16" s="1">
        <f>IF(VLOOKUP(A16,vanha_id!$A$2:$B$223,2,FALSE)&lt;&gt;"",VLOOKUP(A16,vanha_id!$A$2:$B$223,2,FALSE),-99)</f>
        <v>158</v>
      </c>
      <c r="L16">
        <v>8</v>
      </c>
      <c r="M16">
        <f t="shared" si="0"/>
        <v>15</v>
      </c>
      <c r="N16">
        <f t="shared" si="1"/>
        <v>2</v>
      </c>
      <c r="O16">
        <f>VLOOKUP($A16,'2010_fotohav'!$B$1:$Q$223,3,FALSE)</f>
        <v>2515320.22</v>
      </c>
      <c r="P16">
        <f>VLOOKUP($A16,'2010_fotohav'!$B$1:$Q$223,4,FALSE)</f>
        <v>6860026.39</v>
      </c>
      <c r="Q16">
        <f>VLOOKUP($A16,'2010_fotohav'!$B$1:$Q$223,5,FALSE)</f>
        <v>183.62</v>
      </c>
      <c r="R16">
        <f>VLOOKUP($A16,'2010_fotohav'!$B$1:$Q$223,6,FALSE)</f>
        <v>156.64</v>
      </c>
      <c r="S16">
        <f>VLOOKUP($A16,'2010_fotohav'!$B$1:$Q$223,8,FALSE)</f>
        <v>27.02</v>
      </c>
      <c r="T16">
        <f>VLOOKUP($A16,'2010_fotohav'!$B$1:$Q$223,7,FALSE)</f>
        <v>26.98</v>
      </c>
      <c r="U16">
        <f>VLOOKUP($A16,'2010_fotohav'!$B$1:$Q$223,9,FALSE)</f>
        <v>31.7</v>
      </c>
      <c r="V16">
        <f>VLOOKUP($A16,'2010_fotohav'!$B$1:$Q$223,10,FALSE)</f>
        <v>4.55</v>
      </c>
      <c r="W16">
        <f>VLOOKUP($A16,'2010_fotohav'!$B$1:$Q$223,11,FALSE)</f>
        <v>0.52</v>
      </c>
      <c r="X16">
        <v>-99</v>
      </c>
      <c r="Y16">
        <v>-99</v>
      </c>
      <c r="Z16">
        <v>1</v>
      </c>
      <c r="AA16" t="s">
        <v>42</v>
      </c>
      <c r="AB16" s="3">
        <f>IF(AND(AC16&gt;=corners!$L$4,AC16&lt;=corners!$L$6),IF(AE16&lt;&gt;-99,AE16,AF16),-99)</f>
        <v>1</v>
      </c>
      <c r="AC16" s="2">
        <f>COS(-corners!$O$2)*($O16-corners!$L$2)-SIN(-corners!$O$2)*($P16-corners!$M$2)</f>
        <v>8.811810476571054</v>
      </c>
      <c r="AD16" s="2">
        <f>SIN(-corners!$O$2)*($O16-corners!$L$2)+COS(-corners!$O$2)*($P16-corners!$M$2)</f>
        <v>59.70822804358556</v>
      </c>
      <c r="AE16" s="2">
        <f t="shared" si="2"/>
        <v>1</v>
      </c>
      <c r="AF16" s="2">
        <f t="shared" si="3"/>
        <v>-99</v>
      </c>
    </row>
    <row r="17" spans="1:32" ht="15">
      <c r="A17" s="1">
        <v>16</v>
      </c>
      <c r="B17" s="1">
        <v>2</v>
      </c>
      <c r="C17" s="1">
        <v>23.08</v>
      </c>
      <c r="D17" s="1">
        <v>1</v>
      </c>
      <c r="E17" s="1">
        <v>1</v>
      </c>
      <c r="F17" s="1">
        <v>2</v>
      </c>
      <c r="G17" s="1">
        <v>11</v>
      </c>
      <c r="H17" s="1">
        <v>257</v>
      </c>
      <c r="J17" s="1">
        <f>IF(VLOOKUP(A17,vanha_id!$A$2:$B$223,2,FALSE)&lt;&gt;"",VLOOKUP(A17,vanha_id!$A$2:$B$223,2,FALSE),-99)</f>
        <v>159</v>
      </c>
      <c r="L17">
        <v>8</v>
      </c>
      <c r="M17">
        <f t="shared" si="0"/>
        <v>16</v>
      </c>
      <c r="N17">
        <f t="shared" si="1"/>
        <v>2</v>
      </c>
      <c r="O17">
        <f>VLOOKUP($A17,'2010_fotohav'!$B$1:$Q$223,3,FALSE)</f>
        <v>2515321.56</v>
      </c>
      <c r="P17">
        <f>VLOOKUP($A17,'2010_fotohav'!$B$1:$Q$223,4,FALSE)</f>
        <v>6860029.25</v>
      </c>
      <c r="Q17">
        <f>VLOOKUP($A17,'2010_fotohav'!$B$1:$Q$223,5,FALSE)</f>
        <v>180.05</v>
      </c>
      <c r="R17">
        <f>VLOOKUP($A17,'2010_fotohav'!$B$1:$Q$223,6,FALSE)</f>
        <v>156.98</v>
      </c>
      <c r="S17">
        <f>VLOOKUP($A17,'2010_fotohav'!$B$1:$Q$223,8,FALSE)</f>
        <v>23.39</v>
      </c>
      <c r="T17">
        <f>VLOOKUP($A17,'2010_fotohav'!$B$1:$Q$223,7,FALSE)</f>
        <v>23.08</v>
      </c>
      <c r="U17">
        <f>VLOOKUP($A17,'2010_fotohav'!$B$1:$Q$223,9,FALSE)</f>
        <v>30.3</v>
      </c>
      <c r="V17">
        <f>VLOOKUP($A17,'2010_fotohav'!$B$1:$Q$223,10,FALSE)</f>
        <v>5.48</v>
      </c>
      <c r="W17">
        <f>VLOOKUP($A17,'2010_fotohav'!$B$1:$Q$223,11,FALSE)</f>
        <v>1.11</v>
      </c>
      <c r="X17">
        <v>-99</v>
      </c>
      <c r="Y17">
        <v>-99</v>
      </c>
      <c r="Z17">
        <v>1</v>
      </c>
      <c r="AA17" t="s">
        <v>42</v>
      </c>
      <c r="AB17" s="3">
        <f>IF(AND(AC17&gt;=corners!$L$4,AC17&lt;=corners!$L$6),IF(AE17&lt;&gt;-99,AE17,AF17),-99)</f>
        <v>1</v>
      </c>
      <c r="AC17" s="2">
        <f>COS(-corners!$O$2)*($O17-corners!$L$2)-SIN(-corners!$O$2)*($P17-corners!$M$2)</f>
        <v>8.817574682345022</v>
      </c>
      <c r="AD17" s="2">
        <f>SIN(-corners!$O$2)*($O17-corners!$L$2)+COS(-corners!$O$2)*($P17-corners!$M$2)</f>
        <v>62.8665767854838</v>
      </c>
      <c r="AE17" s="2">
        <f t="shared" si="2"/>
        <v>1</v>
      </c>
      <c r="AF17" s="2">
        <f t="shared" si="3"/>
        <v>-99</v>
      </c>
    </row>
    <row r="18" spans="1:32" ht="15">
      <c r="A18" s="1">
        <v>17</v>
      </c>
      <c r="B18" s="1">
        <v>2</v>
      </c>
      <c r="C18" s="1">
        <v>28.38</v>
      </c>
      <c r="D18" s="1">
        <v>1</v>
      </c>
      <c r="E18" s="1">
        <v>1</v>
      </c>
      <c r="F18" s="1">
        <v>2</v>
      </c>
      <c r="G18" s="1">
        <v>11</v>
      </c>
      <c r="H18" s="1">
        <v>370</v>
      </c>
      <c r="J18" s="1">
        <f>IF(VLOOKUP(A18,vanha_id!$A$2:$B$223,2,FALSE)&lt;&gt;"",VLOOKUP(A18,vanha_id!$A$2:$B$223,2,FALSE),-99)</f>
        <v>160</v>
      </c>
      <c r="L18">
        <v>8</v>
      </c>
      <c r="M18">
        <f t="shared" si="0"/>
        <v>17</v>
      </c>
      <c r="N18">
        <f t="shared" si="1"/>
        <v>2</v>
      </c>
      <c r="O18">
        <f>VLOOKUP($A18,'2010_fotohav'!$B$1:$Q$223,3,FALSE)</f>
        <v>2515318.15</v>
      </c>
      <c r="P18">
        <f>VLOOKUP($A18,'2010_fotohav'!$B$1:$Q$223,4,FALSE)</f>
        <v>6860031.55</v>
      </c>
      <c r="Q18">
        <f>VLOOKUP($A18,'2010_fotohav'!$B$1:$Q$223,5,FALSE)</f>
        <v>184.89</v>
      </c>
      <c r="R18">
        <f>VLOOKUP($A18,'2010_fotohav'!$B$1:$Q$223,6,FALSE)</f>
        <v>156.51</v>
      </c>
      <c r="S18">
        <f>VLOOKUP($A18,'2010_fotohav'!$B$1:$Q$223,8,FALSE)</f>
        <v>28.37</v>
      </c>
      <c r="T18">
        <f>VLOOKUP($A18,'2010_fotohav'!$B$1:$Q$223,7,FALSE)</f>
        <v>28.38</v>
      </c>
      <c r="U18">
        <f>VLOOKUP($A18,'2010_fotohav'!$B$1:$Q$223,9,FALSE)</f>
        <v>33.4</v>
      </c>
      <c r="V18">
        <f>VLOOKUP($A18,'2010_fotohav'!$B$1:$Q$223,10,FALSE)</f>
        <v>4.7</v>
      </c>
      <c r="W18">
        <f>VLOOKUP($A18,'2010_fotohav'!$B$1:$Q$223,11,FALSE)</f>
        <v>0.56</v>
      </c>
      <c r="X18">
        <v>-99</v>
      </c>
      <c r="Y18">
        <v>-99</v>
      </c>
      <c r="Z18">
        <v>1</v>
      </c>
      <c r="AA18" t="s">
        <v>42</v>
      </c>
      <c r="AB18" s="3">
        <f>IF(AND(AC18&gt;=corners!$L$4,AC18&lt;=corners!$L$6),IF(AE18&lt;&gt;-99,AE18,AF18),-99)</f>
        <v>0</v>
      </c>
      <c r="AC18" s="2">
        <f>COS(-corners!$O$2)*($O18-corners!$L$2)-SIN(-corners!$O$2)*($P18-corners!$M$2)</f>
        <v>4.755043126490104</v>
      </c>
      <c r="AD18" s="2">
        <f>SIN(-corners!$O$2)*($O18-corners!$L$2)+COS(-corners!$O$2)*($P18-corners!$M$2)</f>
        <v>63.50995642290052</v>
      </c>
      <c r="AE18" s="2">
        <f t="shared" si="2"/>
        <v>0</v>
      </c>
      <c r="AF18" s="2">
        <f t="shared" si="3"/>
        <v>-99</v>
      </c>
    </row>
    <row r="19" spans="1:32" ht="15">
      <c r="A19" s="1">
        <v>18</v>
      </c>
      <c r="B19" s="1">
        <v>2</v>
      </c>
      <c r="C19" s="1">
        <v>24.83</v>
      </c>
      <c r="D19" s="1">
        <v>1</v>
      </c>
      <c r="E19" s="1">
        <v>1</v>
      </c>
      <c r="F19" s="1">
        <v>2</v>
      </c>
      <c r="G19" s="1">
        <v>11</v>
      </c>
      <c r="H19" s="1">
        <v>312</v>
      </c>
      <c r="J19" s="1">
        <f>IF(VLOOKUP(A19,vanha_id!$A$2:$B$223,2,FALSE)&lt;&gt;"",VLOOKUP(A19,vanha_id!$A$2:$B$223,2,FALSE),-99)</f>
        <v>161</v>
      </c>
      <c r="L19">
        <v>8</v>
      </c>
      <c r="M19">
        <f t="shared" si="0"/>
        <v>18</v>
      </c>
      <c r="N19">
        <f t="shared" si="1"/>
        <v>2</v>
      </c>
      <c r="O19">
        <f>VLOOKUP($A19,'2010_fotohav'!$B$1:$Q$223,3,FALSE)</f>
        <v>2515317.75</v>
      </c>
      <c r="P19">
        <f>VLOOKUP($A19,'2010_fotohav'!$B$1:$Q$223,4,FALSE)</f>
        <v>6860034.57</v>
      </c>
      <c r="Q19">
        <f>VLOOKUP($A19,'2010_fotohav'!$B$1:$Q$223,5,FALSE)</f>
        <v>181.64</v>
      </c>
      <c r="R19">
        <f>VLOOKUP($A19,'2010_fotohav'!$B$1:$Q$223,6,FALSE)</f>
        <v>156.8</v>
      </c>
      <c r="S19">
        <f>VLOOKUP($A19,'2010_fotohav'!$B$1:$Q$223,8,FALSE)</f>
        <v>25.31</v>
      </c>
      <c r="T19">
        <f>VLOOKUP($A19,'2010_fotohav'!$B$1:$Q$223,7,FALSE)</f>
        <v>24.83</v>
      </c>
      <c r="U19">
        <f>VLOOKUP($A19,'2010_fotohav'!$B$1:$Q$223,9,FALSE)</f>
        <v>26.7</v>
      </c>
      <c r="V19">
        <f>VLOOKUP($A19,'2010_fotohav'!$B$1:$Q$223,10,FALSE)</f>
        <v>3.44</v>
      </c>
      <c r="W19">
        <f>VLOOKUP($A19,'2010_fotohav'!$B$1:$Q$223,11,FALSE)</f>
        <v>0.5</v>
      </c>
      <c r="X19">
        <v>-99</v>
      </c>
      <c r="Y19">
        <v>-99</v>
      </c>
      <c r="Z19">
        <v>1</v>
      </c>
      <c r="AA19" t="s">
        <v>42</v>
      </c>
      <c r="AB19" s="3">
        <f>IF(AND(AC19&gt;=corners!$L$4,AC19&lt;=corners!$L$6),IF(AE19&lt;&gt;-99,AE19,AF19),-99)</f>
        <v>0</v>
      </c>
      <c r="AC19" s="2">
        <f>COS(-corners!$O$2)*($O19-corners!$L$2)-SIN(-corners!$O$2)*($P19-corners!$M$2)</f>
        <v>3.116212861098269</v>
      </c>
      <c r="AD19" s="2">
        <f>SIN(-corners!$O$2)*($O19-corners!$L$2)+COS(-corners!$O$2)*($P19-corners!$M$2)</f>
        <v>66.0779586355332</v>
      </c>
      <c r="AE19" s="2">
        <f t="shared" si="2"/>
        <v>0</v>
      </c>
      <c r="AF19" s="2">
        <f t="shared" si="3"/>
        <v>-99</v>
      </c>
    </row>
    <row r="20" spans="1:32" ht="15">
      <c r="A20" s="1">
        <v>19</v>
      </c>
      <c r="B20" s="1">
        <v>2</v>
      </c>
      <c r="C20" s="1">
        <v>27</v>
      </c>
      <c r="D20" s="1">
        <v>1</v>
      </c>
      <c r="E20" s="1">
        <v>1</v>
      </c>
      <c r="F20" s="1">
        <v>2</v>
      </c>
      <c r="G20" s="1">
        <v>11</v>
      </c>
      <c r="H20" s="1">
        <v>351</v>
      </c>
      <c r="J20" s="1">
        <f>IF(VLOOKUP(A20,vanha_id!$A$2:$B$223,2,FALSE)&lt;&gt;"",VLOOKUP(A20,vanha_id!$A$2:$B$223,2,FALSE),-99)</f>
        <v>164</v>
      </c>
      <c r="L20">
        <v>8</v>
      </c>
      <c r="M20">
        <f t="shared" si="0"/>
        <v>19</v>
      </c>
      <c r="N20">
        <f t="shared" si="1"/>
        <v>2</v>
      </c>
      <c r="O20">
        <f>VLOOKUP($A20,'2010_fotohav'!$B$1:$Q$223,3,FALSE)</f>
        <v>2515323.05</v>
      </c>
      <c r="P20">
        <f>VLOOKUP($A20,'2010_fotohav'!$B$1:$Q$223,4,FALSE)</f>
        <v>6860034.06</v>
      </c>
      <c r="Q20">
        <f>VLOOKUP($A20,'2010_fotohav'!$B$1:$Q$223,5,FALSE)</f>
        <v>184.62</v>
      </c>
      <c r="R20">
        <f>VLOOKUP($A20,'2010_fotohav'!$B$1:$Q$223,6,FALSE)</f>
        <v>157.61</v>
      </c>
      <c r="S20">
        <f>VLOOKUP($A20,'2010_fotohav'!$B$1:$Q$223,8,FALSE)</f>
        <v>26.94</v>
      </c>
      <c r="T20">
        <f>VLOOKUP($A20,'2010_fotohav'!$B$1:$Q$223,7,FALSE)</f>
        <v>27</v>
      </c>
      <c r="U20">
        <f>VLOOKUP($A20,'2010_fotohav'!$B$1:$Q$223,9,FALSE)</f>
        <v>29.3</v>
      </c>
      <c r="V20">
        <f>VLOOKUP($A20,'2010_fotohav'!$B$1:$Q$223,10,FALSE)</f>
        <v>3.66</v>
      </c>
      <c r="W20">
        <f>VLOOKUP($A20,'2010_fotohav'!$B$1:$Q$223,11,FALSE)</f>
        <v>0.41</v>
      </c>
      <c r="X20">
        <v>-99</v>
      </c>
      <c r="Y20">
        <v>-99</v>
      </c>
      <c r="Z20">
        <v>1</v>
      </c>
      <c r="AA20" t="s">
        <v>42</v>
      </c>
      <c r="AB20" s="3">
        <f>IF(AND(AC20&gt;=corners!$L$4,AC20&lt;=corners!$L$6),IF(AE20&lt;&gt;-99,AE20,AF20),-99)</f>
        <v>1</v>
      </c>
      <c r="AC20" s="2">
        <f>COS(-corners!$O$2)*($O20-corners!$L$2)-SIN(-corners!$O$2)*($P20-corners!$M$2)</f>
        <v>8.135179446010586</v>
      </c>
      <c r="AD20" s="2">
        <f>SIN(-corners!$O$2)*($O20-corners!$L$2)+COS(-corners!$O$2)*($P20-corners!$M$2)</f>
        <v>67.85561845065</v>
      </c>
      <c r="AE20" s="2">
        <f t="shared" si="2"/>
        <v>1</v>
      </c>
      <c r="AF20" s="2">
        <f t="shared" si="3"/>
        <v>-99</v>
      </c>
    </row>
    <row r="21" spans="1:32" ht="15">
      <c r="A21" s="1">
        <v>20</v>
      </c>
      <c r="B21" s="1">
        <v>2</v>
      </c>
      <c r="C21" s="1">
        <v>25.38</v>
      </c>
      <c r="D21" s="1">
        <v>1</v>
      </c>
      <c r="E21" s="1">
        <v>1</v>
      </c>
      <c r="F21" s="1">
        <v>2</v>
      </c>
      <c r="G21" s="1">
        <v>11</v>
      </c>
      <c r="H21" s="1">
        <v>295</v>
      </c>
      <c r="J21" s="1">
        <f>IF(VLOOKUP(A21,vanha_id!$A$2:$B$223,2,FALSE)&lt;&gt;"",VLOOKUP(A21,vanha_id!$A$2:$B$223,2,FALSE),-99)</f>
        <v>166</v>
      </c>
      <c r="L21">
        <v>8</v>
      </c>
      <c r="M21">
        <f t="shared" si="0"/>
        <v>20</v>
      </c>
      <c r="N21">
        <f t="shared" si="1"/>
        <v>2</v>
      </c>
      <c r="O21">
        <f>VLOOKUP($A21,'2010_fotohav'!$B$1:$Q$223,3,FALSE)</f>
        <v>2515324.64</v>
      </c>
      <c r="P21">
        <f>VLOOKUP($A21,'2010_fotohav'!$B$1:$Q$223,4,FALSE)</f>
        <v>6860037.88</v>
      </c>
      <c r="Q21">
        <f>VLOOKUP($A21,'2010_fotohav'!$B$1:$Q$223,5,FALSE)</f>
        <v>183.45</v>
      </c>
      <c r="R21">
        <f>VLOOKUP($A21,'2010_fotohav'!$B$1:$Q$223,6,FALSE)</f>
        <v>158.07</v>
      </c>
      <c r="S21">
        <f>VLOOKUP($A21,'2010_fotohav'!$B$1:$Q$223,8,FALSE)</f>
        <v>25.61</v>
      </c>
      <c r="T21">
        <f>VLOOKUP($A21,'2010_fotohav'!$B$1:$Q$223,7,FALSE)</f>
        <v>25.38</v>
      </c>
      <c r="U21">
        <f>VLOOKUP($A21,'2010_fotohav'!$B$1:$Q$223,9,FALSE)</f>
        <v>28.3</v>
      </c>
      <c r="V21">
        <f>VLOOKUP($A21,'2010_fotohav'!$B$1:$Q$223,10,FALSE)</f>
        <v>3.85</v>
      </c>
      <c r="W21">
        <f>VLOOKUP($A21,'2010_fotohav'!$B$1:$Q$223,11,FALSE)</f>
        <v>0.53</v>
      </c>
      <c r="X21">
        <v>-99</v>
      </c>
      <c r="Y21">
        <v>-99</v>
      </c>
      <c r="Z21">
        <v>1</v>
      </c>
      <c r="AA21" t="s">
        <v>42</v>
      </c>
      <c r="AB21" s="3">
        <f>IF(AND(AC21&gt;=corners!$L$4,AC21&lt;=corners!$L$6),IF(AE21&lt;&gt;-99,AE21,AF21),-99)</f>
        <v>1</v>
      </c>
      <c r="AC21" s="2">
        <f>COS(-corners!$O$2)*($O21-corners!$L$2)-SIN(-corners!$O$2)*($P21-corners!$M$2)</f>
        <v>7.961807067710421</v>
      </c>
      <c r="AD21" s="2">
        <f>SIN(-corners!$O$2)*($O21-corners!$L$2)+COS(-corners!$O$2)*($P21-corners!$M$2)</f>
        <v>71.98967723370164</v>
      </c>
      <c r="AE21" s="2">
        <f t="shared" si="2"/>
        <v>1</v>
      </c>
      <c r="AF21" s="2">
        <f t="shared" si="3"/>
        <v>-99</v>
      </c>
    </row>
    <row r="22" spans="1:32" ht="15">
      <c r="A22" s="1">
        <v>21</v>
      </c>
      <c r="B22" s="1">
        <v>2</v>
      </c>
      <c r="C22" s="1">
        <v>27.95</v>
      </c>
      <c r="D22" s="1">
        <v>1</v>
      </c>
      <c r="E22" s="1">
        <v>1</v>
      </c>
      <c r="F22" s="1">
        <v>2</v>
      </c>
      <c r="G22" s="1">
        <v>11</v>
      </c>
      <c r="H22" s="1">
        <v>418</v>
      </c>
      <c r="J22" s="1">
        <f>IF(VLOOKUP(A22,vanha_id!$A$2:$B$223,2,FALSE)&lt;&gt;"",VLOOKUP(A22,vanha_id!$A$2:$B$223,2,FALSE),-99)</f>
        <v>165</v>
      </c>
      <c r="L22">
        <v>8</v>
      </c>
      <c r="M22">
        <f t="shared" si="0"/>
        <v>21</v>
      </c>
      <c r="N22">
        <f t="shared" si="1"/>
        <v>2</v>
      </c>
      <c r="O22">
        <f>VLOOKUP($A22,'2010_fotohav'!$B$1:$Q$223,3,FALSE)</f>
        <v>2515322.17</v>
      </c>
      <c r="P22">
        <f>VLOOKUP($A22,'2010_fotohav'!$B$1:$Q$223,4,FALSE)</f>
        <v>6860040.16</v>
      </c>
      <c r="Q22">
        <f>VLOOKUP($A22,'2010_fotohav'!$B$1:$Q$223,5,FALSE)</f>
        <v>185.95</v>
      </c>
      <c r="R22">
        <f>VLOOKUP($A22,'2010_fotohav'!$B$1:$Q$223,6,FALSE)</f>
        <v>158</v>
      </c>
      <c r="S22">
        <f>VLOOKUP($A22,'2010_fotohav'!$B$1:$Q$223,8,FALSE)</f>
        <v>28.05</v>
      </c>
      <c r="T22">
        <f>VLOOKUP($A22,'2010_fotohav'!$B$1:$Q$223,7,FALSE)</f>
        <v>27.95</v>
      </c>
      <c r="U22">
        <f>VLOOKUP($A22,'2010_fotohav'!$B$1:$Q$223,9,FALSE)</f>
        <v>32.4</v>
      </c>
      <c r="V22">
        <f>VLOOKUP($A22,'2010_fotohav'!$B$1:$Q$223,10,FALSE)</f>
        <v>4.46</v>
      </c>
      <c r="W22">
        <f>VLOOKUP($A22,'2010_fotohav'!$B$1:$Q$223,11,FALSE)</f>
        <v>0.51</v>
      </c>
      <c r="X22">
        <v>-99</v>
      </c>
      <c r="Y22">
        <v>-99</v>
      </c>
      <c r="Z22">
        <v>1</v>
      </c>
      <c r="AA22" t="s">
        <v>42</v>
      </c>
      <c r="AB22" s="3">
        <f>IF(AND(AC22&gt;=corners!$L$4,AC22&lt;=corners!$L$6),IF(AE22&lt;&gt;-99,AE22,AF22),-99)</f>
        <v>0</v>
      </c>
      <c r="AC22" s="2">
        <f>COS(-corners!$O$2)*($O22-corners!$L$2)-SIN(-corners!$O$2)*($P22-corners!$M$2)</f>
        <v>4.759657196665202</v>
      </c>
      <c r="AD22" s="2">
        <f>SIN(-corners!$O$2)*($O22-corners!$L$2)+COS(-corners!$O$2)*($P22-corners!$M$2)</f>
        <v>73.01219188179542</v>
      </c>
      <c r="AE22" s="2">
        <f t="shared" si="2"/>
        <v>0</v>
      </c>
      <c r="AF22" s="2">
        <f t="shared" si="3"/>
        <v>-99</v>
      </c>
    </row>
    <row r="23" spans="1:32" ht="15">
      <c r="A23" s="1">
        <v>22</v>
      </c>
      <c r="B23" s="1">
        <v>2</v>
      </c>
      <c r="C23" s="1">
        <v>24.21</v>
      </c>
      <c r="D23" s="1">
        <v>1</v>
      </c>
      <c r="E23" s="1">
        <v>1</v>
      </c>
      <c r="F23" s="1">
        <v>2</v>
      </c>
      <c r="G23" s="1">
        <v>11</v>
      </c>
      <c r="H23" s="1">
        <v>269</v>
      </c>
      <c r="J23" s="1">
        <f>IF(VLOOKUP(A23,vanha_id!$A$2:$B$223,2,FALSE)&lt;&gt;"",VLOOKUP(A23,vanha_id!$A$2:$B$223,2,FALSE),-99)</f>
        <v>168</v>
      </c>
      <c r="L23">
        <v>8</v>
      </c>
      <c r="M23">
        <f t="shared" si="0"/>
        <v>22</v>
      </c>
      <c r="N23">
        <f t="shared" si="1"/>
        <v>2</v>
      </c>
      <c r="O23">
        <f>VLOOKUP($A23,'2010_fotohav'!$B$1:$Q$223,3,FALSE)</f>
        <v>2515328.67</v>
      </c>
      <c r="P23">
        <f>VLOOKUP($A23,'2010_fotohav'!$B$1:$Q$223,4,FALSE)</f>
        <v>6860040.57</v>
      </c>
      <c r="Q23">
        <f>VLOOKUP($A23,'2010_fotohav'!$B$1:$Q$223,5,FALSE)</f>
        <v>183.67</v>
      </c>
      <c r="R23">
        <f>VLOOKUP($A23,'2010_fotohav'!$B$1:$Q$223,6,FALSE)</f>
        <v>159.46</v>
      </c>
      <c r="S23">
        <f>VLOOKUP($A23,'2010_fotohav'!$B$1:$Q$223,8,FALSE)</f>
        <v>24.44</v>
      </c>
      <c r="T23">
        <f>VLOOKUP($A23,'2010_fotohav'!$B$1:$Q$223,7,FALSE)</f>
        <v>24.21</v>
      </c>
      <c r="U23">
        <f>VLOOKUP($A23,'2010_fotohav'!$B$1:$Q$223,9,FALSE)</f>
        <v>26.4</v>
      </c>
      <c r="V23">
        <f>VLOOKUP($A23,'2010_fotohav'!$B$1:$Q$223,10,FALSE)</f>
        <v>3.54</v>
      </c>
      <c r="W23">
        <f>VLOOKUP($A23,'2010_fotohav'!$B$1:$Q$223,11,FALSE)</f>
        <v>0.46</v>
      </c>
      <c r="X23">
        <v>-99</v>
      </c>
      <c r="Y23">
        <v>-99</v>
      </c>
      <c r="Z23">
        <v>1</v>
      </c>
      <c r="AA23" t="s">
        <v>42</v>
      </c>
      <c r="AB23" s="3">
        <f>IF(AND(AC23&gt;=corners!$L$4,AC23&lt;=corners!$L$6),IF(AE23&lt;&gt;-99,AE23,AF23),-99)</f>
        <v>1</v>
      </c>
      <c r="AC23" s="2">
        <f>COS(-corners!$O$2)*($O23-corners!$L$2)-SIN(-corners!$O$2)*($P23-corners!$M$2)</f>
        <v>10.477384325026765</v>
      </c>
      <c r="AD23" s="2">
        <f>SIN(-corners!$O$2)*($O23-corners!$L$2)+COS(-corners!$O$2)*($P23-corners!$M$2)</f>
        <v>76.13079677593004</v>
      </c>
      <c r="AE23" s="2">
        <f t="shared" si="2"/>
        <v>1</v>
      </c>
      <c r="AF23" s="2">
        <f t="shared" si="3"/>
        <v>-99</v>
      </c>
    </row>
    <row r="24" spans="1:32" ht="15">
      <c r="A24" s="1">
        <v>23</v>
      </c>
      <c r="B24" s="1">
        <v>2</v>
      </c>
      <c r="C24" s="1">
        <v>28.25</v>
      </c>
      <c r="D24" s="1">
        <v>1</v>
      </c>
      <c r="E24" s="1">
        <v>1</v>
      </c>
      <c r="F24" s="1">
        <v>2</v>
      </c>
      <c r="G24" s="1">
        <v>11</v>
      </c>
      <c r="H24" s="1">
        <v>340</v>
      </c>
      <c r="J24" s="1">
        <f>IF(VLOOKUP(A24,vanha_id!$A$2:$B$223,2,FALSE)&lt;&gt;"",VLOOKUP(A24,vanha_id!$A$2:$B$223,2,FALSE),-99)</f>
        <v>169</v>
      </c>
      <c r="L24">
        <v>8</v>
      </c>
      <c r="M24">
        <f t="shared" si="0"/>
        <v>23</v>
      </c>
      <c r="N24">
        <f t="shared" si="1"/>
        <v>2</v>
      </c>
      <c r="O24">
        <f>VLOOKUP($A24,'2010_fotohav'!$B$1:$Q$223,3,FALSE)</f>
        <v>2515326.78</v>
      </c>
      <c r="P24">
        <f>VLOOKUP($A24,'2010_fotohav'!$B$1:$Q$223,4,FALSE)</f>
        <v>6860042.93</v>
      </c>
      <c r="Q24">
        <f>VLOOKUP($A24,'2010_fotohav'!$B$1:$Q$223,5,FALSE)</f>
        <v>187.08</v>
      </c>
      <c r="R24">
        <f>VLOOKUP($A24,'2010_fotohav'!$B$1:$Q$223,6,FALSE)</f>
        <v>158.82</v>
      </c>
      <c r="S24">
        <f>VLOOKUP($A24,'2010_fotohav'!$B$1:$Q$223,8,FALSE)</f>
        <v>28.18</v>
      </c>
      <c r="T24">
        <f>VLOOKUP($A24,'2010_fotohav'!$B$1:$Q$223,7,FALSE)</f>
        <v>28.25</v>
      </c>
      <c r="U24">
        <f>VLOOKUP($A24,'2010_fotohav'!$B$1:$Q$223,9,FALSE)</f>
        <v>31.2</v>
      </c>
      <c r="V24">
        <f>VLOOKUP($A24,'2010_fotohav'!$B$1:$Q$223,10,FALSE)</f>
        <v>3.94</v>
      </c>
      <c r="W24">
        <f>VLOOKUP($A24,'2010_fotohav'!$B$1:$Q$223,11,FALSE)</f>
        <v>0.61</v>
      </c>
      <c r="X24">
        <v>-99</v>
      </c>
      <c r="Y24">
        <v>-99</v>
      </c>
      <c r="Z24">
        <v>1</v>
      </c>
      <c r="AA24" t="s">
        <v>42</v>
      </c>
      <c r="AB24" s="3">
        <f>IF(AND(AC24&gt;=corners!$L$4,AC24&lt;=corners!$L$6),IF(AE24&lt;&gt;-99,AE24,AF24),-99)</f>
        <v>1</v>
      </c>
      <c r="AC24" s="2">
        <f>COS(-corners!$O$2)*($O24-corners!$L$2)-SIN(-corners!$O$2)*($P24-corners!$M$2)</f>
        <v>7.767083509953174</v>
      </c>
      <c r="AD24" s="2">
        <f>SIN(-corners!$O$2)*($O24-corners!$L$2)+COS(-corners!$O$2)*($P24-corners!$M$2)</f>
        <v>77.47093463805132</v>
      </c>
      <c r="AE24" s="2">
        <f t="shared" si="2"/>
        <v>1</v>
      </c>
      <c r="AF24" s="2">
        <f t="shared" si="3"/>
        <v>-99</v>
      </c>
    </row>
    <row r="25" spans="1:32" ht="15">
      <c r="A25" s="1">
        <v>24</v>
      </c>
      <c r="B25" s="1">
        <v>2</v>
      </c>
      <c r="C25" s="1">
        <v>28.93</v>
      </c>
      <c r="D25" s="1">
        <v>1</v>
      </c>
      <c r="E25" s="1">
        <v>1</v>
      </c>
      <c r="F25" s="1">
        <v>2</v>
      </c>
      <c r="G25" s="1">
        <v>11</v>
      </c>
      <c r="H25" s="1">
        <v>407</v>
      </c>
      <c r="J25" s="1">
        <f>IF(VLOOKUP(A25,vanha_id!$A$2:$B$223,2,FALSE)&lt;&gt;"",VLOOKUP(A25,vanha_id!$A$2:$B$223,2,FALSE),-99)</f>
        <v>328</v>
      </c>
      <c r="L25">
        <v>8</v>
      </c>
      <c r="M25">
        <f t="shared" si="0"/>
        <v>24</v>
      </c>
      <c r="N25">
        <f t="shared" si="1"/>
        <v>2</v>
      </c>
      <c r="O25">
        <f>VLOOKUP($A25,'2010_fotohav'!$B$1:$Q$223,3,FALSE)</f>
        <v>2515328.3</v>
      </c>
      <c r="P25">
        <f>VLOOKUP($A25,'2010_fotohav'!$B$1:$Q$223,4,FALSE)</f>
        <v>6860045.99</v>
      </c>
      <c r="Q25">
        <f>VLOOKUP($A25,'2010_fotohav'!$B$1:$Q$223,5,FALSE)</f>
        <v>188.2</v>
      </c>
      <c r="R25">
        <f>VLOOKUP($A25,'2010_fotohav'!$B$1:$Q$223,6,FALSE)</f>
        <v>159.27</v>
      </c>
      <c r="S25">
        <f>VLOOKUP($A25,'2010_fotohav'!$B$1:$Q$223,8,FALSE)</f>
        <v>29.07</v>
      </c>
      <c r="T25">
        <f>VLOOKUP($A25,'2010_fotohav'!$B$1:$Q$223,7,FALSE)</f>
        <v>28.93</v>
      </c>
      <c r="U25">
        <f>VLOOKUP($A25,'2010_fotohav'!$B$1:$Q$223,9,FALSE)</f>
        <v>33.2</v>
      </c>
      <c r="V25">
        <f>VLOOKUP($A25,'2010_fotohav'!$B$1:$Q$223,10,FALSE)</f>
        <v>4.45</v>
      </c>
      <c r="W25">
        <f>VLOOKUP($A25,'2010_fotohav'!$B$1:$Q$223,11,FALSE)</f>
        <v>0.46</v>
      </c>
      <c r="X25">
        <v>-99</v>
      </c>
      <c r="Y25">
        <v>-99</v>
      </c>
      <c r="Z25">
        <v>1</v>
      </c>
      <c r="AA25" t="s">
        <v>42</v>
      </c>
      <c r="AB25" s="3">
        <f>IF(AND(AC25&gt;=corners!$L$4,AC25&lt;=corners!$L$6),IF(AE25&lt;&gt;-99,AE25,AF25),-99)</f>
        <v>1</v>
      </c>
      <c r="AC25" s="2">
        <f>COS(-corners!$O$2)*($O25-corners!$L$2)-SIN(-corners!$O$2)*($P25-corners!$M$2)</f>
        <v>7.851459465118815</v>
      </c>
      <c r="AD25" s="2">
        <f>SIN(-corners!$O$2)*($O25-corners!$L$2)+COS(-corners!$O$2)*($P25-corners!$M$2)</f>
        <v>80.88661622470987</v>
      </c>
      <c r="AE25" s="2">
        <f t="shared" si="2"/>
        <v>1</v>
      </c>
      <c r="AF25" s="2">
        <f t="shared" si="3"/>
        <v>-99</v>
      </c>
    </row>
    <row r="26" spans="1:32" ht="15">
      <c r="A26" s="1">
        <v>25</v>
      </c>
      <c r="B26" s="1">
        <v>2</v>
      </c>
      <c r="C26" s="1">
        <v>27.76</v>
      </c>
      <c r="D26" s="1">
        <v>1</v>
      </c>
      <c r="E26" s="1">
        <v>1</v>
      </c>
      <c r="F26" s="1">
        <v>2</v>
      </c>
      <c r="G26" s="1">
        <v>11</v>
      </c>
      <c r="H26" s="1">
        <v>339</v>
      </c>
      <c r="I26" s="1" t="s">
        <v>3</v>
      </c>
      <c r="J26" s="1">
        <f>IF(VLOOKUP(A26,vanha_id!$A$2:$B$223,2,FALSE)&lt;&gt;"",VLOOKUP(A26,vanha_id!$A$2:$B$223,2,FALSE),-99)</f>
        <v>329</v>
      </c>
      <c r="L26">
        <v>8</v>
      </c>
      <c r="M26">
        <f t="shared" si="0"/>
        <v>25</v>
      </c>
      <c r="N26">
        <f t="shared" si="1"/>
        <v>2</v>
      </c>
      <c r="O26">
        <f>VLOOKUP($A26,'2010_fotohav'!$B$1:$Q$223,3,FALSE)</f>
        <v>2515329.37</v>
      </c>
      <c r="P26">
        <f>VLOOKUP($A26,'2010_fotohav'!$B$1:$Q$223,4,FALSE)</f>
        <v>6860049.69</v>
      </c>
      <c r="Q26">
        <f>VLOOKUP($A26,'2010_fotohav'!$B$1:$Q$223,5,FALSE)</f>
        <v>187.17</v>
      </c>
      <c r="R26">
        <f>VLOOKUP($A26,'2010_fotohav'!$B$1:$Q$223,6,FALSE)</f>
        <v>159.4</v>
      </c>
      <c r="S26">
        <f>VLOOKUP($A26,'2010_fotohav'!$B$1:$Q$223,8,FALSE)</f>
        <v>27.7</v>
      </c>
      <c r="T26">
        <f>VLOOKUP($A26,'2010_fotohav'!$B$1:$Q$223,7,FALSE)</f>
        <v>27.76</v>
      </c>
      <c r="U26">
        <f>VLOOKUP($A26,'2010_fotohav'!$B$1:$Q$223,9,FALSE)</f>
        <v>30.9</v>
      </c>
      <c r="V26">
        <f>VLOOKUP($A26,'2010_fotohav'!$B$1:$Q$223,10,FALSE)</f>
        <v>3.99</v>
      </c>
      <c r="W26">
        <f>VLOOKUP($A26,'2010_fotohav'!$B$1:$Q$223,11,FALSE)</f>
        <v>0.55</v>
      </c>
      <c r="X26">
        <v>-99</v>
      </c>
      <c r="Y26">
        <v>-99</v>
      </c>
      <c r="Z26">
        <v>1</v>
      </c>
      <c r="AA26" t="s">
        <v>42</v>
      </c>
      <c r="AB26" s="3">
        <f>IF(AND(AC26&gt;=corners!$L$4,AC26&lt;=corners!$L$6),IF(AE26&lt;&gt;-99,AE26,AF26),-99)</f>
        <v>1</v>
      </c>
      <c r="AC26" s="2">
        <f>COS(-corners!$O$2)*($O26-corners!$L$2)-SIN(-corners!$O$2)*($P26-corners!$M$2)</f>
        <v>7.257521228998826</v>
      </c>
      <c r="AD26" s="2">
        <f>SIN(-corners!$O$2)*($O26-corners!$L$2)+COS(-corners!$O$2)*($P26-corners!$M$2)</f>
        <v>84.69215657710279</v>
      </c>
      <c r="AE26" s="2">
        <f t="shared" si="2"/>
        <v>1</v>
      </c>
      <c r="AF26" s="2">
        <f t="shared" si="3"/>
        <v>-99</v>
      </c>
    </row>
    <row r="27" spans="1:32" ht="15">
      <c r="A27" s="1">
        <v>26</v>
      </c>
      <c r="B27" s="1">
        <v>2</v>
      </c>
      <c r="C27" s="1">
        <v>24.77</v>
      </c>
      <c r="D27" s="1">
        <v>1</v>
      </c>
      <c r="E27" s="1">
        <v>1</v>
      </c>
      <c r="F27" s="1">
        <v>2</v>
      </c>
      <c r="G27" s="1">
        <v>11</v>
      </c>
      <c r="H27" s="1">
        <v>287</v>
      </c>
      <c r="J27" s="1">
        <f>IF(VLOOKUP(A27,vanha_id!$A$2:$B$223,2,FALSE)&lt;&gt;"",VLOOKUP(A27,vanha_id!$A$2:$B$223,2,FALSE),-99)</f>
        <v>263</v>
      </c>
      <c r="L27">
        <v>8</v>
      </c>
      <c r="M27">
        <f t="shared" si="0"/>
        <v>26</v>
      </c>
      <c r="N27">
        <f t="shared" si="1"/>
        <v>2</v>
      </c>
      <c r="O27">
        <f>VLOOKUP($A27,'2010_fotohav'!$B$1:$Q$223,3,FALSE)</f>
        <v>2515333.71</v>
      </c>
      <c r="P27">
        <f>VLOOKUP($A27,'2010_fotohav'!$B$1:$Q$223,4,FALSE)</f>
        <v>6860050.78</v>
      </c>
      <c r="Q27">
        <f>VLOOKUP($A27,'2010_fotohav'!$B$1:$Q$223,5,FALSE)</f>
        <v>184.62</v>
      </c>
      <c r="R27">
        <f>VLOOKUP($A27,'2010_fotohav'!$B$1:$Q$223,6,FALSE)</f>
        <v>159.85</v>
      </c>
      <c r="S27">
        <f>VLOOKUP($A27,'2010_fotohav'!$B$1:$Q$223,8,FALSE)</f>
        <v>24.76</v>
      </c>
      <c r="T27">
        <f>VLOOKUP($A27,'2010_fotohav'!$B$1:$Q$223,7,FALSE)</f>
        <v>24.77</v>
      </c>
      <c r="U27">
        <f>VLOOKUP($A27,'2010_fotohav'!$B$1:$Q$223,9,FALSE)</f>
        <v>26.7</v>
      </c>
      <c r="V27">
        <f>VLOOKUP($A27,'2010_fotohav'!$B$1:$Q$223,10,FALSE)</f>
        <v>3.47</v>
      </c>
      <c r="W27">
        <f>VLOOKUP($A27,'2010_fotohav'!$B$1:$Q$223,11,FALSE)</f>
        <v>0.5</v>
      </c>
      <c r="X27">
        <v>-99</v>
      </c>
      <c r="Y27">
        <v>-99</v>
      </c>
      <c r="Z27">
        <v>1</v>
      </c>
      <c r="AA27" t="s">
        <v>42</v>
      </c>
      <c r="AB27" s="3">
        <f>IF(AND(AC27&gt;=corners!$L$4,AC27&lt;=corners!$L$6),IF(AE27&lt;&gt;-99,AE27,AF27),-99)</f>
        <v>1</v>
      </c>
      <c r="AC27" s="2">
        <f>COS(-corners!$O$2)*($O27-corners!$L$2)-SIN(-corners!$O$2)*($P27-corners!$M$2)</f>
        <v>10.730243119368446</v>
      </c>
      <c r="AD27" s="2">
        <f>SIN(-corners!$O$2)*($O27-corners!$L$2)+COS(-corners!$O$2)*($P27-corners!$M$2)</f>
        <v>87.51419532072936</v>
      </c>
      <c r="AE27" s="2">
        <f t="shared" si="2"/>
        <v>1</v>
      </c>
      <c r="AF27" s="2">
        <f t="shared" si="3"/>
        <v>-99</v>
      </c>
    </row>
    <row r="28" spans="1:32" ht="15">
      <c r="A28" s="1">
        <v>27</v>
      </c>
      <c r="B28" s="1">
        <v>3</v>
      </c>
      <c r="C28" s="1">
        <v>28.55</v>
      </c>
      <c r="D28" s="1">
        <v>1</v>
      </c>
      <c r="E28" s="1">
        <v>1</v>
      </c>
      <c r="F28" s="1">
        <v>5</v>
      </c>
      <c r="G28" s="1">
        <v>11</v>
      </c>
      <c r="H28" s="1">
        <v>577</v>
      </c>
      <c r="I28" s="1" t="s">
        <v>4</v>
      </c>
      <c r="J28" s="1">
        <f>IF(VLOOKUP(A28,vanha_id!$A$2:$B$223,2,FALSE)&lt;&gt;"",VLOOKUP(A28,vanha_id!$A$2:$B$223,2,FALSE),-99)</f>
        <v>-99</v>
      </c>
      <c r="L28">
        <v>8</v>
      </c>
      <c r="M28">
        <f t="shared" si="0"/>
        <v>27</v>
      </c>
      <c r="N28">
        <f t="shared" si="1"/>
        <v>3</v>
      </c>
      <c r="O28">
        <f>VLOOKUP($A28,'2010_fotohav'!$B$1:$Q$223,3,FALSE)</f>
        <v>2515331.87</v>
      </c>
      <c r="P28">
        <f>VLOOKUP($A28,'2010_fotohav'!$B$1:$Q$223,4,FALSE)</f>
        <v>6860060.4</v>
      </c>
      <c r="Q28">
        <f>VLOOKUP($A28,'2010_fotohav'!$B$1:$Q$223,5,FALSE)</f>
        <v>189.46</v>
      </c>
      <c r="R28">
        <f>VLOOKUP($A28,'2010_fotohav'!$B$1:$Q$223,6,FALSE)</f>
        <v>160.91</v>
      </c>
      <c r="S28">
        <f>VLOOKUP($A28,'2010_fotohav'!$B$1:$Q$223,8,FALSE)</f>
        <v>28.48</v>
      </c>
      <c r="T28">
        <f>VLOOKUP($A28,'2010_fotohav'!$B$1:$Q$223,7,FALSE)</f>
        <v>28.55</v>
      </c>
      <c r="U28">
        <f>VLOOKUP($A28,'2010_fotohav'!$B$1:$Q$223,9,FALSE)</f>
        <v>34.9</v>
      </c>
      <c r="V28">
        <f>VLOOKUP($A28,'2010_fotohav'!$B$1:$Q$223,10,FALSE)</f>
        <v>7.91</v>
      </c>
      <c r="W28">
        <f>VLOOKUP($A28,'2010_fotohav'!$B$1:$Q$223,11,FALSE)</f>
        <v>0.74</v>
      </c>
      <c r="X28">
        <v>-99</v>
      </c>
      <c r="Y28">
        <v>-99</v>
      </c>
      <c r="Z28">
        <v>1</v>
      </c>
      <c r="AA28" t="s">
        <v>42</v>
      </c>
      <c r="AB28" s="3">
        <f>IF(AND(AC28&gt;=corners!$L$4,AC28&lt;=corners!$L$6),IF(AE28&lt;&gt;-99,AE28,AF28),-99)</f>
        <v>0</v>
      </c>
      <c r="AC28" s="2">
        <f>COS(-corners!$O$2)*($O28-corners!$L$2)-SIN(-corners!$O$2)*($P28-corners!$M$2)</f>
        <v>4.997049113363303</v>
      </c>
      <c r="AD28" s="2">
        <f>SIN(-corners!$O$2)*($O28-corners!$L$2)+COS(-corners!$O$2)*($P28-corners!$M$2)</f>
        <v>95.4552586305833</v>
      </c>
      <c r="AE28" s="2">
        <f t="shared" si="2"/>
        <v>0</v>
      </c>
      <c r="AF28" s="2">
        <f t="shared" si="3"/>
        <v>-99</v>
      </c>
    </row>
    <row r="29" spans="1:32" ht="15">
      <c r="A29" s="1">
        <v>36</v>
      </c>
      <c r="B29" s="1">
        <v>3</v>
      </c>
      <c r="C29" s="1">
        <v>20.92</v>
      </c>
      <c r="D29" s="1">
        <v>1</v>
      </c>
      <c r="E29" s="1">
        <v>1</v>
      </c>
      <c r="F29" s="1">
        <v>3</v>
      </c>
      <c r="G29" s="1">
        <v>11</v>
      </c>
      <c r="H29" s="1">
        <v>232</v>
      </c>
      <c r="J29" s="1">
        <f>IF(VLOOKUP(A29,vanha_id!$A$2:$B$223,2,FALSE)&lt;&gt;"",VLOOKUP(A29,vanha_id!$A$2:$B$223,2,FALSE),-99)</f>
        <v>119</v>
      </c>
      <c r="L29">
        <v>8</v>
      </c>
      <c r="M29">
        <f t="shared" si="0"/>
        <v>36</v>
      </c>
      <c r="N29">
        <f t="shared" si="1"/>
        <v>3</v>
      </c>
      <c r="O29">
        <f>VLOOKUP($A29,'2010_fotohav'!$B$1:$Q$223,3,FALSE)</f>
        <v>2515308.95</v>
      </c>
      <c r="P29">
        <f>VLOOKUP($A29,'2010_fotohav'!$B$1:$Q$223,4,FALSE)</f>
        <v>6859975.05</v>
      </c>
      <c r="Q29">
        <f>VLOOKUP($A29,'2010_fotohav'!$B$1:$Q$223,5,FALSE)</f>
        <v>175.23</v>
      </c>
      <c r="R29">
        <f>VLOOKUP($A29,'2010_fotohav'!$B$1:$Q$223,6,FALSE)</f>
        <v>154.31</v>
      </c>
      <c r="S29">
        <f>VLOOKUP($A29,'2010_fotohav'!$B$1:$Q$223,8,FALSE)</f>
        <v>20.97</v>
      </c>
      <c r="T29">
        <f>VLOOKUP($A29,'2010_fotohav'!$B$1:$Q$223,7,FALSE)</f>
        <v>20.92</v>
      </c>
      <c r="U29">
        <f>VLOOKUP($A29,'2010_fotohav'!$B$1:$Q$223,9,FALSE)</f>
        <v>18.5</v>
      </c>
      <c r="V29">
        <f>VLOOKUP($A29,'2010_fotohav'!$B$1:$Q$223,10,FALSE)</f>
        <v>3.54</v>
      </c>
      <c r="W29">
        <f>VLOOKUP($A29,'2010_fotohav'!$B$1:$Q$223,11,FALSE)</f>
        <v>0.47</v>
      </c>
      <c r="X29">
        <v>-99</v>
      </c>
      <c r="Y29">
        <v>-99</v>
      </c>
      <c r="Z29">
        <v>1</v>
      </c>
      <c r="AA29" t="s">
        <v>42</v>
      </c>
      <c r="AB29" s="3">
        <f>IF(AND(AC29&gt;=corners!$L$4,AC29&lt;=corners!$L$6),IF(AE29&lt;&gt;-99,AE29,AF29),-99)</f>
        <v>2</v>
      </c>
      <c r="AC29" s="2">
        <f>COS(-corners!$O$2)*($O29-corners!$L$2)-SIN(-corners!$O$2)*($P29-corners!$M$2)</f>
        <v>20.294943274355663</v>
      </c>
      <c r="AD29" s="2">
        <f>SIN(-corners!$O$2)*($O29-corners!$L$2)+COS(-corners!$O$2)*($P29-corners!$M$2)</f>
        <v>8.415478447433442</v>
      </c>
      <c r="AE29" s="2">
        <f t="shared" si="2"/>
        <v>2</v>
      </c>
      <c r="AF29" s="2">
        <f t="shared" si="3"/>
        <v>-99</v>
      </c>
    </row>
    <row r="30" spans="1:32" ht="15">
      <c r="A30" s="1">
        <v>37</v>
      </c>
      <c r="B30" s="1">
        <v>2</v>
      </c>
      <c r="C30" s="1">
        <v>22.15</v>
      </c>
      <c r="D30" s="1">
        <v>1</v>
      </c>
      <c r="E30" s="1">
        <v>1</v>
      </c>
      <c r="F30" s="1">
        <v>21</v>
      </c>
      <c r="G30" s="1">
        <v>13</v>
      </c>
      <c r="H30" s="1">
        <v>264</v>
      </c>
      <c r="I30" s="1" t="s">
        <v>5</v>
      </c>
      <c r="J30" s="1">
        <f>IF(VLOOKUP(A30,vanha_id!$A$2:$B$223,2,FALSE)&lt;&gt;"",VLOOKUP(A30,vanha_id!$A$2:$B$223,2,FALSE),-99)</f>
        <v>121</v>
      </c>
      <c r="L30">
        <v>8</v>
      </c>
      <c r="M30">
        <f t="shared" si="0"/>
        <v>37</v>
      </c>
      <c r="N30">
        <f t="shared" si="1"/>
        <v>2</v>
      </c>
      <c r="O30">
        <f>VLOOKUP($A30,'2010_fotohav'!$B$1:$Q$223,3,FALSE)</f>
        <v>2515313.41</v>
      </c>
      <c r="P30">
        <f>VLOOKUP($A30,'2010_fotohav'!$B$1:$Q$223,4,FALSE)</f>
        <v>6859973.59</v>
      </c>
      <c r="Q30">
        <f>VLOOKUP($A30,'2010_fotohav'!$B$1:$Q$223,5,FALSE)</f>
        <v>176.62</v>
      </c>
      <c r="R30">
        <f>VLOOKUP($A30,'2010_fotohav'!$B$1:$Q$223,6,FALSE)</f>
        <v>154.46</v>
      </c>
      <c r="S30">
        <f>VLOOKUP($A30,'2010_fotohav'!$B$1:$Q$223,8,FALSE)</f>
        <v>22.23</v>
      </c>
      <c r="T30">
        <f>VLOOKUP($A30,'2010_fotohav'!$B$1:$Q$223,7,FALSE)</f>
        <v>22.15</v>
      </c>
      <c r="U30">
        <f>VLOOKUP($A30,'2010_fotohav'!$B$1:$Q$223,9,FALSE)</f>
        <v>23.8</v>
      </c>
      <c r="V30">
        <f>VLOOKUP($A30,'2010_fotohav'!$B$1:$Q$223,10,FALSE)</f>
        <v>3.24</v>
      </c>
      <c r="W30">
        <f>VLOOKUP($A30,'2010_fotohav'!$B$1:$Q$223,11,FALSE)</f>
        <v>0.58</v>
      </c>
      <c r="X30">
        <v>-99</v>
      </c>
      <c r="Y30">
        <v>-99</v>
      </c>
      <c r="Z30">
        <v>1</v>
      </c>
      <c r="AA30" t="s">
        <v>42</v>
      </c>
      <c r="AB30" s="3">
        <f>IF(AND(AC30&gt;=corners!$L$4,AC30&lt;=corners!$L$6),IF(AE30&lt;&gt;-99,AE30,AF30),-99)</f>
        <v>2</v>
      </c>
      <c r="AC30" s="2">
        <f>COS(-corners!$O$2)*($O30-corners!$L$2)-SIN(-corners!$O$2)*($P30-corners!$M$2)</f>
        <v>24.954098666631037</v>
      </c>
      <c r="AD30" s="2">
        <f>SIN(-corners!$O$2)*($O30-corners!$L$2)+COS(-corners!$O$2)*($P30-corners!$M$2)</f>
        <v>8.97714652574147</v>
      </c>
      <c r="AE30" s="2">
        <f t="shared" si="2"/>
        <v>2</v>
      </c>
      <c r="AF30" s="2">
        <f t="shared" si="3"/>
        <v>-99</v>
      </c>
    </row>
    <row r="31" spans="1:32" ht="15">
      <c r="A31" s="1">
        <v>38</v>
      </c>
      <c r="B31" s="1">
        <v>2</v>
      </c>
      <c r="C31" s="1">
        <v>23.08</v>
      </c>
      <c r="D31" s="1">
        <v>1</v>
      </c>
      <c r="E31" s="1">
        <v>1</v>
      </c>
      <c r="F31" s="1">
        <v>21</v>
      </c>
      <c r="G31" s="1">
        <v>11</v>
      </c>
      <c r="H31" s="1">
        <v>320</v>
      </c>
      <c r="I31" s="1" t="s">
        <v>6</v>
      </c>
      <c r="J31" s="1">
        <f>IF(VLOOKUP(A31,vanha_id!$A$2:$B$223,2,FALSE)&lt;&gt;"",VLOOKUP(A31,vanha_id!$A$2:$B$223,2,FALSE),-99)</f>
        <v>120</v>
      </c>
      <c r="L31">
        <v>8</v>
      </c>
      <c r="M31">
        <f t="shared" si="0"/>
        <v>38</v>
      </c>
      <c r="N31">
        <f t="shared" si="1"/>
        <v>2</v>
      </c>
      <c r="O31">
        <f>VLOOKUP($A31,'2010_fotohav'!$B$1:$Q$223,3,FALSE)</f>
        <v>2515313.01</v>
      </c>
      <c r="P31">
        <f>VLOOKUP($A31,'2010_fotohav'!$B$1:$Q$223,4,FALSE)</f>
        <v>6859975.12</v>
      </c>
      <c r="Q31">
        <f>VLOOKUP($A31,'2010_fotohav'!$B$1:$Q$223,5,FALSE)</f>
        <v>177.79</v>
      </c>
      <c r="R31">
        <f>VLOOKUP($A31,'2010_fotohav'!$B$1:$Q$223,6,FALSE)</f>
        <v>154.72</v>
      </c>
      <c r="S31">
        <f>VLOOKUP($A31,'2010_fotohav'!$B$1:$Q$223,8,FALSE)</f>
        <v>23.22</v>
      </c>
      <c r="T31">
        <f>VLOOKUP($A31,'2010_fotohav'!$B$1:$Q$223,7,FALSE)</f>
        <v>23.08</v>
      </c>
      <c r="U31">
        <f>VLOOKUP($A31,'2010_fotohav'!$B$1:$Q$223,9,FALSE)</f>
        <v>24.5</v>
      </c>
      <c r="V31">
        <f>VLOOKUP($A31,'2010_fotohav'!$B$1:$Q$223,10,FALSE)</f>
        <v>3.23</v>
      </c>
      <c r="W31">
        <f>VLOOKUP($A31,'2010_fotohav'!$B$1:$Q$223,11,FALSE)</f>
        <v>0.49</v>
      </c>
      <c r="X31">
        <v>-99</v>
      </c>
      <c r="Y31">
        <v>-99</v>
      </c>
      <c r="Z31">
        <v>1</v>
      </c>
      <c r="AA31" t="s">
        <v>42</v>
      </c>
      <c r="AB31" s="3">
        <f>IF(AND(AC31&gt;=corners!$L$4,AC31&lt;=corners!$L$6),IF(AE31&lt;&gt;-99,AE31,AF31),-99)</f>
        <v>2</v>
      </c>
      <c r="AC31" s="2">
        <f>COS(-corners!$O$2)*($O31-corners!$L$2)-SIN(-corners!$O$2)*($P31-corners!$M$2)</f>
        <v>23.944969610905275</v>
      </c>
      <c r="AD31" s="2">
        <f>SIN(-corners!$O$2)*($O31-corners!$L$2)+COS(-corners!$O$2)*($P31-corners!$M$2)</f>
        <v>10.194750135290166</v>
      </c>
      <c r="AE31" s="2">
        <f t="shared" si="2"/>
        <v>2</v>
      </c>
      <c r="AF31" s="2">
        <f t="shared" si="3"/>
        <v>-99</v>
      </c>
    </row>
    <row r="32" spans="1:32" ht="15">
      <c r="A32" s="1">
        <v>39</v>
      </c>
      <c r="B32" s="1">
        <v>2</v>
      </c>
      <c r="C32" s="1">
        <v>23.45</v>
      </c>
      <c r="D32" s="1">
        <v>1</v>
      </c>
      <c r="E32" s="1">
        <v>1</v>
      </c>
      <c r="F32" s="1">
        <v>2</v>
      </c>
      <c r="G32" s="1">
        <v>11</v>
      </c>
      <c r="H32" s="1">
        <v>252</v>
      </c>
      <c r="J32" s="1">
        <f>IF(VLOOKUP(A32,vanha_id!$A$2:$B$223,2,FALSE)&lt;&gt;"",VLOOKUP(A32,vanha_id!$A$2:$B$223,2,FALSE),-99)</f>
        <v>116</v>
      </c>
      <c r="L32">
        <v>8</v>
      </c>
      <c r="M32">
        <f t="shared" si="0"/>
        <v>39</v>
      </c>
      <c r="N32">
        <f t="shared" si="1"/>
        <v>2</v>
      </c>
      <c r="O32">
        <f>VLOOKUP($A32,'2010_fotohav'!$B$1:$Q$223,3,FALSE)</f>
        <v>2515316.41</v>
      </c>
      <c r="P32">
        <f>VLOOKUP($A32,'2010_fotohav'!$B$1:$Q$223,4,FALSE)</f>
        <v>6859978.7</v>
      </c>
      <c r="Q32">
        <f>VLOOKUP($A32,'2010_fotohav'!$B$1:$Q$223,5,FALSE)</f>
        <v>179.1</v>
      </c>
      <c r="R32">
        <f>VLOOKUP($A32,'2010_fotohav'!$B$1:$Q$223,6,FALSE)</f>
        <v>155.66</v>
      </c>
      <c r="S32">
        <f>VLOOKUP($A32,'2010_fotohav'!$B$1:$Q$223,8,FALSE)</f>
        <v>23.54</v>
      </c>
      <c r="T32">
        <f>VLOOKUP($A32,'2010_fotohav'!$B$1:$Q$223,7,FALSE)</f>
        <v>23.45</v>
      </c>
      <c r="U32">
        <f>VLOOKUP($A32,'2010_fotohav'!$B$1:$Q$223,9,FALSE)</f>
        <v>25.2</v>
      </c>
      <c r="V32">
        <f>VLOOKUP($A32,'2010_fotohav'!$B$1:$Q$223,10,FALSE)</f>
        <v>3.34</v>
      </c>
      <c r="W32">
        <f>VLOOKUP($A32,'2010_fotohav'!$B$1:$Q$223,11,FALSE)</f>
        <v>0.52</v>
      </c>
      <c r="X32">
        <v>-99</v>
      </c>
      <c r="Y32">
        <v>-99</v>
      </c>
      <c r="Z32">
        <v>1</v>
      </c>
      <c r="AA32" t="s">
        <v>42</v>
      </c>
      <c r="AB32" s="3">
        <f>IF(AND(AC32&gt;=corners!$L$4,AC32&lt;=corners!$L$6),IF(AE32&lt;&gt;-99,AE32,AF32),-99)</f>
        <v>3</v>
      </c>
      <c r="AC32" s="2">
        <f>COS(-corners!$O$2)*($O32-corners!$L$2)-SIN(-corners!$O$2)*($P32-corners!$M$2)</f>
        <v>25.513442710104318</v>
      </c>
      <c r="AD32" s="2">
        <f>SIN(-corners!$O$2)*($O32-corners!$L$2)+COS(-corners!$O$2)*($P32-corners!$M$2)</f>
        <v>14.876234103024712</v>
      </c>
      <c r="AE32" s="2">
        <f t="shared" si="2"/>
        <v>3</v>
      </c>
      <c r="AF32" s="2">
        <f t="shared" si="3"/>
        <v>-99</v>
      </c>
    </row>
    <row r="33" spans="1:32" ht="15">
      <c r="A33" s="1">
        <v>40</v>
      </c>
      <c r="B33" s="1">
        <v>2</v>
      </c>
      <c r="C33" s="1">
        <v>27.61</v>
      </c>
      <c r="D33" s="1">
        <v>1</v>
      </c>
      <c r="E33" s="1">
        <v>1</v>
      </c>
      <c r="F33" s="1">
        <v>2</v>
      </c>
      <c r="G33" s="1">
        <v>11</v>
      </c>
      <c r="H33" s="1">
        <v>393</v>
      </c>
      <c r="J33" s="1">
        <f>IF(VLOOKUP(A33,vanha_id!$A$2:$B$223,2,FALSE)&lt;&gt;"",VLOOKUP(A33,vanha_id!$A$2:$B$223,2,FALSE),-99)</f>
        <v>118</v>
      </c>
      <c r="L33">
        <v>8</v>
      </c>
      <c r="M33">
        <f t="shared" si="0"/>
        <v>40</v>
      </c>
      <c r="N33">
        <f t="shared" si="1"/>
        <v>2</v>
      </c>
      <c r="O33">
        <f>VLOOKUP($A33,'2010_fotohav'!$B$1:$Q$223,3,FALSE)</f>
        <v>2515310.92</v>
      </c>
      <c r="P33">
        <f>VLOOKUP($A33,'2010_fotohav'!$B$1:$Q$223,4,FALSE)</f>
        <v>6859981.2</v>
      </c>
      <c r="Q33">
        <f>VLOOKUP($A33,'2010_fotohav'!$B$1:$Q$223,5,FALSE)</f>
        <v>182.67</v>
      </c>
      <c r="R33">
        <f>VLOOKUP($A33,'2010_fotohav'!$B$1:$Q$223,6,FALSE)</f>
        <v>155.05</v>
      </c>
      <c r="S33">
        <f>VLOOKUP($A33,'2010_fotohav'!$B$1:$Q$223,8,FALSE)</f>
        <v>28.05</v>
      </c>
      <c r="T33">
        <f>VLOOKUP($A33,'2010_fotohav'!$B$1:$Q$223,7,FALSE)</f>
        <v>27.61</v>
      </c>
      <c r="U33">
        <f>VLOOKUP($A33,'2010_fotohav'!$B$1:$Q$223,9,FALSE)</f>
        <v>29.7</v>
      </c>
      <c r="V33">
        <f>VLOOKUP($A33,'2010_fotohav'!$B$1:$Q$223,10,FALSE)</f>
        <v>3.64</v>
      </c>
      <c r="W33">
        <f>VLOOKUP($A33,'2010_fotohav'!$B$1:$Q$223,11,FALSE)</f>
        <v>0.55</v>
      </c>
      <c r="X33">
        <v>-99</v>
      </c>
      <c r="Y33">
        <v>-99</v>
      </c>
      <c r="Z33">
        <v>1</v>
      </c>
      <c r="AA33" t="s">
        <v>42</v>
      </c>
      <c r="AB33" s="3">
        <f>IF(AND(AC33&gt;=corners!$L$4,AC33&lt;=corners!$L$6),IF(AE33&lt;&gt;-99,AE33,AF33),-99)</f>
        <v>2</v>
      </c>
      <c r="AC33" s="2">
        <f>COS(-corners!$O$2)*($O33-corners!$L$2)-SIN(-corners!$O$2)*($P33-corners!$M$2)</f>
        <v>19.481267304718784</v>
      </c>
      <c r="AD33" s="2">
        <f>SIN(-corners!$O$2)*($O33-corners!$L$2)+COS(-corners!$O$2)*($P33-corners!$M$2)</f>
        <v>14.821829313565438</v>
      </c>
      <c r="AE33" s="2">
        <f t="shared" si="2"/>
        <v>2</v>
      </c>
      <c r="AF33" s="2">
        <f t="shared" si="3"/>
        <v>-99</v>
      </c>
    </row>
    <row r="34" spans="1:32" ht="15">
      <c r="A34" s="1">
        <v>41</v>
      </c>
      <c r="B34" s="1">
        <v>2</v>
      </c>
      <c r="C34" s="1">
        <v>28.1</v>
      </c>
      <c r="D34" s="1">
        <v>1</v>
      </c>
      <c r="E34" s="1">
        <v>1</v>
      </c>
      <c r="F34" s="1">
        <v>2</v>
      </c>
      <c r="G34" s="1">
        <v>11</v>
      </c>
      <c r="H34" s="1">
        <v>337</v>
      </c>
      <c r="J34" s="1">
        <f>IF(VLOOKUP(A34,vanha_id!$A$2:$B$223,2,FALSE)&lt;&gt;"",VLOOKUP(A34,vanha_id!$A$2:$B$223,2,FALSE),-99)</f>
        <v>108</v>
      </c>
      <c r="L34">
        <v>8</v>
      </c>
      <c r="M34">
        <f t="shared" si="0"/>
        <v>41</v>
      </c>
      <c r="N34">
        <f t="shared" si="1"/>
        <v>2</v>
      </c>
      <c r="O34">
        <f>VLOOKUP($A34,'2010_fotohav'!$B$1:$Q$223,3,FALSE)</f>
        <v>2515315.22</v>
      </c>
      <c r="P34">
        <f>VLOOKUP($A34,'2010_fotohav'!$B$1:$Q$223,4,FALSE)</f>
        <v>6859982.67</v>
      </c>
      <c r="Q34">
        <f>VLOOKUP($A34,'2010_fotohav'!$B$1:$Q$223,5,FALSE)</f>
        <v>183.95</v>
      </c>
      <c r="R34">
        <f>VLOOKUP($A34,'2010_fotohav'!$B$1:$Q$223,6,FALSE)</f>
        <v>155.86</v>
      </c>
      <c r="S34">
        <f>VLOOKUP($A34,'2010_fotohav'!$B$1:$Q$223,8,FALSE)</f>
        <v>28.1</v>
      </c>
      <c r="T34">
        <f>VLOOKUP($A34,'2010_fotohav'!$B$1:$Q$223,7,FALSE)</f>
        <v>28.1</v>
      </c>
      <c r="U34">
        <f>VLOOKUP($A34,'2010_fotohav'!$B$1:$Q$223,9,FALSE)</f>
        <v>31.4</v>
      </c>
      <c r="V34">
        <f>VLOOKUP($A34,'2010_fotohav'!$B$1:$Q$223,10,FALSE)</f>
        <v>4.05</v>
      </c>
      <c r="W34">
        <f>VLOOKUP($A34,'2010_fotohav'!$B$1:$Q$223,11,FALSE)</f>
        <v>0.56</v>
      </c>
      <c r="X34">
        <v>-99</v>
      </c>
      <c r="Y34">
        <v>-99</v>
      </c>
      <c r="Z34">
        <v>1</v>
      </c>
      <c r="AA34" t="s">
        <v>42</v>
      </c>
      <c r="AB34" s="3">
        <f>IF(AND(AC34&gt;=corners!$L$4,AC34&lt;=corners!$L$6),IF(AE34&lt;&gt;-99,AE34,AF34),-99)</f>
        <v>2</v>
      </c>
      <c r="AC34" s="2">
        <f>COS(-corners!$O$2)*($O34-corners!$L$2)-SIN(-corners!$O$2)*($P34-corners!$M$2)</f>
        <v>22.757141944580976</v>
      </c>
      <c r="AD34" s="2">
        <f>SIN(-corners!$O$2)*($O34-corners!$L$2)+COS(-corners!$O$2)*($P34-corners!$M$2)</f>
        <v>17.97136028587606</v>
      </c>
      <c r="AE34" s="2">
        <f t="shared" si="2"/>
        <v>2</v>
      </c>
      <c r="AF34" s="2">
        <f t="shared" si="3"/>
        <v>-99</v>
      </c>
    </row>
    <row r="35" spans="1:32" ht="15">
      <c r="A35" s="1">
        <v>42</v>
      </c>
      <c r="B35" s="1">
        <v>2</v>
      </c>
      <c r="C35" s="1">
        <v>23.65</v>
      </c>
      <c r="D35" s="1">
        <v>1</v>
      </c>
      <c r="E35" s="1">
        <v>1</v>
      </c>
      <c r="F35" s="1">
        <v>2</v>
      </c>
      <c r="G35" s="1">
        <v>11</v>
      </c>
      <c r="H35" s="1">
        <v>320</v>
      </c>
      <c r="J35" s="1">
        <f>IF(VLOOKUP(A35,vanha_id!$A$2:$B$223,2,FALSE)&lt;&gt;"",VLOOKUP(A35,vanha_id!$A$2:$B$223,2,FALSE),-99)</f>
        <v>106</v>
      </c>
      <c r="L35">
        <v>8</v>
      </c>
      <c r="M35">
        <f t="shared" si="0"/>
        <v>42</v>
      </c>
      <c r="N35">
        <f t="shared" si="1"/>
        <v>2</v>
      </c>
      <c r="O35">
        <f>VLOOKUP($A35,'2010_fotohav'!$B$1:$Q$223,3,FALSE)</f>
        <v>2515319.58</v>
      </c>
      <c r="P35">
        <f>VLOOKUP($A35,'2010_fotohav'!$B$1:$Q$223,4,FALSE)</f>
        <v>6859984.97</v>
      </c>
      <c r="Q35">
        <f>VLOOKUP($A35,'2010_fotohav'!$B$1:$Q$223,5,FALSE)</f>
        <v>180.31</v>
      </c>
      <c r="R35">
        <f>VLOOKUP($A35,'2010_fotohav'!$B$1:$Q$223,6,FALSE)</f>
        <v>156.66</v>
      </c>
      <c r="S35">
        <f>VLOOKUP($A35,'2010_fotohav'!$B$1:$Q$223,8,FALSE)</f>
        <v>23.82</v>
      </c>
      <c r="T35">
        <f>VLOOKUP($A35,'2010_fotohav'!$B$1:$Q$223,7,FALSE)</f>
        <v>23.65</v>
      </c>
      <c r="U35">
        <f>VLOOKUP($A35,'2010_fotohav'!$B$1:$Q$223,9,FALSE)</f>
        <v>27.4</v>
      </c>
      <c r="V35">
        <f>VLOOKUP($A35,'2010_fotohav'!$B$1:$Q$223,10,FALSE)</f>
        <v>4.09</v>
      </c>
      <c r="W35">
        <f>VLOOKUP($A35,'2010_fotohav'!$B$1:$Q$223,11,FALSE)</f>
        <v>0.45</v>
      </c>
      <c r="X35">
        <v>-99</v>
      </c>
      <c r="Y35">
        <v>-99</v>
      </c>
      <c r="Z35">
        <v>1</v>
      </c>
      <c r="AA35" t="s">
        <v>42</v>
      </c>
      <c r="AB35" s="3">
        <f>IF(AND(AC35&gt;=corners!$L$4,AC35&lt;=corners!$L$6),IF(AE35&lt;&gt;-99,AE35,AF35),-99)</f>
        <v>3</v>
      </c>
      <c r="AC35" s="2">
        <f>COS(-corners!$O$2)*($O35-corners!$L$2)-SIN(-corners!$O$2)*($P35-corners!$M$2)</f>
        <v>25.73662189401771</v>
      </c>
      <c r="AD35" s="2">
        <f>SIN(-corners!$O$2)*($O35-corners!$L$2)+COS(-corners!$O$2)*($P35-corners!$M$2)</f>
        <v>21.898483817025888</v>
      </c>
      <c r="AE35" s="2">
        <f t="shared" si="2"/>
        <v>3</v>
      </c>
      <c r="AF35" s="2">
        <f t="shared" si="3"/>
        <v>-99</v>
      </c>
    </row>
    <row r="36" spans="1:32" ht="15">
      <c r="A36" s="1">
        <v>43</v>
      </c>
      <c r="B36" s="1">
        <v>2</v>
      </c>
      <c r="C36" s="1">
        <v>23.67</v>
      </c>
      <c r="D36" s="1">
        <v>1</v>
      </c>
      <c r="E36" s="1">
        <v>1</v>
      </c>
      <c r="F36" s="1">
        <v>2</v>
      </c>
      <c r="G36" s="1">
        <v>11</v>
      </c>
      <c r="H36" s="1">
        <v>301</v>
      </c>
      <c r="J36" s="1">
        <f>IF(VLOOKUP(A36,vanha_id!$A$2:$B$223,2,FALSE)&lt;&gt;"",VLOOKUP(A36,vanha_id!$A$2:$B$223,2,FALSE),-99)</f>
        <v>1</v>
      </c>
      <c r="L36">
        <v>8</v>
      </c>
      <c r="M36">
        <f t="shared" si="0"/>
        <v>43</v>
      </c>
      <c r="N36">
        <f t="shared" si="1"/>
        <v>2</v>
      </c>
      <c r="O36">
        <f>VLOOKUP($A36,'2010_fotohav'!$B$1:$Q$223,3,FALSE)</f>
        <v>2515320.17</v>
      </c>
      <c r="P36">
        <f>VLOOKUP($A36,'2010_fotohav'!$B$1:$Q$223,4,FALSE)</f>
        <v>6859988.7</v>
      </c>
      <c r="Q36">
        <f>VLOOKUP($A36,'2010_fotohav'!$B$1:$Q$223,5,FALSE)</f>
        <v>180.62</v>
      </c>
      <c r="R36">
        <f>VLOOKUP($A36,'2010_fotohav'!$B$1:$Q$223,6,FALSE)</f>
        <v>156.96</v>
      </c>
      <c r="S36">
        <f>VLOOKUP($A36,'2010_fotohav'!$B$1:$Q$223,8,FALSE)</f>
        <v>23.54</v>
      </c>
      <c r="T36">
        <f>VLOOKUP($A36,'2010_fotohav'!$B$1:$Q$223,7,FALSE)</f>
        <v>23.67</v>
      </c>
      <c r="U36">
        <f>VLOOKUP($A36,'2010_fotohav'!$B$1:$Q$223,9,FALSE)</f>
        <v>28.9</v>
      </c>
      <c r="V36">
        <f>VLOOKUP($A36,'2010_fotohav'!$B$1:$Q$223,10,FALSE)</f>
        <v>4.66</v>
      </c>
      <c r="W36">
        <f>VLOOKUP($A36,'2010_fotohav'!$B$1:$Q$223,11,FALSE)</f>
        <v>0.53</v>
      </c>
      <c r="X36">
        <v>-99</v>
      </c>
      <c r="Y36">
        <v>-99</v>
      </c>
      <c r="Z36">
        <v>1</v>
      </c>
      <c r="AA36" t="s">
        <v>42</v>
      </c>
      <c r="AB36" s="3">
        <f>IF(AND(AC36&gt;=corners!$L$4,AC36&lt;=corners!$L$6),IF(AE36&lt;&gt;-99,AE36,AF36),-99)</f>
        <v>2</v>
      </c>
      <c r="AC36" s="2">
        <f>COS(-corners!$O$2)*($O36-corners!$L$2)-SIN(-corners!$O$2)*($P36-corners!$M$2)</f>
        <v>24.69497737175255</v>
      </c>
      <c r="AD36" s="2">
        <f>SIN(-corners!$O$2)*($O36-corners!$L$2)+COS(-corners!$O$2)*($P36-corners!$M$2)</f>
        <v>25.52835663744178</v>
      </c>
      <c r="AE36" s="2">
        <f t="shared" si="2"/>
        <v>2</v>
      </c>
      <c r="AF36" s="2">
        <f t="shared" si="3"/>
        <v>-99</v>
      </c>
    </row>
    <row r="37" spans="1:32" ht="15">
      <c r="A37" s="1">
        <v>44</v>
      </c>
      <c r="B37" s="1">
        <v>2</v>
      </c>
      <c r="C37" s="1">
        <v>26.51</v>
      </c>
      <c r="D37" s="1">
        <v>1</v>
      </c>
      <c r="E37" s="1">
        <v>1</v>
      </c>
      <c r="F37" s="1">
        <v>2</v>
      </c>
      <c r="G37" s="1">
        <v>11</v>
      </c>
      <c r="H37" s="1">
        <v>435</v>
      </c>
      <c r="J37" s="1">
        <f>IF(VLOOKUP(A37,vanha_id!$A$2:$B$223,2,FALSE)&lt;&gt;"",VLOOKUP(A37,vanha_id!$A$2:$B$223,2,FALSE),-99)</f>
        <v>136</v>
      </c>
      <c r="L37">
        <v>8</v>
      </c>
      <c r="M37">
        <f t="shared" si="0"/>
        <v>44</v>
      </c>
      <c r="N37">
        <f t="shared" si="1"/>
        <v>2</v>
      </c>
      <c r="O37">
        <f>VLOOKUP($A37,'2010_fotohav'!$B$1:$Q$223,3,FALSE)</f>
        <v>2515315.34</v>
      </c>
      <c r="P37">
        <f>VLOOKUP($A37,'2010_fotohav'!$B$1:$Q$223,4,FALSE)</f>
        <v>6859991.47</v>
      </c>
      <c r="Q37">
        <f>VLOOKUP($A37,'2010_fotohav'!$B$1:$Q$223,5,FALSE)</f>
        <v>182.38</v>
      </c>
      <c r="R37">
        <f>VLOOKUP($A37,'2010_fotohav'!$B$1:$Q$223,6,FALSE)</f>
        <v>155.86</v>
      </c>
      <c r="S37">
        <f>VLOOKUP($A37,'2010_fotohav'!$B$1:$Q$223,8,FALSE)</f>
        <v>26.75</v>
      </c>
      <c r="T37">
        <f>VLOOKUP($A37,'2010_fotohav'!$B$1:$Q$223,7,FALSE)</f>
        <v>26.51</v>
      </c>
      <c r="U37">
        <f>VLOOKUP($A37,'2010_fotohav'!$B$1:$Q$223,9,FALSE)</f>
        <v>29.6</v>
      </c>
      <c r="V37">
        <f>VLOOKUP($A37,'2010_fotohav'!$B$1:$Q$223,10,FALSE)</f>
        <v>3.94</v>
      </c>
      <c r="W37">
        <f>VLOOKUP($A37,'2010_fotohav'!$B$1:$Q$223,11,FALSE)</f>
        <v>0.49</v>
      </c>
      <c r="X37">
        <v>-99</v>
      </c>
      <c r="Y37">
        <v>-99</v>
      </c>
      <c r="Z37">
        <v>1</v>
      </c>
      <c r="AA37" t="s">
        <v>42</v>
      </c>
      <c r="AB37" s="3">
        <f>IF(AND(AC37&gt;=corners!$L$4,AC37&lt;=corners!$L$6),IF(AE37&lt;&gt;-99,AE37,AF37),-99)</f>
        <v>2</v>
      </c>
      <c r="AC37" s="2">
        <f>COS(-corners!$O$2)*($O37-corners!$L$2)-SIN(-corners!$O$2)*($P37-corners!$M$2)</f>
        <v>19.146858175465194</v>
      </c>
      <c r="AD37" s="2">
        <f>SIN(-corners!$O$2)*($O37-corners!$L$2)+COS(-corners!$O$2)*($P37-corners!$M$2)</f>
        <v>25.997583002889087</v>
      </c>
      <c r="AE37" s="2">
        <f t="shared" si="2"/>
        <v>2</v>
      </c>
      <c r="AF37" s="2">
        <f t="shared" si="3"/>
        <v>-99</v>
      </c>
    </row>
    <row r="38" spans="1:32" ht="15">
      <c r="A38" s="1">
        <v>45</v>
      </c>
      <c r="B38" s="1">
        <v>2</v>
      </c>
      <c r="C38" s="1">
        <v>25.58</v>
      </c>
      <c r="D38" s="1">
        <v>1</v>
      </c>
      <c r="E38" s="1">
        <v>1</v>
      </c>
      <c r="F38" s="1">
        <v>2</v>
      </c>
      <c r="G38" s="1">
        <v>11</v>
      </c>
      <c r="H38" s="1">
        <v>326</v>
      </c>
      <c r="J38" s="1">
        <f>IF(VLOOKUP(A38,vanha_id!$A$2:$B$223,2,FALSE)&lt;&gt;"",VLOOKUP(A38,vanha_id!$A$2:$B$223,2,FALSE),-99)</f>
        <v>4</v>
      </c>
      <c r="L38">
        <v>8</v>
      </c>
      <c r="M38">
        <f t="shared" si="0"/>
        <v>45</v>
      </c>
      <c r="N38">
        <f t="shared" si="1"/>
        <v>2</v>
      </c>
      <c r="O38">
        <f>VLOOKUP($A38,'2010_fotohav'!$B$1:$Q$223,3,FALSE)</f>
        <v>2515320.77</v>
      </c>
      <c r="P38">
        <f>VLOOKUP($A38,'2010_fotohav'!$B$1:$Q$223,4,FALSE)</f>
        <v>6859993.88</v>
      </c>
      <c r="Q38">
        <f>VLOOKUP($A38,'2010_fotohav'!$B$1:$Q$223,5,FALSE)</f>
        <v>182.65</v>
      </c>
      <c r="R38">
        <f>VLOOKUP($A38,'2010_fotohav'!$B$1:$Q$223,6,FALSE)</f>
        <v>157.07</v>
      </c>
      <c r="S38">
        <f>VLOOKUP($A38,'2010_fotohav'!$B$1:$Q$223,8,FALSE)</f>
        <v>25.59</v>
      </c>
      <c r="T38">
        <f>VLOOKUP($A38,'2010_fotohav'!$B$1:$Q$223,7,FALSE)</f>
        <v>25.58</v>
      </c>
      <c r="U38">
        <f>VLOOKUP($A38,'2010_fotohav'!$B$1:$Q$223,9,FALSE)</f>
        <v>28.9</v>
      </c>
      <c r="V38">
        <f>VLOOKUP($A38,'2010_fotohav'!$B$1:$Q$223,10,FALSE)</f>
        <v>4.01</v>
      </c>
      <c r="W38">
        <f>VLOOKUP($A38,'2010_fotohav'!$B$1:$Q$223,11,FALSE)</f>
        <v>0.38</v>
      </c>
      <c r="X38">
        <v>-99</v>
      </c>
      <c r="Y38">
        <v>-99</v>
      </c>
      <c r="Z38">
        <v>1</v>
      </c>
      <c r="AA38" t="s">
        <v>42</v>
      </c>
      <c r="AB38" s="3">
        <f>IF(AND(AC38&gt;=corners!$L$4,AC38&lt;=corners!$L$6),IF(AE38&lt;&gt;-99,AE38,AF38),-99)</f>
        <v>2</v>
      </c>
      <c r="AC38" s="2">
        <f>COS(-corners!$O$2)*($O38-corners!$L$2)-SIN(-corners!$O$2)*($P38-corners!$M$2)</f>
        <v>23.049599448368078</v>
      </c>
      <c r="AD38" s="2">
        <f>SIN(-corners!$O$2)*($O38-corners!$L$2)+COS(-corners!$O$2)*($P38-corners!$M$2)</f>
        <v>30.476601931105307</v>
      </c>
      <c r="AE38" s="2">
        <f t="shared" si="2"/>
        <v>2</v>
      </c>
      <c r="AF38" s="2">
        <f t="shared" si="3"/>
        <v>-99</v>
      </c>
    </row>
    <row r="39" spans="1:32" ht="15">
      <c r="A39" s="1">
        <v>46</v>
      </c>
      <c r="B39" s="1">
        <v>2</v>
      </c>
      <c r="C39" s="1">
        <v>28.24</v>
      </c>
      <c r="D39" s="1">
        <v>1</v>
      </c>
      <c r="E39" s="1">
        <v>1</v>
      </c>
      <c r="F39" s="1">
        <v>2</v>
      </c>
      <c r="G39" s="1">
        <v>11</v>
      </c>
      <c r="H39" s="1">
        <v>382</v>
      </c>
      <c r="J39" s="1">
        <f>IF(VLOOKUP(A39,vanha_id!$A$2:$B$223,2,FALSE)&lt;&gt;"",VLOOKUP(A39,vanha_id!$A$2:$B$223,2,FALSE),-99)</f>
        <v>139</v>
      </c>
      <c r="L39">
        <v>8</v>
      </c>
      <c r="M39">
        <f t="shared" si="0"/>
        <v>46</v>
      </c>
      <c r="N39">
        <f t="shared" si="1"/>
        <v>2</v>
      </c>
      <c r="O39">
        <f>VLOOKUP($A39,'2010_fotohav'!$B$1:$Q$223,3,FALSE)</f>
        <v>2515316.29</v>
      </c>
      <c r="P39">
        <f>VLOOKUP($A39,'2010_fotohav'!$B$1:$Q$223,4,FALSE)</f>
        <v>6859998.04</v>
      </c>
      <c r="Q39">
        <f>VLOOKUP($A39,'2010_fotohav'!$B$1:$Q$223,5,FALSE)</f>
        <v>183.93</v>
      </c>
      <c r="R39">
        <f>VLOOKUP($A39,'2010_fotohav'!$B$1:$Q$223,6,FALSE)</f>
        <v>155.69</v>
      </c>
      <c r="S39">
        <f>VLOOKUP($A39,'2010_fotohav'!$B$1:$Q$223,8,FALSE)</f>
        <v>28.57</v>
      </c>
      <c r="T39">
        <f>VLOOKUP($A39,'2010_fotohav'!$B$1:$Q$223,7,FALSE)</f>
        <v>28.24</v>
      </c>
      <c r="U39">
        <f>VLOOKUP($A39,'2010_fotohav'!$B$1:$Q$223,9,FALSE)</f>
        <v>31.5</v>
      </c>
      <c r="V39">
        <f>VLOOKUP($A39,'2010_fotohav'!$B$1:$Q$223,10,FALSE)</f>
        <v>4.04</v>
      </c>
      <c r="W39">
        <f>VLOOKUP($A39,'2010_fotohav'!$B$1:$Q$223,11,FALSE)</f>
        <v>0.52</v>
      </c>
      <c r="X39">
        <v>-99</v>
      </c>
      <c r="Y39">
        <v>-99</v>
      </c>
      <c r="Z39">
        <v>1</v>
      </c>
      <c r="AA39" t="s">
        <v>42</v>
      </c>
      <c r="AB39" s="3">
        <f>IF(AND(AC39&gt;=corners!$L$4,AC39&lt;=corners!$L$6),IF(AE39&lt;&gt;-99,AE39,AF39),-99)</f>
        <v>2</v>
      </c>
      <c r="AC39" s="2">
        <f>COS(-corners!$O$2)*($O39-corners!$L$2)-SIN(-corners!$O$2)*($P39-corners!$M$2)</f>
        <v>17.23124859355648</v>
      </c>
      <c r="AD39" s="2">
        <f>SIN(-corners!$O$2)*($O39-corners!$L$2)+COS(-corners!$O$2)*($P39-corners!$M$2)</f>
        <v>32.35351251272236</v>
      </c>
      <c r="AE39" s="2">
        <f t="shared" si="2"/>
        <v>2</v>
      </c>
      <c r="AF39" s="2">
        <f t="shared" si="3"/>
        <v>-99</v>
      </c>
    </row>
    <row r="40" spans="1:32" ht="15">
      <c r="A40" s="1">
        <v>47</v>
      </c>
      <c r="B40" s="1">
        <v>2</v>
      </c>
      <c r="C40" s="1">
        <v>27.04</v>
      </c>
      <c r="D40" s="1">
        <v>1</v>
      </c>
      <c r="E40" s="1">
        <v>1</v>
      </c>
      <c r="F40" s="1">
        <v>2</v>
      </c>
      <c r="G40" s="1">
        <v>11</v>
      </c>
      <c r="H40" s="1">
        <v>309</v>
      </c>
      <c r="J40" s="1">
        <f>IF(VLOOKUP(A40,vanha_id!$A$2:$B$223,2,FALSE)&lt;&gt;"",VLOOKUP(A40,vanha_id!$A$2:$B$223,2,FALSE),-99)</f>
        <v>87</v>
      </c>
      <c r="L40">
        <v>8</v>
      </c>
      <c r="M40">
        <f t="shared" si="0"/>
        <v>47</v>
      </c>
      <c r="N40">
        <f t="shared" si="1"/>
        <v>2</v>
      </c>
      <c r="O40">
        <f>VLOOKUP($A40,'2010_fotohav'!$B$1:$Q$223,3,FALSE)</f>
        <v>2515317.71</v>
      </c>
      <c r="P40">
        <f>VLOOKUP($A40,'2010_fotohav'!$B$1:$Q$223,4,FALSE)</f>
        <v>6860000.63</v>
      </c>
      <c r="Q40">
        <f>VLOOKUP($A40,'2010_fotohav'!$B$1:$Q$223,5,FALSE)</f>
        <v>182.98</v>
      </c>
      <c r="R40">
        <f>VLOOKUP($A40,'2010_fotohav'!$B$1:$Q$223,6,FALSE)</f>
        <v>155.94</v>
      </c>
      <c r="S40">
        <f>VLOOKUP($A40,'2010_fotohav'!$B$1:$Q$223,8,FALSE)</f>
        <v>26.74</v>
      </c>
      <c r="T40">
        <f>VLOOKUP($A40,'2010_fotohav'!$B$1:$Q$223,7,FALSE)</f>
        <v>27.04</v>
      </c>
      <c r="U40">
        <f>VLOOKUP($A40,'2010_fotohav'!$B$1:$Q$223,9,FALSE)</f>
        <v>30.4</v>
      </c>
      <c r="V40">
        <f>VLOOKUP($A40,'2010_fotohav'!$B$1:$Q$223,10,FALSE)</f>
        <v>4.07</v>
      </c>
      <c r="W40">
        <f>VLOOKUP($A40,'2010_fotohav'!$B$1:$Q$223,11,FALSE)</f>
        <v>0.54</v>
      </c>
      <c r="X40">
        <v>-99</v>
      </c>
      <c r="Y40">
        <v>-99</v>
      </c>
      <c r="Z40">
        <v>1</v>
      </c>
      <c r="AA40" t="s">
        <v>42</v>
      </c>
      <c r="AB40" s="3">
        <f>IF(AND(AC40&gt;=corners!$L$4,AC40&lt;=corners!$L$6),IF(AE40&lt;&gt;-99,AE40,AF40),-99)</f>
        <v>2</v>
      </c>
      <c r="AC40" s="2">
        <f>COS(-corners!$O$2)*($O40-corners!$L$2)-SIN(-corners!$O$2)*($P40-corners!$M$2)</f>
        <v>17.42362435323556</v>
      </c>
      <c r="AD40" s="2">
        <f>SIN(-corners!$O$2)*($O40-corners!$L$2)+COS(-corners!$O$2)*($P40-corners!$M$2)</f>
        <v>35.300967612652535</v>
      </c>
      <c r="AE40" s="2">
        <f t="shared" si="2"/>
        <v>2</v>
      </c>
      <c r="AF40" s="2">
        <f t="shared" si="3"/>
        <v>-99</v>
      </c>
    </row>
    <row r="41" spans="1:32" ht="15">
      <c r="A41" s="1">
        <v>48</v>
      </c>
      <c r="B41" s="1">
        <v>2</v>
      </c>
      <c r="C41" s="1">
        <v>26.67</v>
      </c>
      <c r="D41" s="1">
        <v>1</v>
      </c>
      <c r="E41" s="1">
        <v>1</v>
      </c>
      <c r="F41" s="1">
        <v>2</v>
      </c>
      <c r="G41" s="1">
        <v>11</v>
      </c>
      <c r="H41" s="1">
        <v>301</v>
      </c>
      <c r="J41" s="1">
        <f>IF(VLOOKUP(A41,vanha_id!$A$2:$B$223,2,FALSE)&lt;&gt;"",VLOOKUP(A41,vanha_id!$A$2:$B$223,2,FALSE),-99)</f>
        <v>88</v>
      </c>
      <c r="L41">
        <v>8</v>
      </c>
      <c r="M41">
        <f t="shared" si="0"/>
        <v>48</v>
      </c>
      <c r="N41">
        <f t="shared" si="1"/>
        <v>2</v>
      </c>
      <c r="O41">
        <f>VLOOKUP($A41,'2010_fotohav'!$B$1:$Q$223,3,FALSE)</f>
        <v>2515320.54</v>
      </c>
      <c r="P41">
        <f>VLOOKUP($A41,'2010_fotohav'!$B$1:$Q$223,4,FALSE)</f>
        <v>6860001.36</v>
      </c>
      <c r="Q41">
        <f>VLOOKUP($A41,'2010_fotohav'!$B$1:$Q$223,5,FALSE)</f>
        <v>184.12</v>
      </c>
      <c r="R41">
        <f>VLOOKUP($A41,'2010_fotohav'!$B$1:$Q$223,6,FALSE)</f>
        <v>157.45</v>
      </c>
      <c r="S41">
        <f>VLOOKUP($A41,'2010_fotohav'!$B$1:$Q$223,8,FALSE)</f>
        <v>26.84</v>
      </c>
      <c r="T41">
        <f>VLOOKUP($A41,'2010_fotohav'!$B$1:$Q$223,7,FALSE)</f>
        <v>26.67</v>
      </c>
      <c r="U41">
        <f>VLOOKUP($A41,'2010_fotohav'!$B$1:$Q$223,9,FALSE)</f>
        <v>29</v>
      </c>
      <c r="V41">
        <f>VLOOKUP($A41,'2010_fotohav'!$B$1:$Q$223,10,FALSE)</f>
        <v>3.69</v>
      </c>
      <c r="W41">
        <f>VLOOKUP($A41,'2010_fotohav'!$B$1:$Q$223,11,FALSE)</f>
        <v>0.5</v>
      </c>
      <c r="X41">
        <v>-99</v>
      </c>
      <c r="Y41">
        <v>-99</v>
      </c>
      <c r="Z41">
        <v>1</v>
      </c>
      <c r="AA41" t="s">
        <v>42</v>
      </c>
      <c r="AB41" s="3">
        <f>IF(AND(AC41&gt;=corners!$L$4,AC41&lt;=corners!$L$6),IF(AE41&lt;&gt;-99,AE41,AF41),-99)</f>
        <v>2</v>
      </c>
      <c r="AC41" s="2">
        <f>COS(-corners!$O$2)*($O41-corners!$L$2)-SIN(-corners!$O$2)*($P41-corners!$M$2)</f>
        <v>19.679964059357168</v>
      </c>
      <c r="AD41" s="2">
        <f>SIN(-corners!$O$2)*($O41-corners!$L$2)+COS(-corners!$O$2)*($P41-corners!$M$2)</f>
        <v>37.15858197835211</v>
      </c>
      <c r="AE41" s="2">
        <f t="shared" si="2"/>
        <v>2</v>
      </c>
      <c r="AF41" s="2">
        <f t="shared" si="3"/>
        <v>-99</v>
      </c>
    </row>
    <row r="42" spans="1:32" ht="15">
      <c r="A42" s="1">
        <v>49</v>
      </c>
      <c r="B42" s="1">
        <v>2</v>
      </c>
      <c r="C42" s="1">
        <v>26.88</v>
      </c>
      <c r="D42" s="1">
        <v>1</v>
      </c>
      <c r="E42" s="1">
        <v>1</v>
      </c>
      <c r="F42" s="1">
        <v>2</v>
      </c>
      <c r="G42" s="1">
        <v>11</v>
      </c>
      <c r="H42" s="1">
        <v>315</v>
      </c>
      <c r="J42" s="1">
        <f>IF(VLOOKUP(A42,vanha_id!$A$2:$B$223,2,FALSE)&lt;&gt;"",VLOOKUP(A42,vanha_id!$A$2:$B$223,2,FALSE),-99)</f>
        <v>7</v>
      </c>
      <c r="L42">
        <v>8</v>
      </c>
      <c r="M42">
        <f t="shared" si="0"/>
        <v>49</v>
      </c>
      <c r="N42">
        <f t="shared" si="1"/>
        <v>2</v>
      </c>
      <c r="O42">
        <f>VLOOKUP($A42,'2010_fotohav'!$B$1:$Q$223,3,FALSE)</f>
        <v>2515325.48</v>
      </c>
      <c r="P42">
        <f>VLOOKUP($A42,'2010_fotohav'!$B$1:$Q$223,4,FALSE)</f>
        <v>6860000.39</v>
      </c>
      <c r="Q42">
        <f>VLOOKUP($A42,'2010_fotohav'!$B$1:$Q$223,5,FALSE)</f>
        <v>184.43</v>
      </c>
      <c r="R42">
        <f>VLOOKUP($A42,'2010_fotohav'!$B$1:$Q$223,6,FALSE)</f>
        <v>157.56</v>
      </c>
      <c r="S42">
        <f>VLOOKUP($A42,'2010_fotohav'!$B$1:$Q$223,8,FALSE)</f>
        <v>26.85</v>
      </c>
      <c r="T42">
        <f>VLOOKUP($A42,'2010_fotohav'!$B$1:$Q$223,7,FALSE)</f>
        <v>26.88</v>
      </c>
      <c r="U42">
        <f>VLOOKUP($A42,'2010_fotohav'!$B$1:$Q$223,9,FALSE)</f>
        <v>31.3</v>
      </c>
      <c r="V42">
        <f>VLOOKUP($A42,'2010_fotohav'!$B$1:$Q$223,10,FALSE)</f>
        <v>4.44</v>
      </c>
      <c r="W42">
        <f>VLOOKUP($A42,'2010_fotohav'!$B$1:$Q$223,11,FALSE)</f>
        <v>0.39</v>
      </c>
      <c r="X42">
        <v>-99</v>
      </c>
      <c r="Y42">
        <v>-99</v>
      </c>
      <c r="Z42">
        <v>1</v>
      </c>
      <c r="AA42" t="s">
        <v>42</v>
      </c>
      <c r="AB42" s="3">
        <f>IF(AND(AC42&gt;=corners!$L$4,AC42&lt;=corners!$L$6),IF(AE42&lt;&gt;-99,AE42,AF42),-99)</f>
        <v>2</v>
      </c>
      <c r="AC42" s="2">
        <f>COS(-corners!$O$2)*($O42-corners!$L$2)-SIN(-corners!$O$2)*($P42-corners!$M$2)</f>
        <v>24.567064241439443</v>
      </c>
      <c r="AD42" s="2">
        <f>SIN(-corners!$O$2)*($O42-corners!$L$2)+COS(-corners!$O$2)*($P42-corners!$M$2)</f>
        <v>38.36719763729427</v>
      </c>
      <c r="AE42" s="2">
        <f t="shared" si="2"/>
        <v>2</v>
      </c>
      <c r="AF42" s="2">
        <f t="shared" si="3"/>
        <v>-99</v>
      </c>
    </row>
    <row r="43" spans="1:32" ht="15">
      <c r="A43" s="1">
        <v>50</v>
      </c>
      <c r="B43" s="1">
        <v>2</v>
      </c>
      <c r="C43" s="1">
        <v>26.45</v>
      </c>
      <c r="D43" s="1">
        <v>1</v>
      </c>
      <c r="E43" s="1">
        <v>1</v>
      </c>
      <c r="F43" s="1">
        <v>2</v>
      </c>
      <c r="G43" s="1">
        <v>11</v>
      </c>
      <c r="H43" s="1">
        <v>327</v>
      </c>
      <c r="J43" s="1">
        <f>IF(VLOOKUP(A43,vanha_id!$A$2:$B$223,2,FALSE)&lt;&gt;"",VLOOKUP(A43,vanha_id!$A$2:$B$223,2,FALSE),-99)</f>
        <v>89</v>
      </c>
      <c r="L43">
        <v>8</v>
      </c>
      <c r="M43">
        <f t="shared" si="0"/>
        <v>50</v>
      </c>
      <c r="N43">
        <f t="shared" si="1"/>
        <v>2</v>
      </c>
      <c r="O43">
        <f>VLOOKUP($A43,'2010_fotohav'!$B$1:$Q$223,3,FALSE)</f>
        <v>2515318.59</v>
      </c>
      <c r="P43">
        <f>VLOOKUP($A43,'2010_fotohav'!$B$1:$Q$223,4,FALSE)</f>
        <v>6860006.65</v>
      </c>
      <c r="Q43">
        <f>VLOOKUP($A43,'2010_fotohav'!$B$1:$Q$223,5,FALSE)</f>
        <v>182.55</v>
      </c>
      <c r="R43">
        <f>VLOOKUP($A43,'2010_fotohav'!$B$1:$Q$223,6,FALSE)</f>
        <v>156.1</v>
      </c>
      <c r="S43">
        <f>VLOOKUP($A43,'2010_fotohav'!$B$1:$Q$223,8,FALSE)</f>
        <v>26.52</v>
      </c>
      <c r="T43">
        <f>VLOOKUP($A43,'2010_fotohav'!$B$1:$Q$223,7,FALSE)</f>
        <v>26.45</v>
      </c>
      <c r="U43">
        <f>VLOOKUP($A43,'2010_fotohav'!$B$1:$Q$223,9,FALSE)</f>
        <v>29.1</v>
      </c>
      <c r="V43">
        <f>VLOOKUP($A43,'2010_fotohav'!$B$1:$Q$223,10,FALSE)</f>
        <v>3.78</v>
      </c>
      <c r="W43">
        <f>VLOOKUP($A43,'2010_fotohav'!$B$1:$Q$223,11,FALSE)</f>
        <v>0.49</v>
      </c>
      <c r="X43">
        <v>-99</v>
      </c>
      <c r="Y43">
        <v>-99</v>
      </c>
      <c r="Z43">
        <v>1</v>
      </c>
      <c r="AA43" t="s">
        <v>42</v>
      </c>
      <c r="AB43" s="3">
        <f>IF(AND(AC43&gt;=corners!$L$4,AC43&lt;=corners!$L$6),IF(AE43&lt;&gt;-99,AE43,AF43),-99)</f>
        <v>2</v>
      </c>
      <c r="AC43" s="2">
        <f>COS(-corners!$O$2)*($O43-corners!$L$2)-SIN(-corners!$O$2)*($P43-corners!$M$2)</f>
        <v>15.677013269842847</v>
      </c>
      <c r="AD43" s="2">
        <f>SIN(-corners!$O$2)*($O43-corners!$L$2)+COS(-corners!$O$2)*($P43-corners!$M$2)</f>
        <v>41.12884456133667</v>
      </c>
      <c r="AE43" s="2">
        <f t="shared" si="2"/>
        <v>2</v>
      </c>
      <c r="AF43" s="2">
        <f t="shared" si="3"/>
        <v>-99</v>
      </c>
    </row>
    <row r="44" spans="1:32" ht="15">
      <c r="A44" s="1">
        <v>51</v>
      </c>
      <c r="B44" s="1">
        <v>2</v>
      </c>
      <c r="C44" s="1">
        <v>23.76</v>
      </c>
      <c r="D44" s="1">
        <v>1</v>
      </c>
      <c r="E44" s="1">
        <v>1</v>
      </c>
      <c r="F44" s="1">
        <v>2</v>
      </c>
      <c r="G44" s="1">
        <v>11</v>
      </c>
      <c r="H44" s="1">
        <v>278</v>
      </c>
      <c r="J44" s="1">
        <f>IF(VLOOKUP(A44,vanha_id!$A$2:$B$223,2,FALSE)&lt;&gt;"",VLOOKUP(A44,vanha_id!$A$2:$B$223,2,FALSE),-99)</f>
        <v>9</v>
      </c>
      <c r="L44">
        <v>8</v>
      </c>
      <c r="M44">
        <f t="shared" si="0"/>
        <v>51</v>
      </c>
      <c r="N44">
        <f t="shared" si="1"/>
        <v>2</v>
      </c>
      <c r="O44">
        <f>VLOOKUP($A44,'2010_fotohav'!$B$1:$Q$223,3,FALSE)</f>
        <v>2515322.69</v>
      </c>
      <c r="P44">
        <f>VLOOKUP($A44,'2010_fotohav'!$B$1:$Q$223,4,FALSE)</f>
        <v>6860005.68</v>
      </c>
      <c r="Q44">
        <f>VLOOKUP($A44,'2010_fotohav'!$B$1:$Q$223,5,FALSE)</f>
        <v>181.06</v>
      </c>
      <c r="R44">
        <f>VLOOKUP($A44,'2010_fotohav'!$B$1:$Q$223,6,FALSE)</f>
        <v>157.31</v>
      </c>
      <c r="S44">
        <f>VLOOKUP($A44,'2010_fotohav'!$B$1:$Q$223,8,FALSE)</f>
        <v>23.75</v>
      </c>
      <c r="T44">
        <f>VLOOKUP($A44,'2010_fotohav'!$B$1:$Q$223,7,FALSE)</f>
        <v>23.76</v>
      </c>
      <c r="U44">
        <f>VLOOKUP($A44,'2010_fotohav'!$B$1:$Q$223,9,FALSE)</f>
        <v>26.3</v>
      </c>
      <c r="V44">
        <f>VLOOKUP($A44,'2010_fotohav'!$B$1:$Q$223,10,FALSE)</f>
        <v>3.66</v>
      </c>
      <c r="W44">
        <f>VLOOKUP($A44,'2010_fotohav'!$B$1:$Q$223,11,FALSE)</f>
        <v>0.46</v>
      </c>
      <c r="X44">
        <v>-99</v>
      </c>
      <c r="Y44">
        <v>-99</v>
      </c>
      <c r="Z44">
        <v>1</v>
      </c>
      <c r="AA44" t="s">
        <v>42</v>
      </c>
      <c r="AB44" s="3">
        <f>IF(AND(AC44&gt;=corners!$L$4,AC44&lt;=corners!$L$6),IF(AE44&lt;&gt;-99,AE44,AF44),-99)</f>
        <v>2</v>
      </c>
      <c r="AC44" s="2">
        <f>COS(-corners!$O$2)*($O44-corners!$L$2)-SIN(-corners!$O$2)*($P44-corners!$M$2)</f>
        <v>19.80281491094938</v>
      </c>
      <c r="AD44" s="2">
        <f>SIN(-corners!$O$2)*($O44-corners!$L$2)+COS(-corners!$O$2)*($P44-corners!$M$2)</f>
        <v>41.982460880479614</v>
      </c>
      <c r="AE44" s="2">
        <f t="shared" si="2"/>
        <v>2</v>
      </c>
      <c r="AF44" s="2">
        <f t="shared" si="3"/>
        <v>-99</v>
      </c>
    </row>
    <row r="45" spans="1:32" ht="15">
      <c r="A45" s="1">
        <v>52</v>
      </c>
      <c r="B45" s="1">
        <v>2</v>
      </c>
      <c r="C45" s="1">
        <v>27.84</v>
      </c>
      <c r="D45" s="1">
        <v>1</v>
      </c>
      <c r="E45" s="1">
        <v>1</v>
      </c>
      <c r="F45" s="1">
        <v>2</v>
      </c>
      <c r="G45" s="1">
        <v>11</v>
      </c>
      <c r="H45" s="1">
        <v>353</v>
      </c>
      <c r="I45" s="1" t="s">
        <v>7</v>
      </c>
      <c r="J45" s="1">
        <f>IF(VLOOKUP(A45,vanha_id!$A$2:$B$223,2,FALSE)&lt;&gt;"",VLOOKUP(A45,vanha_id!$A$2:$B$223,2,FALSE),-99)</f>
        <v>8</v>
      </c>
      <c r="L45">
        <v>8</v>
      </c>
      <c r="M45">
        <f t="shared" si="0"/>
        <v>52</v>
      </c>
      <c r="N45">
        <f t="shared" si="1"/>
        <v>2</v>
      </c>
      <c r="O45">
        <f>VLOOKUP($A45,'2010_fotohav'!$B$1:$Q$223,3,FALSE)</f>
        <v>2515326.45</v>
      </c>
      <c r="P45">
        <f>VLOOKUP($A45,'2010_fotohav'!$B$1:$Q$223,4,FALSE)</f>
        <v>6860005.67</v>
      </c>
      <c r="Q45">
        <f>VLOOKUP($A45,'2010_fotohav'!$B$1:$Q$223,5,FALSE)</f>
        <v>185.63</v>
      </c>
      <c r="R45">
        <f>VLOOKUP($A45,'2010_fotohav'!$B$1:$Q$223,6,FALSE)</f>
        <v>157.79</v>
      </c>
      <c r="S45">
        <f>VLOOKUP($A45,'2010_fotohav'!$B$1:$Q$223,8,FALSE)</f>
        <v>28.2</v>
      </c>
      <c r="T45">
        <f>VLOOKUP($A45,'2010_fotohav'!$B$1:$Q$223,7,FALSE)</f>
        <v>27.84</v>
      </c>
      <c r="U45">
        <f>VLOOKUP($A45,'2010_fotohav'!$B$1:$Q$223,9,FALSE)</f>
        <v>32.4</v>
      </c>
      <c r="V45">
        <f>VLOOKUP($A45,'2010_fotohav'!$B$1:$Q$223,10,FALSE)</f>
        <v>4.52</v>
      </c>
      <c r="W45">
        <f>VLOOKUP($A45,'2010_fotohav'!$B$1:$Q$223,11,FALSE)</f>
        <v>0.54</v>
      </c>
      <c r="X45">
        <v>-99</v>
      </c>
      <c r="Y45">
        <v>-99</v>
      </c>
      <c r="Z45">
        <v>1</v>
      </c>
      <c r="AA45" t="s">
        <v>42</v>
      </c>
      <c r="AB45" s="3">
        <f>IF(AND(AC45&gt;=corners!$L$4,AC45&lt;=corners!$L$6),IF(AE45&lt;&gt;-99,AE45,AF45),-99)</f>
        <v>2</v>
      </c>
      <c r="AC45" s="2">
        <f>COS(-corners!$O$2)*($O45-corners!$L$2)-SIN(-corners!$O$2)*($P45-corners!$M$2)</f>
        <v>23.21475837294959</v>
      </c>
      <c r="AD45" s="2">
        <f>SIN(-corners!$O$2)*($O45-corners!$L$2)+COS(-corners!$O$2)*($P45-corners!$M$2)</f>
        <v>43.56244246705919</v>
      </c>
      <c r="AE45" s="2">
        <f t="shared" si="2"/>
        <v>2</v>
      </c>
      <c r="AF45" s="2">
        <f t="shared" si="3"/>
        <v>-99</v>
      </c>
    </row>
    <row r="46" spans="1:32" ht="15">
      <c r="A46" s="1">
        <v>53</v>
      </c>
      <c r="B46" s="1">
        <v>2</v>
      </c>
      <c r="C46" s="1">
        <v>25.18</v>
      </c>
      <c r="D46" s="1">
        <v>1</v>
      </c>
      <c r="E46" s="1">
        <v>1</v>
      </c>
      <c r="F46" s="1">
        <v>2</v>
      </c>
      <c r="G46" s="1">
        <v>11</v>
      </c>
      <c r="H46" s="1">
        <v>266</v>
      </c>
      <c r="J46" s="1">
        <f>IF(VLOOKUP(A46,vanha_id!$A$2:$B$223,2,FALSE)&lt;&gt;"",VLOOKUP(A46,vanha_id!$A$2:$B$223,2,FALSE),-99)</f>
        <v>91</v>
      </c>
      <c r="L46">
        <v>8</v>
      </c>
      <c r="M46">
        <f t="shared" si="0"/>
        <v>53</v>
      </c>
      <c r="N46">
        <f t="shared" si="1"/>
        <v>2</v>
      </c>
      <c r="O46">
        <f>VLOOKUP($A46,'2010_fotohav'!$B$1:$Q$223,3,FALSE)</f>
        <v>2515321.47</v>
      </c>
      <c r="P46">
        <f>VLOOKUP($A46,'2010_fotohav'!$B$1:$Q$223,4,FALSE)</f>
        <v>6860009.88</v>
      </c>
      <c r="Q46">
        <f>VLOOKUP($A46,'2010_fotohav'!$B$1:$Q$223,5,FALSE)</f>
        <v>181.87</v>
      </c>
      <c r="R46">
        <f>VLOOKUP($A46,'2010_fotohav'!$B$1:$Q$223,6,FALSE)</f>
        <v>156.69</v>
      </c>
      <c r="S46">
        <f>VLOOKUP($A46,'2010_fotohav'!$B$1:$Q$223,8,FALSE)</f>
        <v>25.34</v>
      </c>
      <c r="T46">
        <f>VLOOKUP($A46,'2010_fotohav'!$B$1:$Q$223,7,FALSE)</f>
        <v>25.18</v>
      </c>
      <c r="U46">
        <f>VLOOKUP($A46,'2010_fotohav'!$B$1:$Q$223,9,FALSE)</f>
        <v>28.6</v>
      </c>
      <c r="V46">
        <f>VLOOKUP($A46,'2010_fotohav'!$B$1:$Q$223,10,FALSE)</f>
        <v>4.02</v>
      </c>
      <c r="W46">
        <f>VLOOKUP($A46,'2010_fotohav'!$B$1:$Q$223,11,FALSE)</f>
        <v>0.49</v>
      </c>
      <c r="X46">
        <v>-99</v>
      </c>
      <c r="Y46">
        <v>-99</v>
      </c>
      <c r="Z46">
        <v>1</v>
      </c>
      <c r="AA46" t="s">
        <v>42</v>
      </c>
      <c r="AB46" s="3">
        <f>IF(AND(AC46&gt;=corners!$L$4,AC46&lt;=corners!$L$6),IF(AE46&lt;&gt;-99,AE46,AF46),-99)</f>
        <v>2</v>
      </c>
      <c r="AC46" s="2">
        <f>COS(-corners!$O$2)*($O46-corners!$L$2)-SIN(-corners!$O$2)*($P46-corners!$M$2)</f>
        <v>16.92212271161135</v>
      </c>
      <c r="AD46" s="2">
        <f>SIN(-corners!$O$2)*($O46-corners!$L$2)+COS(-corners!$O$2)*($P46-corners!$M$2)</f>
        <v>45.27335930698891</v>
      </c>
      <c r="AE46" s="2">
        <f t="shared" si="2"/>
        <v>2</v>
      </c>
      <c r="AF46" s="2">
        <f t="shared" si="3"/>
        <v>-99</v>
      </c>
    </row>
    <row r="47" spans="1:32" ht="15">
      <c r="A47" s="1">
        <v>54</v>
      </c>
      <c r="B47" s="1">
        <v>2</v>
      </c>
      <c r="C47" s="1">
        <v>25.12</v>
      </c>
      <c r="D47" s="1">
        <v>1</v>
      </c>
      <c r="E47" s="1">
        <v>1</v>
      </c>
      <c r="F47" s="1">
        <v>2</v>
      </c>
      <c r="G47" s="1">
        <v>11</v>
      </c>
      <c r="H47" s="1">
        <v>299</v>
      </c>
      <c r="J47" s="1">
        <f>IF(VLOOKUP(A47,vanha_id!$A$2:$B$223,2,FALSE)&lt;&gt;"",VLOOKUP(A47,vanha_id!$A$2:$B$223,2,FALSE),-99)</f>
        <v>27</v>
      </c>
      <c r="L47">
        <v>8</v>
      </c>
      <c r="M47">
        <f t="shared" si="0"/>
        <v>54</v>
      </c>
      <c r="N47">
        <f t="shared" si="1"/>
        <v>2</v>
      </c>
      <c r="O47">
        <f>VLOOKUP($A47,'2010_fotohav'!$B$1:$Q$223,3,FALSE)</f>
        <v>2515328.4</v>
      </c>
      <c r="P47">
        <f>VLOOKUP($A47,'2010_fotohav'!$B$1:$Q$223,4,FALSE)</f>
        <v>6860008.74</v>
      </c>
      <c r="Q47">
        <f>VLOOKUP($A47,'2010_fotohav'!$B$1:$Q$223,5,FALSE)</f>
        <v>183</v>
      </c>
      <c r="R47">
        <f>VLOOKUP($A47,'2010_fotohav'!$B$1:$Q$223,6,FALSE)</f>
        <v>157.88</v>
      </c>
      <c r="S47">
        <f>VLOOKUP($A47,'2010_fotohav'!$B$1:$Q$223,8,FALSE)</f>
        <v>25.26</v>
      </c>
      <c r="T47">
        <f>VLOOKUP($A47,'2010_fotohav'!$B$1:$Q$223,7,FALSE)</f>
        <v>25.12</v>
      </c>
      <c r="U47">
        <f>VLOOKUP($A47,'2010_fotohav'!$B$1:$Q$223,9,FALSE)</f>
        <v>26.2</v>
      </c>
      <c r="V47">
        <f>VLOOKUP($A47,'2010_fotohav'!$B$1:$Q$223,10,FALSE)</f>
        <v>3.2</v>
      </c>
      <c r="W47">
        <f>VLOOKUP($A47,'2010_fotohav'!$B$1:$Q$223,11,FALSE)</f>
        <v>0.56</v>
      </c>
      <c r="X47">
        <v>-99</v>
      </c>
      <c r="Y47">
        <v>-99</v>
      </c>
      <c r="Z47">
        <v>1</v>
      </c>
      <c r="AA47" t="s">
        <v>42</v>
      </c>
      <c r="AB47" s="3">
        <f>IF(AND(AC47&gt;=corners!$L$4,AC47&lt;=corners!$L$6),IF(AE47&lt;&gt;-99,AE47,AF47),-99)</f>
        <v>2</v>
      </c>
      <c r="AC47" s="2">
        <f>COS(-corners!$O$2)*($O47-corners!$L$2)-SIN(-corners!$O$2)*($P47-corners!$M$2)</f>
        <v>23.684620493747936</v>
      </c>
      <c r="AD47" s="2">
        <f>SIN(-corners!$O$2)*($O47-corners!$L$2)+COS(-corners!$O$2)*($P47-corners!$M$2)</f>
        <v>47.16891298380809</v>
      </c>
      <c r="AE47" s="2">
        <f t="shared" si="2"/>
        <v>2</v>
      </c>
      <c r="AF47" s="2">
        <f t="shared" si="3"/>
        <v>-99</v>
      </c>
    </row>
    <row r="48" spans="1:32" ht="15">
      <c r="A48" s="1">
        <v>55</v>
      </c>
      <c r="B48" s="1">
        <v>2</v>
      </c>
      <c r="C48" s="1">
        <v>28.46</v>
      </c>
      <c r="D48" s="1">
        <v>1</v>
      </c>
      <c r="E48" s="1">
        <v>1</v>
      </c>
      <c r="F48" s="1">
        <v>2</v>
      </c>
      <c r="G48" s="1">
        <v>11</v>
      </c>
      <c r="H48" s="1">
        <v>321</v>
      </c>
      <c r="J48" s="1">
        <f>IF(VLOOKUP(A48,vanha_id!$A$2:$B$223,2,FALSE)&lt;&gt;"",VLOOKUP(A48,vanha_id!$A$2:$B$223,2,FALSE),-99)</f>
        <v>12</v>
      </c>
      <c r="L48">
        <v>8</v>
      </c>
      <c r="M48">
        <f t="shared" si="0"/>
        <v>55</v>
      </c>
      <c r="N48">
        <f t="shared" si="1"/>
        <v>2</v>
      </c>
      <c r="O48">
        <f>VLOOKUP($A48,'2010_fotohav'!$B$1:$Q$223,3,FALSE)</f>
        <v>2515326.99</v>
      </c>
      <c r="P48">
        <f>VLOOKUP($A48,'2010_fotohav'!$B$1:$Q$223,4,FALSE)</f>
        <v>6860012.42</v>
      </c>
      <c r="Q48">
        <f>VLOOKUP($A48,'2010_fotohav'!$B$1:$Q$223,5,FALSE)</f>
        <v>186.24</v>
      </c>
      <c r="R48">
        <f>VLOOKUP($A48,'2010_fotohav'!$B$1:$Q$223,6,FALSE)</f>
        <v>157.78</v>
      </c>
      <c r="S48">
        <f>VLOOKUP($A48,'2010_fotohav'!$B$1:$Q$223,8,FALSE)</f>
        <v>28.65</v>
      </c>
      <c r="T48">
        <f>VLOOKUP($A48,'2010_fotohav'!$B$1:$Q$223,7,FALSE)</f>
        <v>28.46</v>
      </c>
      <c r="U48">
        <f>VLOOKUP($A48,'2010_fotohav'!$B$1:$Q$223,9,FALSE)</f>
        <v>31.7</v>
      </c>
      <c r="V48">
        <f>VLOOKUP($A48,'2010_fotohav'!$B$1:$Q$223,10,FALSE)</f>
        <v>4.04</v>
      </c>
      <c r="W48">
        <f>VLOOKUP($A48,'2010_fotohav'!$B$1:$Q$223,11,FALSE)</f>
        <v>0.51</v>
      </c>
      <c r="X48">
        <v>-99</v>
      </c>
      <c r="Y48">
        <v>-99</v>
      </c>
      <c r="Z48">
        <v>1</v>
      </c>
      <c r="AA48" t="s">
        <v>42</v>
      </c>
      <c r="AB48" s="3">
        <f>IF(AND(AC48&gt;=corners!$L$4,AC48&lt;=corners!$L$6),IF(AE48&lt;&gt;-99,AE48,AF48),-99)</f>
        <v>2</v>
      </c>
      <c r="AC48" s="2">
        <f>COS(-corners!$O$2)*($O48-corners!$L$2)-SIN(-corners!$O$2)*($P48-corners!$M$2)</f>
        <v>20.851491311233417</v>
      </c>
      <c r="AD48" s="2">
        <f>SIN(-corners!$O$2)*($O48-corners!$L$2)+COS(-corners!$O$2)*($P48-corners!$M$2)</f>
        <v>49.9082338909123</v>
      </c>
      <c r="AE48" s="2">
        <f t="shared" si="2"/>
        <v>2</v>
      </c>
      <c r="AF48" s="2">
        <f t="shared" si="3"/>
        <v>-99</v>
      </c>
    </row>
    <row r="49" spans="1:32" ht="15">
      <c r="A49" s="1">
        <v>56</v>
      </c>
      <c r="B49" s="1">
        <v>2</v>
      </c>
      <c r="C49" s="1">
        <v>25.95</v>
      </c>
      <c r="D49" s="1">
        <v>1</v>
      </c>
      <c r="E49" s="1">
        <v>1</v>
      </c>
      <c r="F49" s="1">
        <v>2</v>
      </c>
      <c r="G49" s="1">
        <v>11</v>
      </c>
      <c r="H49" s="1">
        <v>294</v>
      </c>
      <c r="J49" s="1">
        <f>IF(VLOOKUP(A49,vanha_id!$A$2:$B$223,2,FALSE)&lt;&gt;"",VLOOKUP(A49,vanha_id!$A$2:$B$223,2,FALSE),-99)</f>
        <v>92</v>
      </c>
      <c r="L49">
        <v>8</v>
      </c>
      <c r="M49">
        <f t="shared" si="0"/>
        <v>56</v>
      </c>
      <c r="N49">
        <f t="shared" si="1"/>
        <v>2</v>
      </c>
      <c r="O49">
        <f>VLOOKUP($A49,'2010_fotohav'!$B$1:$Q$223,3,FALSE)</f>
        <v>2515321.47</v>
      </c>
      <c r="P49">
        <f>VLOOKUP($A49,'2010_fotohav'!$B$1:$Q$223,4,FALSE)</f>
        <v>6860015.12</v>
      </c>
      <c r="Q49">
        <f>VLOOKUP($A49,'2010_fotohav'!$B$1:$Q$223,5,FALSE)</f>
        <v>182.77</v>
      </c>
      <c r="R49">
        <f>VLOOKUP($A49,'2010_fotohav'!$B$1:$Q$223,6,FALSE)</f>
        <v>156.82</v>
      </c>
      <c r="S49">
        <f>VLOOKUP($A49,'2010_fotohav'!$B$1:$Q$223,8,FALSE)</f>
        <v>26.15</v>
      </c>
      <c r="T49">
        <f>VLOOKUP($A49,'2010_fotohav'!$B$1:$Q$223,7,FALSE)</f>
        <v>25.95</v>
      </c>
      <c r="U49">
        <f>VLOOKUP($A49,'2010_fotohav'!$B$1:$Q$223,9,FALSE)</f>
        <v>29.6</v>
      </c>
      <c r="V49">
        <f>VLOOKUP($A49,'2010_fotohav'!$B$1:$Q$223,10,FALSE)</f>
        <v>4.15</v>
      </c>
      <c r="W49">
        <f>VLOOKUP($A49,'2010_fotohav'!$B$1:$Q$223,11,FALSE)</f>
        <v>0.53</v>
      </c>
      <c r="X49">
        <v>-99</v>
      </c>
      <c r="Y49">
        <v>-99</v>
      </c>
      <c r="Z49">
        <v>1</v>
      </c>
      <c r="AA49" t="s">
        <v>42</v>
      </c>
      <c r="AB49" s="3">
        <f>IF(AND(AC49&gt;=corners!$L$4,AC49&lt;=corners!$L$6),IF(AE49&lt;&gt;-99,AE49,AF49),-99)</f>
        <v>1</v>
      </c>
      <c r="AC49" s="2">
        <f>COS(-corners!$O$2)*($O49-corners!$L$2)-SIN(-corners!$O$2)*($P49-corners!$M$2)</f>
        <v>14.707603019995627</v>
      </c>
      <c r="AD49" s="2">
        <f>SIN(-corners!$O$2)*($O49-corners!$L$2)+COS(-corners!$O$2)*($P49-corners!$M$2)</f>
        <v>50.022412111263534</v>
      </c>
      <c r="AE49" s="2">
        <f t="shared" si="2"/>
        <v>1</v>
      </c>
      <c r="AF49" s="2">
        <f t="shared" si="3"/>
        <v>-99</v>
      </c>
    </row>
    <row r="50" spans="1:32" ht="15">
      <c r="A50" s="1">
        <v>57</v>
      </c>
      <c r="B50" s="1">
        <v>2</v>
      </c>
      <c r="C50" s="1">
        <v>30.14</v>
      </c>
      <c r="D50" s="1">
        <v>1</v>
      </c>
      <c r="E50" s="1">
        <v>1</v>
      </c>
      <c r="F50" s="1">
        <v>2</v>
      </c>
      <c r="G50" s="1">
        <v>11</v>
      </c>
      <c r="H50" s="1">
        <v>382</v>
      </c>
      <c r="J50" s="1">
        <f>IF(VLOOKUP(A50,vanha_id!$A$2:$B$223,2,FALSE)&lt;&gt;"",VLOOKUP(A50,vanha_id!$A$2:$B$223,2,FALSE),-99)</f>
        <v>26</v>
      </c>
      <c r="L50">
        <v>8</v>
      </c>
      <c r="M50">
        <f t="shared" si="0"/>
        <v>57</v>
      </c>
      <c r="N50">
        <f t="shared" si="1"/>
        <v>2</v>
      </c>
      <c r="O50">
        <f>VLOOKUP($A50,'2010_fotohav'!$B$1:$Q$223,3,FALSE)</f>
        <v>2515329.96</v>
      </c>
      <c r="P50">
        <f>VLOOKUP($A50,'2010_fotohav'!$B$1:$Q$223,4,FALSE)</f>
        <v>6860012.26</v>
      </c>
      <c r="Q50">
        <f>VLOOKUP($A50,'2010_fotohav'!$B$1:$Q$223,5,FALSE)</f>
        <v>188.22</v>
      </c>
      <c r="R50">
        <f>VLOOKUP($A50,'2010_fotohav'!$B$1:$Q$223,6,FALSE)</f>
        <v>158.08</v>
      </c>
      <c r="S50">
        <f>VLOOKUP($A50,'2010_fotohav'!$B$1:$Q$223,8,FALSE)</f>
        <v>30.03</v>
      </c>
      <c r="T50">
        <f>VLOOKUP($A50,'2010_fotohav'!$B$1:$Q$223,7,FALSE)</f>
        <v>30.14</v>
      </c>
      <c r="U50">
        <f>VLOOKUP($A50,'2010_fotohav'!$B$1:$Q$223,9,FALSE)</f>
        <v>35</v>
      </c>
      <c r="V50">
        <f>VLOOKUP($A50,'2010_fotohav'!$B$1:$Q$223,10,FALSE)</f>
        <v>4.68</v>
      </c>
      <c r="W50">
        <f>VLOOKUP($A50,'2010_fotohav'!$B$1:$Q$223,11,FALSE)</f>
        <v>0.47</v>
      </c>
      <c r="X50">
        <v>-99</v>
      </c>
      <c r="Y50">
        <v>-99</v>
      </c>
      <c r="Z50">
        <v>1</v>
      </c>
      <c r="AA50" t="s">
        <v>42</v>
      </c>
      <c r="AB50" s="3">
        <f>IF(AND(AC50&gt;=corners!$L$4,AC50&lt;=corners!$L$6),IF(AE50&lt;&gt;-99,AE50,AF50),-99)</f>
        <v>2</v>
      </c>
      <c r="AC50" s="2">
        <f>COS(-corners!$O$2)*($O50-corners!$L$2)-SIN(-corners!$O$2)*($P50-corners!$M$2)</f>
        <v>23.61084436043742</v>
      </c>
      <c r="AD50" s="2">
        <f>SIN(-corners!$O$2)*($O50-corners!$L$2)+COS(-corners!$O$2)*($P50-corners!$M$2)</f>
        <v>51.01840088211105</v>
      </c>
      <c r="AE50" s="2">
        <f t="shared" si="2"/>
        <v>2</v>
      </c>
      <c r="AF50" s="2">
        <f t="shared" si="3"/>
        <v>-99</v>
      </c>
    </row>
    <row r="51" spans="1:32" ht="15">
      <c r="A51" s="1">
        <v>58</v>
      </c>
      <c r="B51" s="1">
        <v>2</v>
      </c>
      <c r="C51" s="1">
        <v>26.1</v>
      </c>
      <c r="D51" s="1">
        <v>1</v>
      </c>
      <c r="E51" s="1">
        <v>1</v>
      </c>
      <c r="F51" s="1">
        <v>2</v>
      </c>
      <c r="G51" s="1">
        <v>11</v>
      </c>
      <c r="H51" s="1">
        <v>257</v>
      </c>
      <c r="J51" s="1">
        <f>IF(VLOOKUP(A51,vanha_id!$A$2:$B$223,2,FALSE)&lt;&gt;"",VLOOKUP(A51,vanha_id!$A$2:$B$223,2,FALSE),-99)</f>
        <v>14</v>
      </c>
      <c r="L51">
        <v>8</v>
      </c>
      <c r="M51">
        <f t="shared" si="0"/>
        <v>58</v>
      </c>
      <c r="N51">
        <f t="shared" si="1"/>
        <v>2</v>
      </c>
      <c r="O51">
        <f>VLOOKUP($A51,'2010_fotohav'!$B$1:$Q$223,3,FALSE)</f>
        <v>2515326.75</v>
      </c>
      <c r="P51">
        <f>VLOOKUP($A51,'2010_fotohav'!$B$1:$Q$223,4,FALSE)</f>
        <v>6860016.4</v>
      </c>
      <c r="Q51">
        <f>VLOOKUP($A51,'2010_fotohav'!$B$1:$Q$223,5,FALSE)</f>
        <v>183.89</v>
      </c>
      <c r="R51">
        <f>VLOOKUP($A51,'2010_fotohav'!$B$1:$Q$223,6,FALSE)</f>
        <v>157.78</v>
      </c>
      <c r="S51">
        <f>VLOOKUP($A51,'2010_fotohav'!$B$1:$Q$223,8,FALSE)</f>
        <v>26.35</v>
      </c>
      <c r="T51">
        <f>VLOOKUP($A51,'2010_fotohav'!$B$1:$Q$223,7,FALSE)</f>
        <v>26.1</v>
      </c>
      <c r="U51">
        <f>VLOOKUP($A51,'2010_fotohav'!$B$1:$Q$223,9,FALSE)</f>
        <v>28.1</v>
      </c>
      <c r="V51">
        <f>VLOOKUP($A51,'2010_fotohav'!$B$1:$Q$223,10,FALSE)</f>
        <v>3.55</v>
      </c>
      <c r="W51">
        <f>VLOOKUP($A51,'2010_fotohav'!$B$1:$Q$223,11,FALSE)</f>
        <v>0.48</v>
      </c>
      <c r="X51">
        <v>-99</v>
      </c>
      <c r="Y51">
        <v>-99</v>
      </c>
      <c r="Z51">
        <v>1</v>
      </c>
      <c r="AA51" t="s">
        <v>42</v>
      </c>
      <c r="AB51" s="3">
        <f>IF(AND(AC51&gt;=corners!$L$4,AC51&lt;=corners!$L$6),IF(AE51&lt;&gt;-99,AE51,AF51),-99)</f>
        <v>2</v>
      </c>
      <c r="AC51" s="2">
        <f>COS(-corners!$O$2)*($O51-corners!$L$2)-SIN(-corners!$O$2)*($P51-corners!$M$2)</f>
        <v>18.95195676022514</v>
      </c>
      <c r="AD51" s="2">
        <f>SIN(-corners!$O$2)*($O51-corners!$L$2)+COS(-corners!$O$2)*($P51-corners!$M$2)</f>
        <v>53.413910500811085</v>
      </c>
      <c r="AE51" s="2">
        <f t="shared" si="2"/>
        <v>2</v>
      </c>
      <c r="AF51" s="2">
        <f t="shared" si="3"/>
        <v>-99</v>
      </c>
    </row>
    <row r="52" spans="1:32" ht="15">
      <c r="A52" s="1">
        <v>59</v>
      </c>
      <c r="B52" s="1">
        <v>2</v>
      </c>
      <c r="C52" s="1">
        <v>27.72</v>
      </c>
      <c r="D52" s="1">
        <v>1</v>
      </c>
      <c r="E52" s="1">
        <v>1</v>
      </c>
      <c r="F52" s="1">
        <v>2</v>
      </c>
      <c r="G52" s="1">
        <v>11</v>
      </c>
      <c r="H52" s="1">
        <v>351</v>
      </c>
      <c r="J52" s="1">
        <f>IF(VLOOKUP(A52,vanha_id!$A$2:$B$223,2,FALSE)&lt;&gt;"",VLOOKUP(A52,vanha_id!$A$2:$B$223,2,FALSE),-99)</f>
        <v>93</v>
      </c>
      <c r="L52">
        <v>8</v>
      </c>
      <c r="M52">
        <f t="shared" si="0"/>
        <v>59</v>
      </c>
      <c r="N52">
        <f t="shared" si="1"/>
        <v>2</v>
      </c>
      <c r="O52">
        <f>VLOOKUP($A52,'2010_fotohav'!$B$1:$Q$223,3,FALSE)</f>
        <v>2515322.51</v>
      </c>
      <c r="P52">
        <f>VLOOKUP($A52,'2010_fotohav'!$B$1:$Q$223,4,FALSE)</f>
        <v>6860018.62</v>
      </c>
      <c r="Q52">
        <f>VLOOKUP($A52,'2010_fotohav'!$B$1:$Q$223,5,FALSE)</f>
        <v>184.82</v>
      </c>
      <c r="R52">
        <f>VLOOKUP($A52,'2010_fotohav'!$B$1:$Q$223,6,FALSE)</f>
        <v>157.1</v>
      </c>
      <c r="S52">
        <f>VLOOKUP($A52,'2010_fotohav'!$B$1:$Q$223,8,FALSE)</f>
        <v>27.6</v>
      </c>
      <c r="T52">
        <f>VLOOKUP($A52,'2010_fotohav'!$B$1:$Q$223,7,FALSE)</f>
        <v>27.72</v>
      </c>
      <c r="U52">
        <f>VLOOKUP($A52,'2010_fotohav'!$B$1:$Q$223,9,FALSE)</f>
        <v>34.5</v>
      </c>
      <c r="V52">
        <f>VLOOKUP($A52,'2010_fotohav'!$B$1:$Q$223,10,FALSE)</f>
        <v>5.37</v>
      </c>
      <c r="W52">
        <f>VLOOKUP($A52,'2010_fotohav'!$B$1:$Q$223,11,FALSE)</f>
        <v>0.57</v>
      </c>
      <c r="X52">
        <v>-99</v>
      </c>
      <c r="Y52">
        <v>-99</v>
      </c>
      <c r="Z52">
        <v>1</v>
      </c>
      <c r="AA52" t="s">
        <v>42</v>
      </c>
      <c r="AB52" s="3">
        <f>IF(AND(AC52&gt;=corners!$L$4,AC52&lt;=corners!$L$6),IF(AE52&lt;&gt;-99,AE52,AF52),-99)</f>
        <v>1</v>
      </c>
      <c r="AC52" s="2">
        <f>COS(-corners!$O$2)*($O52-corners!$L$2)-SIN(-corners!$O$2)*($P52-corners!$M$2)</f>
        <v>14.17099920203302</v>
      </c>
      <c r="AD52" s="2">
        <f>SIN(-corners!$O$2)*($O52-corners!$L$2)+COS(-corners!$O$2)*($P52-corners!$M$2)</f>
        <v>53.63401235792108</v>
      </c>
      <c r="AE52" s="2">
        <f t="shared" si="2"/>
        <v>1</v>
      </c>
      <c r="AF52" s="2">
        <f t="shared" si="3"/>
        <v>-99</v>
      </c>
    </row>
    <row r="53" spans="1:32" ht="15">
      <c r="A53" s="1">
        <v>60</v>
      </c>
      <c r="B53" s="1">
        <v>2</v>
      </c>
      <c r="C53" s="1">
        <v>26.73</v>
      </c>
      <c r="D53" s="1">
        <v>1</v>
      </c>
      <c r="E53" s="1">
        <v>1</v>
      </c>
      <c r="F53" s="1">
        <v>2</v>
      </c>
      <c r="G53" s="1">
        <v>11</v>
      </c>
      <c r="H53" s="1">
        <v>312</v>
      </c>
      <c r="J53" s="1">
        <f>IF(VLOOKUP(A53,vanha_id!$A$2:$B$223,2,FALSE)&lt;&gt;"",VLOOKUP(A53,vanha_id!$A$2:$B$223,2,FALSE),-99)</f>
        <v>15</v>
      </c>
      <c r="L53">
        <v>8</v>
      </c>
      <c r="M53">
        <f t="shared" si="0"/>
        <v>60</v>
      </c>
      <c r="N53">
        <f t="shared" si="1"/>
        <v>2</v>
      </c>
      <c r="O53">
        <f>VLOOKUP($A53,'2010_fotohav'!$B$1:$Q$223,3,FALSE)</f>
        <v>2515326.42</v>
      </c>
      <c r="P53">
        <f>VLOOKUP($A53,'2010_fotohav'!$B$1:$Q$223,4,FALSE)</f>
        <v>6860019.82</v>
      </c>
      <c r="Q53">
        <f>VLOOKUP($A53,'2010_fotohav'!$B$1:$Q$223,5,FALSE)</f>
        <v>184.52</v>
      </c>
      <c r="R53">
        <f>VLOOKUP($A53,'2010_fotohav'!$B$1:$Q$223,6,FALSE)</f>
        <v>157.79</v>
      </c>
      <c r="S53">
        <f>VLOOKUP($A53,'2010_fotohav'!$B$1:$Q$223,8,FALSE)</f>
        <v>26.98</v>
      </c>
      <c r="T53">
        <f>VLOOKUP($A53,'2010_fotohav'!$B$1:$Q$223,7,FALSE)</f>
        <v>26.73</v>
      </c>
      <c r="U53">
        <f>VLOOKUP($A53,'2010_fotohav'!$B$1:$Q$223,9,FALSE)</f>
        <v>30.3</v>
      </c>
      <c r="V53">
        <f>VLOOKUP($A53,'2010_fotohav'!$B$1:$Q$223,10,FALSE)</f>
        <v>4.12</v>
      </c>
      <c r="W53">
        <f>VLOOKUP($A53,'2010_fotohav'!$B$1:$Q$223,11,FALSE)</f>
        <v>0.41</v>
      </c>
      <c r="X53">
        <v>-99</v>
      </c>
      <c r="Y53">
        <v>-99</v>
      </c>
      <c r="Z53">
        <v>1</v>
      </c>
      <c r="AA53" t="s">
        <v>42</v>
      </c>
      <c r="AB53" s="3">
        <f>IF(AND(AC53&gt;=corners!$L$4,AC53&lt;=corners!$L$6),IF(AE53&lt;&gt;-99,AE53,AF53),-99)</f>
        <v>2</v>
      </c>
      <c r="AC53" s="2">
        <f>COS(-corners!$O$2)*($O53-corners!$L$2)-SIN(-corners!$O$2)*($P53-corners!$M$2)</f>
        <v>17.207520735313814</v>
      </c>
      <c r="AD53" s="2">
        <f>SIN(-corners!$O$2)*($O53-corners!$L$2)+COS(-corners!$O$2)*($P53-corners!$M$2)</f>
        <v>56.37401910600299</v>
      </c>
      <c r="AE53" s="2">
        <f t="shared" si="2"/>
        <v>2</v>
      </c>
      <c r="AF53" s="2">
        <f t="shared" si="3"/>
        <v>-99</v>
      </c>
    </row>
    <row r="54" spans="1:32" ht="15">
      <c r="A54" s="1">
        <v>61</v>
      </c>
      <c r="B54" s="1">
        <v>2</v>
      </c>
      <c r="C54" s="1">
        <v>27.42</v>
      </c>
      <c r="D54" s="1">
        <v>1</v>
      </c>
      <c r="E54" s="1">
        <v>1</v>
      </c>
      <c r="F54" s="1">
        <v>2</v>
      </c>
      <c r="G54" s="1">
        <v>11</v>
      </c>
      <c r="H54" s="1">
        <v>317</v>
      </c>
      <c r="J54" s="1">
        <f>IF(VLOOKUP(A54,vanha_id!$A$2:$B$223,2,FALSE)&lt;&gt;"",VLOOKUP(A54,vanha_id!$A$2:$B$223,2,FALSE),-99)</f>
        <v>22</v>
      </c>
      <c r="L54">
        <v>8</v>
      </c>
      <c r="M54">
        <f t="shared" si="0"/>
        <v>61</v>
      </c>
      <c r="N54">
        <f t="shared" si="1"/>
        <v>2</v>
      </c>
      <c r="O54">
        <f>VLOOKUP($A54,'2010_fotohav'!$B$1:$Q$223,3,FALSE)</f>
        <v>2515330.38</v>
      </c>
      <c r="P54">
        <f>VLOOKUP($A54,'2010_fotohav'!$B$1:$Q$223,4,FALSE)</f>
        <v>6860018.84</v>
      </c>
      <c r="Q54">
        <f>VLOOKUP($A54,'2010_fotohav'!$B$1:$Q$223,5,FALSE)</f>
        <v>185.77</v>
      </c>
      <c r="R54">
        <f>VLOOKUP($A54,'2010_fotohav'!$B$1:$Q$223,6,FALSE)</f>
        <v>158.36</v>
      </c>
      <c r="S54">
        <f>VLOOKUP($A54,'2010_fotohav'!$B$1:$Q$223,8,FALSE)</f>
        <v>27.42</v>
      </c>
      <c r="T54">
        <f>VLOOKUP($A54,'2010_fotohav'!$B$1:$Q$223,7,FALSE)</f>
        <v>27.42</v>
      </c>
      <c r="U54">
        <f>VLOOKUP($A54,'2010_fotohav'!$B$1:$Q$223,9,FALSE)</f>
        <v>31.2</v>
      </c>
      <c r="V54">
        <f>VLOOKUP($A54,'2010_fotohav'!$B$1:$Q$223,10,FALSE)</f>
        <v>4.23</v>
      </c>
      <c r="W54">
        <f>VLOOKUP($A54,'2010_fotohav'!$B$1:$Q$223,11,FALSE)</f>
        <v>0.47</v>
      </c>
      <c r="X54">
        <v>-99</v>
      </c>
      <c r="Y54">
        <v>-99</v>
      </c>
      <c r="Z54">
        <v>1</v>
      </c>
      <c r="AA54" t="s">
        <v>42</v>
      </c>
      <c r="AB54" s="3">
        <f>IF(AND(AC54&gt;=corners!$L$4,AC54&lt;=corners!$L$6),IF(AE54&lt;&gt;-99,AE54,AF54),-99)</f>
        <v>2</v>
      </c>
      <c r="AC54" s="2">
        <f>COS(-corners!$O$2)*($O54-corners!$L$2)-SIN(-corners!$O$2)*($P54-corners!$M$2)</f>
        <v>21.210665468639995</v>
      </c>
      <c r="AD54" s="2">
        <f>SIN(-corners!$O$2)*($O54-corners!$L$2)+COS(-corners!$O$2)*($P54-corners!$M$2)</f>
        <v>57.159405790779346</v>
      </c>
      <c r="AE54" s="2">
        <f t="shared" si="2"/>
        <v>2</v>
      </c>
      <c r="AF54" s="2">
        <f t="shared" si="3"/>
        <v>-99</v>
      </c>
    </row>
    <row r="55" spans="1:32" ht="15">
      <c r="A55" s="1">
        <v>62</v>
      </c>
      <c r="B55" s="1">
        <v>2</v>
      </c>
      <c r="C55" s="1">
        <v>26.91</v>
      </c>
      <c r="D55" s="1">
        <v>1</v>
      </c>
      <c r="E55" s="1">
        <v>1</v>
      </c>
      <c r="F55" s="1">
        <v>2</v>
      </c>
      <c r="G55" s="1">
        <v>11</v>
      </c>
      <c r="H55" s="1">
        <v>280</v>
      </c>
      <c r="J55" s="1">
        <f>IF(VLOOKUP(A55,vanha_id!$A$2:$B$223,2,FALSE)&lt;&gt;"",VLOOKUP(A55,vanha_id!$A$2:$B$223,2,FALSE),-99)</f>
        <v>20</v>
      </c>
      <c r="L55">
        <v>8</v>
      </c>
      <c r="M55">
        <f t="shared" si="0"/>
        <v>62</v>
      </c>
      <c r="N55">
        <f t="shared" si="1"/>
        <v>2</v>
      </c>
      <c r="O55">
        <f>VLOOKUP($A55,'2010_fotohav'!$B$1:$Q$223,3,FALSE)</f>
        <v>2515330.22</v>
      </c>
      <c r="P55">
        <f>VLOOKUP($A55,'2010_fotohav'!$B$1:$Q$223,4,FALSE)</f>
        <v>6860022.46</v>
      </c>
      <c r="Q55">
        <f>VLOOKUP($A55,'2010_fotohav'!$B$1:$Q$223,5,FALSE)</f>
        <v>185.28</v>
      </c>
      <c r="R55">
        <f>VLOOKUP($A55,'2010_fotohav'!$B$1:$Q$223,6,FALSE)</f>
        <v>158.37</v>
      </c>
      <c r="S55">
        <f>VLOOKUP($A55,'2010_fotohav'!$B$1:$Q$223,8,FALSE)</f>
        <v>26.66</v>
      </c>
      <c r="T55">
        <f>VLOOKUP($A55,'2010_fotohav'!$B$1:$Q$223,7,FALSE)</f>
        <v>26.91</v>
      </c>
      <c r="U55">
        <f>VLOOKUP($A55,'2010_fotohav'!$B$1:$Q$223,9,FALSE)</f>
        <v>30.1</v>
      </c>
      <c r="V55">
        <f>VLOOKUP($A55,'2010_fotohav'!$B$1:$Q$223,10,FALSE)</f>
        <v>3.99</v>
      </c>
      <c r="W55">
        <f>VLOOKUP($A55,'2010_fotohav'!$B$1:$Q$223,11,FALSE)</f>
        <v>0.54</v>
      </c>
      <c r="X55">
        <v>-99</v>
      </c>
      <c r="Y55">
        <v>-99</v>
      </c>
      <c r="Z55">
        <v>1</v>
      </c>
      <c r="AA55" t="s">
        <v>42</v>
      </c>
      <c r="AB55" s="3">
        <f>IF(AND(AC55&gt;=corners!$L$4,AC55&lt;=corners!$L$6),IF(AE55&lt;&gt;-99,AE55,AF55),-99)</f>
        <v>2</v>
      </c>
      <c r="AC55" s="2">
        <f>COS(-corners!$O$2)*($O55-corners!$L$2)-SIN(-corners!$O$2)*($P55-corners!$M$2)</f>
        <v>19.53577811545255</v>
      </c>
      <c r="AD55" s="2">
        <f>SIN(-corners!$O$2)*($O55-corners!$L$2)+COS(-corners!$O$2)*($P55-corners!$M$2)</f>
        <v>60.372621058208615</v>
      </c>
      <c r="AE55" s="2">
        <f t="shared" si="2"/>
        <v>2</v>
      </c>
      <c r="AF55" s="2">
        <f t="shared" si="3"/>
        <v>-99</v>
      </c>
    </row>
    <row r="56" spans="1:32" ht="15">
      <c r="A56" s="1">
        <v>63</v>
      </c>
      <c r="B56" s="1">
        <v>2</v>
      </c>
      <c r="C56" s="1">
        <v>27.18</v>
      </c>
      <c r="D56" s="1">
        <v>1</v>
      </c>
      <c r="E56" s="1">
        <v>1</v>
      </c>
      <c r="F56" s="1">
        <v>2</v>
      </c>
      <c r="G56" s="1">
        <v>11</v>
      </c>
      <c r="H56" s="1">
        <v>280</v>
      </c>
      <c r="J56" s="1">
        <f>IF(VLOOKUP(A56,vanha_id!$A$2:$B$223,2,FALSE)&lt;&gt;"",VLOOKUP(A56,vanha_id!$A$2:$B$223,2,FALSE),-99)</f>
        <v>310</v>
      </c>
      <c r="L56">
        <v>8</v>
      </c>
      <c r="M56">
        <f t="shared" si="0"/>
        <v>63</v>
      </c>
      <c r="N56">
        <f t="shared" si="1"/>
        <v>2</v>
      </c>
      <c r="O56">
        <f>VLOOKUP($A56,'2010_fotohav'!$B$1:$Q$223,3,FALSE)</f>
        <v>2515331.18</v>
      </c>
      <c r="P56">
        <f>VLOOKUP($A56,'2010_fotohav'!$B$1:$Q$223,4,FALSE)</f>
        <v>6860025.87</v>
      </c>
      <c r="Q56">
        <f>VLOOKUP($A56,'2010_fotohav'!$B$1:$Q$223,5,FALSE)</f>
        <v>186.05</v>
      </c>
      <c r="R56">
        <f>VLOOKUP($A56,'2010_fotohav'!$B$1:$Q$223,6,FALSE)</f>
        <v>158.88</v>
      </c>
      <c r="S56">
        <f>VLOOKUP($A56,'2010_fotohav'!$B$1:$Q$223,8,FALSE)</f>
        <v>27.42</v>
      </c>
      <c r="T56">
        <f>VLOOKUP($A56,'2010_fotohav'!$B$1:$Q$223,7,FALSE)</f>
        <v>27.18</v>
      </c>
      <c r="U56">
        <f>VLOOKUP($A56,'2010_fotohav'!$B$1:$Q$223,9,FALSE)</f>
        <v>30.5</v>
      </c>
      <c r="V56">
        <f>VLOOKUP($A56,'2010_fotohav'!$B$1:$Q$223,10,FALSE)</f>
        <v>4.05</v>
      </c>
      <c r="W56">
        <f>VLOOKUP($A56,'2010_fotohav'!$B$1:$Q$223,11,FALSE)</f>
        <v>0.51</v>
      </c>
      <c r="X56">
        <v>-99</v>
      </c>
      <c r="Y56">
        <v>-99</v>
      </c>
      <c r="Z56">
        <v>1</v>
      </c>
      <c r="AA56" t="s">
        <v>42</v>
      </c>
      <c r="AB56" s="3">
        <f>IF(AND(AC56&gt;=corners!$L$4,AC56&lt;=corners!$L$6),IF(AE56&lt;&gt;-99,AE56,AF56),-99)</f>
        <v>2</v>
      </c>
      <c r="AC56" s="2">
        <f>COS(-corners!$O$2)*($O56-corners!$L$2)-SIN(-corners!$O$2)*($P56-corners!$M$2)</f>
        <v>18.964705318375216</v>
      </c>
      <c r="AD56" s="2">
        <f>SIN(-corners!$O$2)*($O56-corners!$L$2)+COS(-corners!$O$2)*($P56-corners!$M$2)</f>
        <v>63.86884414339397</v>
      </c>
      <c r="AE56" s="2">
        <f t="shared" si="2"/>
        <v>2</v>
      </c>
      <c r="AF56" s="2">
        <f t="shared" si="3"/>
        <v>-99</v>
      </c>
    </row>
    <row r="57" spans="1:32" ht="15">
      <c r="A57" s="1">
        <v>64</v>
      </c>
      <c r="B57" s="1">
        <v>2</v>
      </c>
      <c r="C57" s="1">
        <v>28.02</v>
      </c>
      <c r="D57" s="1">
        <v>1</v>
      </c>
      <c r="E57" s="1">
        <v>1</v>
      </c>
      <c r="F57" s="1">
        <v>2</v>
      </c>
      <c r="G57" s="1">
        <v>11</v>
      </c>
      <c r="H57" s="1">
        <v>307</v>
      </c>
      <c r="J57" s="1">
        <f>IF(VLOOKUP(A57,vanha_id!$A$2:$B$223,2,FALSE)&lt;&gt;"",VLOOKUP(A57,vanha_id!$A$2:$B$223,2,FALSE),-99)</f>
        <v>308</v>
      </c>
      <c r="L57">
        <v>8</v>
      </c>
      <c r="M57">
        <f t="shared" si="0"/>
        <v>64</v>
      </c>
      <c r="N57">
        <f t="shared" si="1"/>
        <v>2</v>
      </c>
      <c r="O57">
        <f>VLOOKUP($A57,'2010_fotohav'!$B$1:$Q$223,3,FALSE)</f>
        <v>2515328.76</v>
      </c>
      <c r="P57">
        <f>VLOOKUP($A57,'2010_fotohav'!$B$1:$Q$223,4,FALSE)</f>
        <v>6860028.39</v>
      </c>
      <c r="Q57">
        <f>VLOOKUP($A57,'2010_fotohav'!$B$1:$Q$223,5,FALSE)</f>
        <v>186.38</v>
      </c>
      <c r="R57">
        <f>VLOOKUP($A57,'2010_fotohav'!$B$1:$Q$223,6,FALSE)</f>
        <v>158.35</v>
      </c>
      <c r="S57">
        <f>VLOOKUP($A57,'2010_fotohav'!$B$1:$Q$223,8,FALSE)</f>
        <v>27.97</v>
      </c>
      <c r="T57">
        <f>VLOOKUP($A57,'2010_fotohav'!$B$1:$Q$223,7,FALSE)</f>
        <v>28.02</v>
      </c>
      <c r="U57">
        <f>VLOOKUP($A57,'2010_fotohav'!$B$1:$Q$223,9,FALSE)</f>
        <v>31.7</v>
      </c>
      <c r="V57">
        <f>VLOOKUP($A57,'2010_fotohav'!$B$1:$Q$223,10,FALSE)</f>
        <v>4.19</v>
      </c>
      <c r="W57">
        <f>VLOOKUP($A57,'2010_fotohav'!$B$1:$Q$223,11,FALSE)</f>
        <v>0.53</v>
      </c>
      <c r="X57">
        <v>-99</v>
      </c>
      <c r="Y57">
        <v>-99</v>
      </c>
      <c r="Z57">
        <v>1</v>
      </c>
      <c r="AA57" t="s">
        <v>42</v>
      </c>
      <c r="AB57" s="3">
        <f>IF(AND(AC57&gt;=corners!$L$4,AC57&lt;=corners!$L$6),IF(AE57&lt;&gt;-99,AE57,AF57),-99)</f>
        <v>2</v>
      </c>
      <c r="AC57" s="2">
        <f>COS(-corners!$O$2)*($O57-corners!$L$2)-SIN(-corners!$O$2)*($P57-corners!$M$2)</f>
        <v>15.706442453994374</v>
      </c>
      <c r="AD57" s="2">
        <f>SIN(-corners!$O$2)*($O57-corners!$L$2)+COS(-corners!$O$2)*($P57-corners!$M$2)</f>
        <v>65.13000357274338</v>
      </c>
      <c r="AE57" s="2">
        <f t="shared" si="2"/>
        <v>2</v>
      </c>
      <c r="AF57" s="2">
        <f t="shared" si="3"/>
        <v>-99</v>
      </c>
    </row>
    <row r="58" spans="1:32" ht="15">
      <c r="A58" s="1">
        <v>65</v>
      </c>
      <c r="B58" s="1">
        <v>2</v>
      </c>
      <c r="C58" s="1">
        <v>27.5</v>
      </c>
      <c r="D58" s="1">
        <v>1</v>
      </c>
      <c r="E58" s="1">
        <v>1</v>
      </c>
      <c r="F58" s="1">
        <v>2</v>
      </c>
      <c r="G58" s="1">
        <v>11</v>
      </c>
      <c r="H58" s="1">
        <v>359</v>
      </c>
      <c r="J58" s="1">
        <f>IF(VLOOKUP(A58,vanha_id!$A$2:$B$223,2,FALSE)&lt;&gt;"",VLOOKUP(A58,vanha_id!$A$2:$B$223,2,FALSE),-99)</f>
        <v>307</v>
      </c>
      <c r="L58">
        <v>8</v>
      </c>
      <c r="M58">
        <f t="shared" si="0"/>
        <v>65</v>
      </c>
      <c r="N58">
        <f t="shared" si="1"/>
        <v>2</v>
      </c>
      <c r="O58">
        <f>VLOOKUP($A58,'2010_fotohav'!$B$1:$Q$223,3,FALSE)</f>
        <v>2515327.16</v>
      </c>
      <c r="P58">
        <f>VLOOKUP($A58,'2010_fotohav'!$B$1:$Q$223,4,FALSE)</f>
        <v>6860030.38</v>
      </c>
      <c r="Q58">
        <f>VLOOKUP($A58,'2010_fotohav'!$B$1:$Q$223,5,FALSE)</f>
        <v>185.61</v>
      </c>
      <c r="R58">
        <f>VLOOKUP($A58,'2010_fotohav'!$B$1:$Q$223,6,FALSE)</f>
        <v>158.11</v>
      </c>
      <c r="S58">
        <f>VLOOKUP($A58,'2010_fotohav'!$B$1:$Q$223,8,FALSE)</f>
        <v>27.42</v>
      </c>
      <c r="T58">
        <f>VLOOKUP($A58,'2010_fotohav'!$B$1:$Q$223,7,FALSE)</f>
        <v>27.5</v>
      </c>
      <c r="U58">
        <f>VLOOKUP($A58,'2010_fotohav'!$B$1:$Q$223,9,FALSE)</f>
        <v>30.6</v>
      </c>
      <c r="V58">
        <f>VLOOKUP($A58,'2010_fotohav'!$B$1:$Q$223,10,FALSE)</f>
        <v>3.97</v>
      </c>
      <c r="W58">
        <f>VLOOKUP($A58,'2010_fotohav'!$B$1:$Q$223,11,FALSE)</f>
        <v>0.54</v>
      </c>
      <c r="X58">
        <v>-99</v>
      </c>
      <c r="Y58">
        <v>-99</v>
      </c>
      <c r="Z58">
        <v>1</v>
      </c>
      <c r="AA58" t="s">
        <v>42</v>
      </c>
      <c r="AB58" s="3">
        <f>IF(AND(AC58&gt;=corners!$L$4,AC58&lt;=corners!$L$6),IF(AE58&lt;&gt;-99,AE58,AF58),-99)</f>
        <v>1</v>
      </c>
      <c r="AC58" s="2">
        <f>COS(-corners!$O$2)*($O58-corners!$L$2)-SIN(-corners!$O$2)*($P58-corners!$M$2)</f>
        <v>13.415339654114906</v>
      </c>
      <c r="AD58" s="2">
        <f>SIN(-corners!$O$2)*($O58-corners!$L$2)+COS(-corners!$O$2)*($P58-corners!$M$2)</f>
        <v>66.25736685052121</v>
      </c>
      <c r="AE58" s="2">
        <f t="shared" si="2"/>
        <v>1</v>
      </c>
      <c r="AF58" s="2">
        <f t="shared" si="3"/>
        <v>-99</v>
      </c>
    </row>
    <row r="59" spans="1:32" ht="15">
      <c r="A59" s="1">
        <v>66</v>
      </c>
      <c r="B59" s="1">
        <v>2</v>
      </c>
      <c r="C59" s="1">
        <v>25.67</v>
      </c>
      <c r="D59" s="1">
        <v>1</v>
      </c>
      <c r="E59" s="1">
        <v>1</v>
      </c>
      <c r="F59" s="1">
        <v>2</v>
      </c>
      <c r="G59" s="1">
        <v>11</v>
      </c>
      <c r="H59" s="1">
        <v>309</v>
      </c>
      <c r="J59" s="1">
        <f>IF(VLOOKUP(A59,vanha_id!$A$2:$B$223,2,FALSE)&lt;&gt;"",VLOOKUP(A59,vanha_id!$A$2:$B$223,2,FALSE),-99)</f>
        <v>315</v>
      </c>
      <c r="L59">
        <v>8</v>
      </c>
      <c r="M59">
        <f t="shared" si="0"/>
        <v>66</v>
      </c>
      <c r="N59">
        <f t="shared" si="1"/>
        <v>2</v>
      </c>
      <c r="O59">
        <f>VLOOKUP($A59,'2010_fotohav'!$B$1:$Q$223,3,FALSE)</f>
        <v>2515334.6</v>
      </c>
      <c r="P59">
        <f>VLOOKUP($A59,'2010_fotohav'!$B$1:$Q$223,4,FALSE)</f>
        <v>6860029.2</v>
      </c>
      <c r="Q59">
        <f>VLOOKUP($A59,'2010_fotohav'!$B$1:$Q$223,5,FALSE)</f>
        <v>185.4</v>
      </c>
      <c r="R59">
        <f>VLOOKUP($A59,'2010_fotohav'!$B$1:$Q$223,6,FALSE)</f>
        <v>159.73</v>
      </c>
      <c r="S59">
        <f>VLOOKUP($A59,'2010_fotohav'!$B$1:$Q$223,8,FALSE)</f>
        <v>25.8</v>
      </c>
      <c r="T59">
        <f>VLOOKUP($A59,'2010_fotohav'!$B$1:$Q$223,7,FALSE)</f>
        <v>25.67</v>
      </c>
      <c r="U59">
        <f>VLOOKUP($A59,'2010_fotohav'!$B$1:$Q$223,9,FALSE)</f>
        <v>28</v>
      </c>
      <c r="V59">
        <f>VLOOKUP($A59,'2010_fotohav'!$B$1:$Q$223,10,FALSE)</f>
        <v>3.65</v>
      </c>
      <c r="W59">
        <f>VLOOKUP($A59,'2010_fotohav'!$B$1:$Q$223,11,FALSE)</f>
        <v>0.49</v>
      </c>
      <c r="X59">
        <v>-99</v>
      </c>
      <c r="Y59">
        <v>-99</v>
      </c>
      <c r="Z59">
        <v>1</v>
      </c>
      <c r="AA59" t="s">
        <v>42</v>
      </c>
      <c r="AB59" s="3">
        <f>IF(AND(AC59&gt;=corners!$L$4,AC59&lt;=corners!$L$6),IF(AE59&lt;&gt;-99,AE59,AF59),-99)</f>
        <v>2</v>
      </c>
      <c r="AC59" s="2">
        <f>COS(-corners!$O$2)*($O59-corners!$L$2)-SIN(-corners!$O$2)*($P59-corners!$M$2)</f>
        <v>20.656959138345016</v>
      </c>
      <c r="AD59" s="2">
        <f>SIN(-corners!$O$2)*($O59-corners!$L$2)+COS(-corners!$O$2)*($P59-corners!$M$2)</f>
        <v>68.33220352941524</v>
      </c>
      <c r="AE59" s="2">
        <f t="shared" si="2"/>
        <v>2</v>
      </c>
      <c r="AF59" s="2">
        <f t="shared" si="3"/>
        <v>-99</v>
      </c>
    </row>
    <row r="60" spans="1:32" ht="15">
      <c r="A60" s="1">
        <v>68</v>
      </c>
      <c r="B60" s="1">
        <v>2</v>
      </c>
      <c r="C60" s="1">
        <v>28.05</v>
      </c>
      <c r="D60" s="1">
        <v>1</v>
      </c>
      <c r="E60" s="1">
        <v>1</v>
      </c>
      <c r="F60" s="1">
        <v>2</v>
      </c>
      <c r="G60" s="1">
        <v>11</v>
      </c>
      <c r="H60" s="1">
        <v>345</v>
      </c>
      <c r="J60" s="1">
        <f>IF(VLOOKUP(A60,vanha_id!$A$2:$B$223,2,FALSE)&lt;&gt;"",VLOOKUP(A60,vanha_id!$A$2:$B$223,2,FALSE),-99)</f>
        <v>319</v>
      </c>
      <c r="L60">
        <v>8</v>
      </c>
      <c r="M60">
        <f t="shared" si="0"/>
        <v>68</v>
      </c>
      <c r="N60">
        <f t="shared" si="1"/>
        <v>2</v>
      </c>
      <c r="O60">
        <f>VLOOKUP($A60,'2010_fotohav'!$B$1:$Q$223,3,FALSE)</f>
        <v>2515336.43</v>
      </c>
      <c r="P60">
        <f>VLOOKUP($A60,'2010_fotohav'!$B$1:$Q$223,4,FALSE)</f>
        <v>6860033.8</v>
      </c>
      <c r="Q60">
        <f>VLOOKUP($A60,'2010_fotohav'!$B$1:$Q$223,5,FALSE)</f>
        <v>188.4</v>
      </c>
      <c r="R60">
        <f>VLOOKUP($A60,'2010_fotohav'!$B$1:$Q$223,6,FALSE)</f>
        <v>160.35</v>
      </c>
      <c r="S60">
        <f>VLOOKUP($A60,'2010_fotohav'!$B$1:$Q$223,8,FALSE)</f>
        <v>28.05</v>
      </c>
      <c r="T60">
        <f>VLOOKUP($A60,'2010_fotohav'!$B$1:$Q$223,7,FALSE)</f>
        <v>28.05</v>
      </c>
      <c r="U60">
        <f>VLOOKUP($A60,'2010_fotohav'!$B$1:$Q$223,9,FALSE)</f>
        <v>31.1</v>
      </c>
      <c r="V60">
        <f>VLOOKUP($A60,'2010_fotohav'!$B$1:$Q$223,10,FALSE)</f>
        <v>3.99</v>
      </c>
      <c r="W60">
        <f>VLOOKUP($A60,'2010_fotohav'!$B$1:$Q$223,11,FALSE)</f>
        <v>0.56</v>
      </c>
      <c r="X60">
        <v>-99</v>
      </c>
      <c r="Y60">
        <v>-99</v>
      </c>
      <c r="Z60">
        <v>1</v>
      </c>
      <c r="AA60" t="s">
        <v>42</v>
      </c>
      <c r="AB60" s="3">
        <f>IF(AND(AC60&gt;=corners!$L$4,AC60&lt;=corners!$L$6),IF(AE60&lt;&gt;-99,AE60,AF60),-99)</f>
        <v>2</v>
      </c>
      <c r="AC60" s="2">
        <f>COS(-corners!$O$2)*($O60-corners!$L$2)-SIN(-corners!$O$2)*($P60-corners!$M$2)</f>
        <v>20.371458384839826</v>
      </c>
      <c r="AD60" s="2">
        <f>SIN(-corners!$O$2)*($O60-corners!$L$2)+COS(-corners!$O$2)*($P60-corners!$M$2)</f>
        <v>73.27461076846318</v>
      </c>
      <c r="AE60" s="2">
        <f t="shared" si="2"/>
        <v>2</v>
      </c>
      <c r="AF60" s="2">
        <f t="shared" si="3"/>
        <v>-99</v>
      </c>
    </row>
    <row r="61" spans="1:32" ht="15">
      <c r="A61" s="1">
        <v>69</v>
      </c>
      <c r="B61" s="1">
        <v>2</v>
      </c>
      <c r="C61" s="1">
        <v>26.3</v>
      </c>
      <c r="D61" s="1">
        <v>1</v>
      </c>
      <c r="E61" s="1">
        <v>1</v>
      </c>
      <c r="F61" s="1">
        <v>2</v>
      </c>
      <c r="G61" s="1">
        <v>11</v>
      </c>
      <c r="H61" s="1">
        <v>270</v>
      </c>
      <c r="J61" s="1">
        <f>IF(VLOOKUP(A61,vanha_id!$A$2:$B$223,2,FALSE)&lt;&gt;"",VLOOKUP(A61,vanha_id!$A$2:$B$223,2,FALSE),-99)</f>
        <v>327</v>
      </c>
      <c r="L61">
        <v>8</v>
      </c>
      <c r="M61">
        <f t="shared" si="0"/>
        <v>69</v>
      </c>
      <c r="N61">
        <f t="shared" si="1"/>
        <v>2</v>
      </c>
      <c r="O61">
        <f>VLOOKUP($A61,'2010_fotohav'!$B$1:$Q$223,3,FALSE)</f>
        <v>2515332.52</v>
      </c>
      <c r="P61">
        <f>VLOOKUP($A61,'2010_fotohav'!$B$1:$Q$223,4,FALSE)</f>
        <v>6860040.36</v>
      </c>
      <c r="Q61">
        <f>VLOOKUP($A61,'2010_fotohav'!$B$1:$Q$223,5,FALSE)</f>
        <v>186.59</v>
      </c>
      <c r="R61">
        <f>VLOOKUP($A61,'2010_fotohav'!$B$1:$Q$223,6,FALSE)</f>
        <v>160.29</v>
      </c>
      <c r="S61">
        <f>VLOOKUP($A61,'2010_fotohav'!$B$1:$Q$223,8,FALSE)</f>
        <v>26.21</v>
      </c>
      <c r="T61">
        <f>VLOOKUP($A61,'2010_fotohav'!$B$1:$Q$223,7,FALSE)</f>
        <v>26.3</v>
      </c>
      <c r="U61">
        <f>VLOOKUP($A61,'2010_fotohav'!$B$1:$Q$223,9,FALSE)</f>
        <v>30.2</v>
      </c>
      <c r="V61">
        <f>VLOOKUP($A61,'2010_fotohav'!$B$1:$Q$223,10,FALSE)</f>
        <v>4.24</v>
      </c>
      <c r="W61">
        <f>VLOOKUP($A61,'2010_fotohav'!$B$1:$Q$223,11,FALSE)</f>
        <v>0.48</v>
      </c>
      <c r="X61">
        <v>-99</v>
      </c>
      <c r="Y61">
        <v>-99</v>
      </c>
      <c r="Z61">
        <v>1</v>
      </c>
      <c r="AA61" t="s">
        <v>42</v>
      </c>
      <c r="AB61" s="3">
        <f>IF(AND(AC61&gt;=corners!$L$4,AC61&lt;=corners!$L$6),IF(AE61&lt;&gt;-99,AE61,AF61),-99)</f>
        <v>1</v>
      </c>
      <c r="AC61" s="2">
        <f>COS(-corners!$O$2)*($O61-corners!$L$2)-SIN(-corners!$O$2)*($P61-corners!$M$2)</f>
        <v>14.055419140152075</v>
      </c>
      <c r="AD61" s="2">
        <f>SIN(-corners!$O$2)*($O61-corners!$L$2)+COS(-corners!$O$2)*($P61-corners!$M$2)</f>
        <v>77.56755244842716</v>
      </c>
      <c r="AE61" s="2">
        <f t="shared" si="2"/>
        <v>1</v>
      </c>
      <c r="AF61" s="2">
        <f t="shared" si="3"/>
        <v>-99</v>
      </c>
    </row>
    <row r="62" spans="1:32" ht="15">
      <c r="A62" s="1">
        <v>70</v>
      </c>
      <c r="B62" s="1">
        <v>2</v>
      </c>
      <c r="C62" s="1">
        <v>26.34</v>
      </c>
      <c r="D62" s="1">
        <v>1</v>
      </c>
      <c r="E62" s="1">
        <v>1</v>
      </c>
      <c r="F62" s="1">
        <v>2</v>
      </c>
      <c r="G62" s="1">
        <v>11</v>
      </c>
      <c r="H62" s="1">
        <v>299</v>
      </c>
      <c r="J62" s="1">
        <f>IF(VLOOKUP(A62,vanha_id!$A$2:$B$223,2,FALSE)&lt;&gt;"",VLOOKUP(A62,vanha_id!$A$2:$B$223,2,FALSE),-99)</f>
        <v>268</v>
      </c>
      <c r="L62">
        <v>8</v>
      </c>
      <c r="M62">
        <f t="shared" si="0"/>
        <v>70</v>
      </c>
      <c r="N62">
        <f t="shared" si="1"/>
        <v>2</v>
      </c>
      <c r="O62">
        <f>VLOOKUP($A62,'2010_fotohav'!$B$1:$Q$223,3,FALSE)</f>
        <v>2515332.33</v>
      </c>
      <c r="P62">
        <f>VLOOKUP($A62,'2010_fotohav'!$B$1:$Q$223,4,FALSE)</f>
        <v>6860043.59</v>
      </c>
      <c r="Q62">
        <f>VLOOKUP($A62,'2010_fotohav'!$B$1:$Q$223,5,FALSE)</f>
        <v>186.62</v>
      </c>
      <c r="R62">
        <f>VLOOKUP($A62,'2010_fotohav'!$B$1:$Q$223,6,FALSE)</f>
        <v>160.29</v>
      </c>
      <c r="S62">
        <f>VLOOKUP($A62,'2010_fotohav'!$B$1:$Q$223,8,FALSE)</f>
        <v>26.54</v>
      </c>
      <c r="T62">
        <f>VLOOKUP($A62,'2010_fotohav'!$B$1:$Q$223,7,FALSE)</f>
        <v>26.34</v>
      </c>
      <c r="U62">
        <f>VLOOKUP($A62,'2010_fotohav'!$B$1:$Q$223,9,FALSE)</f>
        <v>30.6</v>
      </c>
      <c r="V62">
        <f>VLOOKUP($A62,'2010_fotohav'!$B$1:$Q$223,10,FALSE)</f>
        <v>4.36</v>
      </c>
      <c r="W62">
        <f>VLOOKUP($A62,'2010_fotohav'!$B$1:$Q$223,11,FALSE)</f>
        <v>0.48</v>
      </c>
      <c r="X62">
        <v>-99</v>
      </c>
      <c r="Y62">
        <v>-99</v>
      </c>
      <c r="Z62">
        <v>1</v>
      </c>
      <c r="AA62" t="s">
        <v>42</v>
      </c>
      <c r="AB62" s="3">
        <f>IF(AND(AC62&gt;=corners!$L$4,AC62&lt;=corners!$L$6),IF(AE62&lt;&gt;-99,AE62,AF62),-99)</f>
        <v>1</v>
      </c>
      <c r="AC62" s="2">
        <f>COS(-corners!$O$2)*($O62-corners!$L$2)-SIN(-corners!$O$2)*($P62-corners!$M$2)</f>
        <v>12.518163675447965</v>
      </c>
      <c r="AD62" s="2">
        <f>SIN(-corners!$O$2)*($O62-corners!$L$2)+COS(-corners!$O$2)*($P62-corners!$M$2)</f>
        <v>80.41462913040951</v>
      </c>
      <c r="AE62" s="2">
        <f t="shared" si="2"/>
        <v>1</v>
      </c>
      <c r="AF62" s="2">
        <f t="shared" si="3"/>
        <v>-99</v>
      </c>
    </row>
    <row r="63" spans="1:32" ht="15">
      <c r="A63" s="1">
        <v>71</v>
      </c>
      <c r="B63" s="1">
        <v>2</v>
      </c>
      <c r="C63" s="1">
        <v>24.32</v>
      </c>
      <c r="D63" s="1">
        <v>1</v>
      </c>
      <c r="E63" s="1">
        <v>1</v>
      </c>
      <c r="F63" s="1">
        <v>2</v>
      </c>
      <c r="G63" s="1">
        <v>11</v>
      </c>
      <c r="H63" s="1">
        <v>293</v>
      </c>
      <c r="J63" s="1">
        <f>IF(VLOOKUP(A63,vanha_id!$A$2:$B$223,2,FALSE)&lt;&gt;"",VLOOKUP(A63,vanha_id!$A$2:$B$223,2,FALSE),-99)</f>
        <v>266</v>
      </c>
      <c r="L63">
        <v>8</v>
      </c>
      <c r="M63">
        <f t="shared" si="0"/>
        <v>71</v>
      </c>
      <c r="N63">
        <f t="shared" si="1"/>
        <v>2</v>
      </c>
      <c r="O63">
        <f>VLOOKUP($A63,'2010_fotohav'!$B$1:$Q$223,3,FALSE)</f>
        <v>2515337.68</v>
      </c>
      <c r="P63">
        <f>VLOOKUP($A63,'2010_fotohav'!$B$1:$Q$223,4,FALSE)</f>
        <v>6860042.7</v>
      </c>
      <c r="Q63">
        <f>VLOOKUP($A63,'2010_fotohav'!$B$1:$Q$223,5,FALSE)</f>
        <v>185.33</v>
      </c>
      <c r="R63">
        <f>VLOOKUP($A63,'2010_fotohav'!$B$1:$Q$223,6,FALSE)</f>
        <v>161.01</v>
      </c>
      <c r="S63">
        <f>VLOOKUP($A63,'2010_fotohav'!$B$1:$Q$223,8,FALSE)</f>
        <v>24.46</v>
      </c>
      <c r="T63">
        <f>VLOOKUP($A63,'2010_fotohav'!$B$1:$Q$223,7,FALSE)</f>
        <v>24.32</v>
      </c>
      <c r="U63">
        <f>VLOOKUP($A63,'2010_fotohav'!$B$1:$Q$223,9,FALSE)</f>
        <v>28.1</v>
      </c>
      <c r="V63">
        <f>VLOOKUP($A63,'2010_fotohav'!$B$1:$Q$223,10,FALSE)</f>
        <v>4.12</v>
      </c>
      <c r="W63">
        <f>VLOOKUP($A63,'2010_fotohav'!$B$1:$Q$223,11,FALSE)</f>
        <v>0.34</v>
      </c>
      <c r="X63">
        <v>-99</v>
      </c>
      <c r="Y63">
        <v>-99</v>
      </c>
      <c r="Z63">
        <v>1</v>
      </c>
      <c r="AA63" t="s">
        <v>42</v>
      </c>
      <c r="AB63" s="3">
        <f>IF(AND(AC63&gt;=corners!$L$4,AC63&lt;=corners!$L$6),IF(AE63&lt;&gt;-99,AE63,AF63),-99)</f>
        <v>2</v>
      </c>
      <c r="AC63" s="2">
        <f>COS(-corners!$O$2)*($O63-corners!$L$2)-SIN(-corners!$O$2)*($P63-corners!$M$2)</f>
        <v>17.743040588985977</v>
      </c>
      <c r="AD63" s="2">
        <f>SIN(-corners!$O$2)*($O63-corners!$L$2)+COS(-corners!$O$2)*($P63-corners!$M$2)</f>
        <v>81.86902290060286</v>
      </c>
      <c r="AE63" s="2">
        <f t="shared" si="2"/>
        <v>2</v>
      </c>
      <c r="AF63" s="2">
        <f t="shared" si="3"/>
        <v>-99</v>
      </c>
    </row>
    <row r="64" spans="1:32" ht="15">
      <c r="A64" s="1">
        <v>72</v>
      </c>
      <c r="B64" s="1">
        <v>2</v>
      </c>
      <c r="C64" s="1">
        <v>27.94</v>
      </c>
      <c r="D64" s="1">
        <v>1</v>
      </c>
      <c r="E64" s="1">
        <v>1</v>
      </c>
      <c r="F64" s="1">
        <v>2</v>
      </c>
      <c r="G64" s="1">
        <v>11</v>
      </c>
      <c r="H64" s="1">
        <v>324</v>
      </c>
      <c r="J64" s="1">
        <f>IF(VLOOKUP(A64,vanha_id!$A$2:$B$223,2,FALSE)&lt;&gt;"",VLOOKUP(A64,vanha_id!$A$2:$B$223,2,FALSE),-99)</f>
        <v>269</v>
      </c>
      <c r="L64">
        <v>8</v>
      </c>
      <c r="M64">
        <f t="shared" si="0"/>
        <v>72</v>
      </c>
      <c r="N64">
        <f t="shared" si="1"/>
        <v>2</v>
      </c>
      <c r="O64">
        <f>VLOOKUP($A64,'2010_fotohav'!$B$1:$Q$223,3,FALSE)</f>
        <v>2515332.68</v>
      </c>
      <c r="P64">
        <f>VLOOKUP($A64,'2010_fotohav'!$B$1:$Q$223,4,FALSE)</f>
        <v>6860047.2</v>
      </c>
      <c r="Q64">
        <f>VLOOKUP($A64,'2010_fotohav'!$B$1:$Q$223,5,FALSE)</f>
        <v>188.12</v>
      </c>
      <c r="R64">
        <f>VLOOKUP($A64,'2010_fotohav'!$B$1:$Q$223,6,FALSE)</f>
        <v>160.18</v>
      </c>
      <c r="S64">
        <f>VLOOKUP($A64,'2010_fotohav'!$B$1:$Q$223,8,FALSE)</f>
        <v>27.93</v>
      </c>
      <c r="T64">
        <f>VLOOKUP($A64,'2010_fotohav'!$B$1:$Q$223,7,FALSE)</f>
        <v>27.94</v>
      </c>
      <c r="U64">
        <f>VLOOKUP($A64,'2010_fotohav'!$B$1:$Q$223,9,FALSE)</f>
        <v>32.1</v>
      </c>
      <c r="V64">
        <f>VLOOKUP($A64,'2010_fotohav'!$B$1:$Q$223,10,FALSE)</f>
        <v>4.37</v>
      </c>
      <c r="W64">
        <f>VLOOKUP($A64,'2010_fotohav'!$B$1:$Q$223,11,FALSE)</f>
        <v>0.41</v>
      </c>
      <c r="X64">
        <v>-99</v>
      </c>
      <c r="Y64">
        <v>-99</v>
      </c>
      <c r="Z64">
        <v>1</v>
      </c>
      <c r="AA64" t="s">
        <v>42</v>
      </c>
      <c r="AB64" s="3">
        <f>IF(AND(AC64&gt;=corners!$L$4,AC64&lt;=corners!$L$6),IF(AE64&lt;&gt;-99,AE64,AF64),-99)</f>
        <v>1</v>
      </c>
      <c r="AC64" s="2">
        <f>COS(-corners!$O$2)*($O64-corners!$L$2)-SIN(-corners!$O$2)*($P64-corners!$M$2)</f>
        <v>11.30971947596958</v>
      </c>
      <c r="AD64" s="2">
        <f>SIN(-corners!$O$2)*($O64-corners!$L$2)+COS(-corners!$O$2)*($P64-corners!$M$2)</f>
        <v>83.8343166335643</v>
      </c>
      <c r="AE64" s="2">
        <f t="shared" si="2"/>
        <v>1</v>
      </c>
      <c r="AF64" s="2">
        <f t="shared" si="3"/>
        <v>-99</v>
      </c>
    </row>
    <row r="65" spans="1:32" ht="15">
      <c r="A65" s="1">
        <v>73</v>
      </c>
      <c r="B65" s="1">
        <v>2</v>
      </c>
      <c r="C65" s="1">
        <v>22.26</v>
      </c>
      <c r="D65" s="1">
        <v>1</v>
      </c>
      <c r="E65" s="1">
        <v>1</v>
      </c>
      <c r="F65" s="1">
        <v>2</v>
      </c>
      <c r="G65" s="1">
        <v>11</v>
      </c>
      <c r="H65" s="1">
        <v>243</v>
      </c>
      <c r="J65" s="1">
        <f>IF(VLOOKUP(A65,vanha_id!$A$2:$B$223,2,FALSE)&lt;&gt;"",VLOOKUP(A65,vanha_id!$A$2:$B$223,2,FALSE),-99)</f>
        <v>264</v>
      </c>
      <c r="L65">
        <v>8</v>
      </c>
      <c r="M65">
        <f t="shared" si="0"/>
        <v>73</v>
      </c>
      <c r="N65">
        <f t="shared" si="1"/>
        <v>2</v>
      </c>
      <c r="O65">
        <f>VLOOKUP($A65,'2010_fotohav'!$B$1:$Q$223,3,FALSE)</f>
        <v>2515339.53</v>
      </c>
      <c r="P65">
        <f>VLOOKUP($A65,'2010_fotohav'!$B$1:$Q$223,4,FALSE)</f>
        <v>6860051.5</v>
      </c>
      <c r="Q65">
        <f>VLOOKUP($A65,'2010_fotohav'!$B$1:$Q$223,5,FALSE)</f>
        <v>183.2</v>
      </c>
      <c r="R65">
        <f>VLOOKUP($A65,'2010_fotohav'!$B$1:$Q$223,6,FALSE)</f>
        <v>160.94</v>
      </c>
      <c r="S65">
        <f>VLOOKUP($A65,'2010_fotohav'!$B$1:$Q$223,8,FALSE)</f>
        <v>22.32</v>
      </c>
      <c r="T65">
        <f>VLOOKUP($A65,'2010_fotohav'!$B$1:$Q$223,7,FALSE)</f>
        <v>22.26</v>
      </c>
      <c r="U65">
        <f>VLOOKUP($A65,'2010_fotohav'!$B$1:$Q$223,9,FALSE)</f>
        <v>24.3</v>
      </c>
      <c r="V65">
        <f>VLOOKUP($A65,'2010_fotohav'!$B$1:$Q$223,10,FALSE)</f>
        <v>3.41</v>
      </c>
      <c r="W65">
        <f>VLOOKUP($A65,'2010_fotohav'!$B$1:$Q$223,11,FALSE)</f>
        <v>0.32</v>
      </c>
      <c r="X65">
        <v>-99</v>
      </c>
      <c r="Y65">
        <v>-99</v>
      </c>
      <c r="Z65">
        <v>1</v>
      </c>
      <c r="AA65" t="s">
        <v>42</v>
      </c>
      <c r="AB65" s="3">
        <f>IF(AND(AC65&gt;=corners!$L$4,AC65&lt;=corners!$L$6),IF(AE65&lt;&gt;-99,AE65,AF65),-99)</f>
        <v>2</v>
      </c>
      <c r="AC65" s="2">
        <f>COS(-corners!$O$2)*($O65-corners!$L$2)-SIN(-corners!$O$2)*($P65-corners!$M$2)</f>
        <v>15.70066929142672</v>
      </c>
      <c r="AD65" s="2">
        <f>SIN(-corners!$O$2)*($O65-corners!$L$2)+COS(-corners!$O$2)*($P65-corners!$M$2)</f>
        <v>90.62637521041943</v>
      </c>
      <c r="AE65" s="2">
        <f t="shared" si="2"/>
        <v>2</v>
      </c>
      <c r="AF65" s="2">
        <f t="shared" si="3"/>
        <v>-99</v>
      </c>
    </row>
    <row r="66" spans="1:32" ht="15">
      <c r="A66" s="1">
        <v>74</v>
      </c>
      <c r="B66" s="1">
        <v>2</v>
      </c>
      <c r="C66" s="1">
        <v>26.15</v>
      </c>
      <c r="D66" s="1">
        <v>1</v>
      </c>
      <c r="E66" s="1">
        <v>1</v>
      </c>
      <c r="F66" s="1">
        <v>2</v>
      </c>
      <c r="G66" s="1">
        <v>11</v>
      </c>
      <c r="H66" s="1">
        <v>298</v>
      </c>
      <c r="J66" s="1">
        <f>IF(VLOOKUP(A66,vanha_id!$A$2:$B$223,2,FALSE)&lt;&gt;"",VLOOKUP(A66,vanha_id!$A$2:$B$223,2,FALSE),-99)</f>
        <v>261</v>
      </c>
      <c r="L66">
        <v>8</v>
      </c>
      <c r="M66">
        <f t="shared" si="0"/>
        <v>74</v>
      </c>
      <c r="N66">
        <f t="shared" si="1"/>
        <v>2</v>
      </c>
      <c r="O66">
        <f>VLOOKUP($A66,'2010_fotohav'!$B$1:$Q$223,3,FALSE)</f>
        <v>2515336.22</v>
      </c>
      <c r="P66">
        <f>VLOOKUP($A66,'2010_fotohav'!$B$1:$Q$223,4,FALSE)</f>
        <v>6860057.14</v>
      </c>
      <c r="Q66">
        <f>VLOOKUP($A66,'2010_fotohav'!$B$1:$Q$223,5,FALSE)</f>
        <v>186.6</v>
      </c>
      <c r="R66">
        <f>VLOOKUP($A66,'2010_fotohav'!$B$1:$Q$223,6,FALSE)</f>
        <v>160.45</v>
      </c>
      <c r="S66">
        <f>VLOOKUP($A66,'2010_fotohav'!$B$1:$Q$223,8,FALSE)</f>
        <v>26.21</v>
      </c>
      <c r="T66">
        <f>VLOOKUP($A66,'2010_fotohav'!$B$1:$Q$223,7,FALSE)</f>
        <v>26.15</v>
      </c>
      <c r="U66">
        <f>VLOOKUP($A66,'2010_fotohav'!$B$1:$Q$223,9,FALSE)</f>
        <v>30.5</v>
      </c>
      <c r="V66">
        <f>VLOOKUP($A66,'2010_fotohav'!$B$1:$Q$223,10,FALSE)</f>
        <v>4.4</v>
      </c>
      <c r="W66">
        <f>VLOOKUP($A66,'2010_fotohav'!$B$1:$Q$223,11,FALSE)</f>
        <v>0.44</v>
      </c>
      <c r="X66">
        <v>-99</v>
      </c>
      <c r="Y66">
        <v>-99</v>
      </c>
      <c r="Z66">
        <v>1</v>
      </c>
      <c r="AA66" t="s">
        <v>42</v>
      </c>
      <c r="AB66" s="3">
        <f>IF(AND(AC66&gt;=corners!$L$4,AC66&lt;=corners!$L$6),IF(AE66&lt;&gt;-99,AE66,AF66),-99)</f>
        <v>1</v>
      </c>
      <c r="AC66" s="2">
        <f>COS(-corners!$O$2)*($O66-corners!$L$2)-SIN(-corners!$O$2)*($P66-corners!$M$2)</f>
        <v>10.317223520630947</v>
      </c>
      <c r="AD66" s="2">
        <f>SIN(-corners!$O$2)*($O66-corners!$L$2)+COS(-corners!$O$2)*($P66-corners!$M$2)</f>
        <v>94.33908468281373</v>
      </c>
      <c r="AE66" s="2">
        <f t="shared" si="2"/>
        <v>1</v>
      </c>
      <c r="AF66" s="2">
        <f t="shared" si="3"/>
        <v>-99</v>
      </c>
    </row>
    <row r="67" spans="1:32" ht="15">
      <c r="A67" s="1">
        <v>75</v>
      </c>
      <c r="B67" s="1">
        <v>2</v>
      </c>
      <c r="C67" s="1">
        <v>25.9</v>
      </c>
      <c r="D67" s="1">
        <v>1</v>
      </c>
      <c r="E67" s="1">
        <v>1</v>
      </c>
      <c r="F67" s="1">
        <v>2</v>
      </c>
      <c r="G67" s="1">
        <v>11</v>
      </c>
      <c r="H67" s="1">
        <v>344</v>
      </c>
      <c r="J67" s="1">
        <f>IF(VLOOKUP(A67,vanha_id!$A$2:$B$223,2,FALSE)&lt;&gt;"",VLOOKUP(A67,vanha_id!$A$2:$B$223,2,FALSE),-99)</f>
        <v>260</v>
      </c>
      <c r="L67">
        <v>8</v>
      </c>
      <c r="M67">
        <f aca="true" t="shared" si="4" ref="M67:M125">A67</f>
        <v>75</v>
      </c>
      <c r="N67">
        <f aca="true" t="shared" si="5" ref="N67:N127">IF(F67=21,2,IF(F67&gt;3,3,F67))</f>
        <v>2</v>
      </c>
      <c r="O67">
        <f>VLOOKUP($A67,'2010_fotohav'!$B$1:$Q$223,3,FALSE)</f>
        <v>2515340.54</v>
      </c>
      <c r="P67">
        <f>VLOOKUP($A67,'2010_fotohav'!$B$1:$Q$223,4,FALSE)</f>
        <v>6860056.9</v>
      </c>
      <c r="Q67">
        <f>VLOOKUP($A67,'2010_fotohav'!$B$1:$Q$223,5,FALSE)</f>
        <v>187.1</v>
      </c>
      <c r="R67">
        <f>VLOOKUP($A67,'2010_fotohav'!$B$1:$Q$223,6,FALSE)</f>
        <v>161.2</v>
      </c>
      <c r="S67">
        <f>VLOOKUP($A67,'2010_fotohav'!$B$1:$Q$223,8,FALSE)</f>
        <v>25.67</v>
      </c>
      <c r="T67">
        <f>VLOOKUP($A67,'2010_fotohav'!$B$1:$Q$223,7,FALSE)</f>
        <v>25.9</v>
      </c>
      <c r="U67">
        <f>VLOOKUP($A67,'2010_fotohav'!$B$1:$Q$223,9,FALSE)</f>
        <v>29.3</v>
      </c>
      <c r="V67">
        <f>VLOOKUP($A67,'2010_fotohav'!$B$1:$Q$223,10,FALSE)</f>
        <v>4.02</v>
      </c>
      <c r="W67">
        <f>VLOOKUP($A67,'2010_fotohav'!$B$1:$Q$223,11,FALSE)</f>
        <v>0.44</v>
      </c>
      <c r="X67">
        <v>-99</v>
      </c>
      <c r="Y67">
        <v>-99</v>
      </c>
      <c r="Z67">
        <v>1</v>
      </c>
      <c r="AA67" t="s">
        <v>42</v>
      </c>
      <c r="AB67" s="3">
        <f>IF(AND(AC67&gt;=corners!$L$4,AC67&lt;=corners!$L$6),IF(AE67&lt;&gt;-99,AE67,AF67),-99)</f>
        <v>1</v>
      </c>
      <c r="AC67" s="2">
        <f>COS(-corners!$O$2)*($O67-corners!$L$2)-SIN(-corners!$O$2)*($P67-corners!$M$2)</f>
        <v>14.333901542995974</v>
      </c>
      <c r="AD67" s="2">
        <f>SIN(-corners!$O$2)*($O67-corners!$L$2)+COS(-corners!$O$2)*($P67-corners!$M$2)</f>
        <v>95.9472817052154</v>
      </c>
      <c r="AE67" s="2">
        <f aca="true" t="shared" si="6" ref="AE67:AE125">IF(AND(AC67&gt;-5,AC67&lt;=5),0,IF(AND(AC67&gt;5,AC67&lt;=15),1,IF(AND(AC67&gt;15,AC67&lt;=25),2,IF(AND(AC67&gt;25,AC67&lt;=35),3,IF(AND(AC67&gt;35,AC67&lt;=45),4,IF(AND(AC67&gt;45,AC67&lt;=55),5,-99))))))</f>
        <v>1</v>
      </c>
      <c r="AF67" s="2">
        <f aca="true" t="shared" si="7" ref="AF67:AF125">IF(AND(AC67&gt;55,AC67&lt;=65),6,IF(AND(AC67&gt;65,AC67&lt;=75),7,IF(AND(AC67&gt;75,AC67&lt;=85),8,IF(AND(AC67&gt;85,AC67&lt;=95),9,IF(AND(AC67&gt;95,AC67&lt;=105),10,-99)))))</f>
        <v>-99</v>
      </c>
    </row>
    <row r="68" spans="1:32" ht="15">
      <c r="A68" s="1">
        <v>76</v>
      </c>
      <c r="B68" s="1">
        <v>2</v>
      </c>
      <c r="C68" s="1">
        <v>22.54</v>
      </c>
      <c r="D68" s="1">
        <v>1</v>
      </c>
      <c r="E68" s="1">
        <v>1</v>
      </c>
      <c r="F68" s="1">
        <v>3</v>
      </c>
      <c r="G68" s="1">
        <v>11</v>
      </c>
      <c r="H68" s="1">
        <v>270</v>
      </c>
      <c r="I68" s="1" t="s">
        <v>8</v>
      </c>
      <c r="J68" s="1">
        <f>IF(VLOOKUP(A68,vanha_id!$A$2:$B$223,2,FALSE)&lt;&gt;"",VLOOKUP(A68,vanha_id!$A$2:$B$223,2,FALSE),-99)</f>
        <v>-99</v>
      </c>
      <c r="L68">
        <v>8</v>
      </c>
      <c r="M68">
        <f t="shared" si="4"/>
        <v>76</v>
      </c>
      <c r="N68">
        <f t="shared" si="5"/>
        <v>3</v>
      </c>
      <c r="O68">
        <f>VLOOKUP($A68,'2010_fotohav'!$B$1:$Q$223,3,FALSE)</f>
        <v>2515337.5</v>
      </c>
      <c r="P68">
        <f>VLOOKUP($A68,'2010_fotohav'!$B$1:$Q$223,4,FALSE)</f>
        <v>6860060.79</v>
      </c>
      <c r="Q68">
        <f>VLOOKUP($A68,'2010_fotohav'!$B$1:$Q$223,5,FALSE)</f>
        <v>183.61</v>
      </c>
      <c r="R68">
        <f>VLOOKUP($A68,'2010_fotohav'!$B$1:$Q$223,6,FALSE)</f>
        <v>161.07</v>
      </c>
      <c r="S68">
        <f>VLOOKUP($A68,'2010_fotohav'!$B$1:$Q$223,8,FALSE)</f>
        <v>22.66</v>
      </c>
      <c r="T68">
        <f>VLOOKUP($A68,'2010_fotohav'!$B$1:$Q$223,7,FALSE)</f>
        <v>22.54</v>
      </c>
      <c r="U68">
        <f>VLOOKUP($A68,'2010_fotohav'!$B$1:$Q$223,9,FALSE)</f>
        <v>26.2</v>
      </c>
      <c r="V68">
        <f>VLOOKUP($A68,'2010_fotohav'!$B$1:$Q$223,10,FALSE)</f>
        <v>4.02</v>
      </c>
      <c r="W68">
        <f>VLOOKUP($A68,'2010_fotohav'!$B$1:$Q$223,11,FALSE)</f>
        <v>0.44</v>
      </c>
      <c r="X68">
        <v>-99</v>
      </c>
      <c r="Y68">
        <v>-99</v>
      </c>
      <c r="Z68">
        <v>1</v>
      </c>
      <c r="AA68" t="s">
        <v>42</v>
      </c>
      <c r="AB68" s="3">
        <f>IF(AND(AC68&gt;=corners!$L$4,AC68&lt;=corners!$L$6),IF(AE68&lt;&gt;-99,AE68,AF68),-99)</f>
        <v>1</v>
      </c>
      <c r="AC68" s="2">
        <f>COS(-corners!$O$2)*($O68-corners!$L$2)-SIN(-corners!$O$2)*($P68-corners!$M$2)</f>
        <v>9.93474083234117</v>
      </c>
      <c r="AD68" s="2">
        <f>SIN(-corners!$O$2)*($O68-corners!$L$2)+COS(-corners!$O$2)*($P68-corners!$M$2)</f>
        <v>98.18805948077663</v>
      </c>
      <c r="AE68" s="2">
        <f t="shared" si="6"/>
        <v>1</v>
      </c>
      <c r="AF68" s="2">
        <f t="shared" si="7"/>
        <v>-99</v>
      </c>
    </row>
    <row r="69" spans="1:32" ht="15">
      <c r="A69" s="1">
        <v>77</v>
      </c>
      <c r="B69" s="1">
        <v>2</v>
      </c>
      <c r="C69" s="1">
        <v>30.42</v>
      </c>
      <c r="D69" s="1">
        <v>1</v>
      </c>
      <c r="E69" s="1">
        <v>1</v>
      </c>
      <c r="F69" s="1">
        <v>2</v>
      </c>
      <c r="G69" s="1">
        <v>11</v>
      </c>
      <c r="H69" s="1">
        <v>391</v>
      </c>
      <c r="J69" s="1">
        <f>IF(VLOOKUP(A69,vanha_id!$A$2:$B$223,2,FALSE)&lt;&gt;"",VLOOKUP(A69,vanha_id!$A$2:$B$223,2,FALSE),-99)</f>
        <v>253</v>
      </c>
      <c r="L69">
        <v>8</v>
      </c>
      <c r="M69">
        <f t="shared" si="4"/>
        <v>77</v>
      </c>
      <c r="N69">
        <f t="shared" si="5"/>
        <v>2</v>
      </c>
      <c r="O69">
        <f>VLOOKUP($A69,'2010_fotohav'!$B$1:$Q$223,3,FALSE)</f>
        <v>2515345.11</v>
      </c>
      <c r="P69">
        <f>VLOOKUP($A69,'2010_fotohav'!$B$1:$Q$223,4,FALSE)</f>
        <v>6860058.47</v>
      </c>
      <c r="Q69">
        <f>VLOOKUP($A69,'2010_fotohav'!$B$1:$Q$223,5,FALSE)</f>
        <v>191.99</v>
      </c>
      <c r="R69">
        <f>VLOOKUP($A69,'2010_fotohav'!$B$1:$Q$223,6,FALSE)</f>
        <v>161.57</v>
      </c>
      <c r="S69">
        <f>VLOOKUP($A69,'2010_fotohav'!$B$1:$Q$223,8,FALSE)</f>
        <v>30.47</v>
      </c>
      <c r="T69">
        <f>VLOOKUP($A69,'2010_fotohav'!$B$1:$Q$223,7,FALSE)</f>
        <v>30.42</v>
      </c>
      <c r="U69">
        <f>VLOOKUP($A69,'2010_fotohav'!$B$1:$Q$223,9,FALSE)</f>
        <v>36</v>
      </c>
      <c r="V69">
        <f>VLOOKUP($A69,'2010_fotohav'!$B$1:$Q$223,10,FALSE)</f>
        <v>4.94</v>
      </c>
      <c r="W69">
        <f>VLOOKUP($A69,'2010_fotohav'!$B$1:$Q$223,11,FALSE)</f>
        <v>0.4</v>
      </c>
      <c r="X69">
        <v>-99</v>
      </c>
      <c r="Y69">
        <v>-99</v>
      </c>
      <c r="Z69">
        <v>1</v>
      </c>
      <c r="AA69" t="s">
        <v>42</v>
      </c>
      <c r="AB69" s="3">
        <f>IF(AND(AC69&gt;=corners!$L$4,AC69&lt;=corners!$L$6),IF(AE69&lt;&gt;-99,AE69,AF69),-99)</f>
        <v>2</v>
      </c>
      <c r="AC69" s="2">
        <f>COS(-corners!$O$2)*($O69-corners!$L$2)-SIN(-corners!$O$2)*($P69-corners!$M$2)</f>
        <v>17.81221745893628</v>
      </c>
      <c r="AD69" s="2">
        <f>SIN(-corners!$O$2)*($O69-corners!$L$2)+COS(-corners!$O$2)*($P69-corners!$M$2)</f>
        <v>99.30155038637312</v>
      </c>
      <c r="AE69" s="2">
        <f t="shared" si="6"/>
        <v>2</v>
      </c>
      <c r="AF69" s="2">
        <f t="shared" si="7"/>
        <v>-99</v>
      </c>
    </row>
    <row r="70" spans="1:32" ht="15">
      <c r="A70" s="1">
        <v>83</v>
      </c>
      <c r="B70" s="1">
        <v>3</v>
      </c>
      <c r="C70" s="1">
        <v>24.78</v>
      </c>
      <c r="D70" s="1">
        <v>1</v>
      </c>
      <c r="E70" s="1">
        <v>1</v>
      </c>
      <c r="F70" s="1">
        <v>5</v>
      </c>
      <c r="G70" s="1">
        <v>11</v>
      </c>
      <c r="H70" s="1">
        <v>630</v>
      </c>
      <c r="J70" s="1">
        <f>IF(VLOOKUP(A70,vanha_id!$A$2:$B$223,2,FALSE)&lt;&gt;"",VLOOKUP(A70,vanha_id!$A$2:$B$223,2,FALSE),-99)</f>
        <v>132</v>
      </c>
      <c r="L70">
        <v>8</v>
      </c>
      <c r="M70">
        <f t="shared" si="4"/>
        <v>83</v>
      </c>
      <c r="N70">
        <f t="shared" si="5"/>
        <v>3</v>
      </c>
      <c r="O70">
        <f>VLOOKUP($A70,'2010_fotohav'!$B$1:$Q$223,3,FALSE)</f>
        <v>2515316.7</v>
      </c>
      <c r="P70">
        <f>VLOOKUP($A70,'2010_fotohav'!$B$1:$Q$223,4,FALSE)</f>
        <v>6859965.95</v>
      </c>
      <c r="Q70">
        <f>VLOOKUP($A70,'2010_fotohav'!$B$1:$Q$223,5,FALSE)</f>
        <v>179.6</v>
      </c>
      <c r="R70">
        <f>VLOOKUP($A70,'2010_fotohav'!$B$1:$Q$223,6,FALSE)</f>
        <v>154.82</v>
      </c>
      <c r="S70">
        <f>VLOOKUP($A70,'2010_fotohav'!$B$1:$Q$223,8,FALSE)</f>
        <v>24.99</v>
      </c>
      <c r="T70">
        <f>VLOOKUP($A70,'2010_fotohav'!$B$1:$Q$223,7,FALSE)</f>
        <v>24.78</v>
      </c>
      <c r="U70">
        <f>VLOOKUP($A70,'2010_fotohav'!$B$1:$Q$223,9,FALSE)</f>
        <v>25.8</v>
      </c>
      <c r="V70">
        <f>VLOOKUP($A70,'2010_fotohav'!$B$1:$Q$223,10,FALSE)</f>
        <v>5.34</v>
      </c>
      <c r="W70">
        <f>VLOOKUP($A70,'2010_fotohav'!$B$1:$Q$223,11,FALSE)</f>
        <v>0.58</v>
      </c>
      <c r="X70">
        <v>-99</v>
      </c>
      <c r="Y70">
        <v>-99</v>
      </c>
      <c r="Z70">
        <v>1</v>
      </c>
      <c r="AA70" t="s">
        <v>42</v>
      </c>
      <c r="AB70" s="3">
        <f>IF(AND(AC70&gt;=corners!$L$4,AC70&lt;=corners!$L$6),IF(AE70&lt;&gt;-99,AE70,AF70),-99)</f>
        <v>3</v>
      </c>
      <c r="AC70" s="2">
        <f>COS(-corners!$O$2)*($O70-corners!$L$2)-SIN(-corners!$O$2)*($P70-corners!$M$2)</f>
        <v>31.164654805572628</v>
      </c>
      <c r="AD70" s="2">
        <f>SIN(-corners!$O$2)*($O70-corners!$L$2)+COS(-corners!$O$2)*($P70-corners!$M$2)</f>
        <v>3.4433691142279734</v>
      </c>
      <c r="AE70" s="2">
        <f t="shared" si="6"/>
        <v>3</v>
      </c>
      <c r="AF70" s="2">
        <f t="shared" si="7"/>
        <v>-99</v>
      </c>
    </row>
    <row r="71" spans="1:32" ht="15">
      <c r="A71" s="1">
        <v>84</v>
      </c>
      <c r="B71" s="1">
        <v>2</v>
      </c>
      <c r="C71" s="1">
        <v>23.31</v>
      </c>
      <c r="D71" s="1">
        <v>1</v>
      </c>
      <c r="E71" s="1">
        <v>1</v>
      </c>
      <c r="F71" s="1">
        <v>21</v>
      </c>
      <c r="G71" s="1">
        <v>11</v>
      </c>
      <c r="H71" s="1">
        <v>269</v>
      </c>
      <c r="I71" s="1" t="s">
        <v>6</v>
      </c>
      <c r="J71" s="1">
        <f>IF(VLOOKUP(A71,vanha_id!$A$2:$B$223,2,FALSE)&lt;&gt;"",VLOOKUP(A71,vanha_id!$A$2:$B$223,2,FALSE),-99)</f>
        <v>131</v>
      </c>
      <c r="L71">
        <v>8</v>
      </c>
      <c r="M71">
        <f t="shared" si="4"/>
        <v>84</v>
      </c>
      <c r="N71">
        <f t="shared" si="5"/>
        <v>2</v>
      </c>
      <c r="O71">
        <f>VLOOKUP($A71,'2010_fotohav'!$B$1:$Q$223,3,FALSE)</f>
        <v>2515321.7</v>
      </c>
      <c r="P71">
        <f>VLOOKUP($A71,'2010_fotohav'!$B$1:$Q$223,4,FALSE)</f>
        <v>6859967.97</v>
      </c>
      <c r="Q71">
        <f>VLOOKUP($A71,'2010_fotohav'!$B$1:$Q$223,5,FALSE)</f>
        <v>178.21</v>
      </c>
      <c r="R71">
        <f>VLOOKUP($A71,'2010_fotohav'!$B$1:$Q$223,6,FALSE)</f>
        <v>154.89</v>
      </c>
      <c r="S71">
        <f>VLOOKUP($A71,'2010_fotohav'!$B$1:$Q$223,8,FALSE)</f>
        <v>23.15</v>
      </c>
      <c r="T71">
        <f>VLOOKUP($A71,'2010_fotohav'!$B$1:$Q$223,7,FALSE)</f>
        <v>23.31</v>
      </c>
      <c r="U71">
        <f>VLOOKUP($A71,'2010_fotohav'!$B$1:$Q$223,9,FALSE)</f>
        <v>26.3</v>
      </c>
      <c r="V71">
        <f>VLOOKUP($A71,'2010_fotohav'!$B$1:$Q$223,10,FALSE)</f>
        <v>3.81</v>
      </c>
      <c r="W71">
        <f>VLOOKUP($A71,'2010_fotohav'!$B$1:$Q$223,11,FALSE)</f>
        <v>0.51</v>
      </c>
      <c r="X71">
        <v>-99</v>
      </c>
      <c r="Y71">
        <v>-99</v>
      </c>
      <c r="Z71">
        <v>1</v>
      </c>
      <c r="AA71" t="s">
        <v>42</v>
      </c>
      <c r="AB71" s="3">
        <f>IF(AND(AC71&gt;=corners!$L$4,AC71&lt;=corners!$L$6),IF(AE71&lt;&gt;-99,AE71,AF71),-99)</f>
        <v>3</v>
      </c>
      <c r="AC71" s="2">
        <f>COS(-corners!$O$2)*($O71-corners!$L$2)-SIN(-corners!$O$2)*($P71-corners!$M$2)</f>
        <v>34.842504852228586</v>
      </c>
      <c r="AD71" s="2">
        <f>SIN(-corners!$O$2)*($O71-corners!$L$2)+COS(-corners!$O$2)*($P71-corners!$M$2)</f>
        <v>7.387202152340353</v>
      </c>
      <c r="AE71" s="2">
        <f t="shared" si="6"/>
        <v>3</v>
      </c>
      <c r="AF71" s="2">
        <f t="shared" si="7"/>
        <v>-99</v>
      </c>
    </row>
    <row r="72" spans="1:32" ht="15">
      <c r="A72" s="1">
        <v>85</v>
      </c>
      <c r="B72" s="1">
        <v>2</v>
      </c>
      <c r="C72" s="1">
        <v>23.65</v>
      </c>
      <c r="D72" s="1">
        <v>1</v>
      </c>
      <c r="E72" s="1">
        <v>1</v>
      </c>
      <c r="F72" s="1">
        <v>21</v>
      </c>
      <c r="G72" s="1">
        <v>13</v>
      </c>
      <c r="H72" s="1">
        <v>256</v>
      </c>
      <c r="I72" s="1" t="s">
        <v>9</v>
      </c>
      <c r="J72" s="1">
        <f>IF(VLOOKUP(A72,vanha_id!$A$2:$B$223,2,FALSE)&lt;&gt;"",VLOOKUP(A72,vanha_id!$A$2:$B$223,2,FALSE),-99)</f>
        <v>123</v>
      </c>
      <c r="L72">
        <v>8</v>
      </c>
      <c r="M72">
        <f t="shared" si="4"/>
        <v>85</v>
      </c>
      <c r="N72">
        <f t="shared" si="5"/>
        <v>2</v>
      </c>
      <c r="O72">
        <f>VLOOKUP($A72,'2010_fotohav'!$B$1:$Q$223,3,FALSE)</f>
        <v>2515319.67</v>
      </c>
      <c r="P72">
        <f>VLOOKUP($A72,'2010_fotohav'!$B$1:$Q$223,4,FALSE)</f>
        <v>6859971.02</v>
      </c>
      <c r="Q72">
        <f>VLOOKUP($A72,'2010_fotohav'!$B$1:$Q$223,5,FALSE)</f>
        <v>178.34</v>
      </c>
      <c r="R72">
        <f>VLOOKUP($A72,'2010_fotohav'!$B$1:$Q$223,6,FALSE)</f>
        <v>154.69</v>
      </c>
      <c r="S72">
        <f>VLOOKUP($A72,'2010_fotohav'!$B$1:$Q$223,8,FALSE)</f>
        <v>23.62</v>
      </c>
      <c r="T72">
        <f>VLOOKUP($A72,'2010_fotohav'!$B$1:$Q$223,7,FALSE)</f>
        <v>23.65</v>
      </c>
      <c r="U72">
        <f>VLOOKUP($A72,'2010_fotohav'!$B$1:$Q$223,9,FALSE)</f>
        <v>27</v>
      </c>
      <c r="V72">
        <f>VLOOKUP($A72,'2010_fotohav'!$B$1:$Q$223,10,FALSE)</f>
        <v>3.95</v>
      </c>
      <c r="W72">
        <f>VLOOKUP($A72,'2010_fotohav'!$B$1:$Q$223,11,FALSE)</f>
        <v>0.63</v>
      </c>
      <c r="X72">
        <v>-99</v>
      </c>
      <c r="Y72">
        <v>-99</v>
      </c>
      <c r="Z72">
        <v>1</v>
      </c>
      <c r="AA72" t="s">
        <v>42</v>
      </c>
      <c r="AB72" s="3">
        <f>IF(AND(AC72&gt;=corners!$L$4,AC72&lt;=corners!$L$6),IF(AE72&lt;&gt;-99,AE72,AF72),-99)</f>
        <v>3</v>
      </c>
      <c r="AC72" s="2">
        <f>COS(-corners!$O$2)*($O72-corners!$L$2)-SIN(-corners!$O$2)*($P72-corners!$M$2)</f>
        <v>31.713714346077438</v>
      </c>
      <c r="AD72" s="2">
        <f>SIN(-corners!$O$2)*($O72-corners!$L$2)+COS(-corners!$O$2)*($P72-corners!$M$2)</f>
        <v>9.293525831189495</v>
      </c>
      <c r="AE72" s="2">
        <f t="shared" si="6"/>
        <v>3</v>
      </c>
      <c r="AF72" s="2">
        <f t="shared" si="7"/>
        <v>-99</v>
      </c>
    </row>
    <row r="73" spans="1:32" ht="15">
      <c r="A73" s="1">
        <v>86</v>
      </c>
      <c r="B73" s="1">
        <v>2</v>
      </c>
      <c r="C73" s="1">
        <v>22.77</v>
      </c>
      <c r="D73" s="1">
        <v>1</v>
      </c>
      <c r="E73" s="1">
        <v>1</v>
      </c>
      <c r="F73" s="1">
        <v>21</v>
      </c>
      <c r="G73" s="1">
        <v>12</v>
      </c>
      <c r="H73" s="1">
        <v>249</v>
      </c>
      <c r="I73" s="1" t="s">
        <v>10</v>
      </c>
      <c r="J73" s="1">
        <f>IF(VLOOKUP(A73,vanha_id!$A$2:$B$223,2,FALSE)&lt;&gt;"",VLOOKUP(A73,vanha_id!$A$2:$B$223,2,FALSE),-99)</f>
        <v>124</v>
      </c>
      <c r="L73">
        <v>8</v>
      </c>
      <c r="M73">
        <f t="shared" si="4"/>
        <v>86</v>
      </c>
      <c r="N73">
        <f t="shared" si="5"/>
        <v>2</v>
      </c>
      <c r="O73">
        <f>VLOOKUP($A73,'2010_fotohav'!$B$1:$Q$223,3,FALSE)</f>
        <v>2515323.21</v>
      </c>
      <c r="P73">
        <f>VLOOKUP($A73,'2010_fotohav'!$B$1:$Q$223,4,FALSE)</f>
        <v>6859970.76</v>
      </c>
      <c r="Q73">
        <f>VLOOKUP($A73,'2010_fotohav'!$B$1:$Q$223,5,FALSE)</f>
        <v>177.83</v>
      </c>
      <c r="R73">
        <f>VLOOKUP($A73,'2010_fotohav'!$B$1:$Q$223,6,FALSE)</f>
        <v>155.06</v>
      </c>
      <c r="S73">
        <f>VLOOKUP($A73,'2010_fotohav'!$B$1:$Q$223,8,FALSE)</f>
        <v>22.87</v>
      </c>
      <c r="T73">
        <f>VLOOKUP($A73,'2010_fotohav'!$B$1:$Q$223,7,FALSE)</f>
        <v>22.77</v>
      </c>
      <c r="U73">
        <f>VLOOKUP($A73,'2010_fotohav'!$B$1:$Q$223,9,FALSE)</f>
        <v>25.6</v>
      </c>
      <c r="V73">
        <f>VLOOKUP($A73,'2010_fotohav'!$B$1:$Q$223,10,FALSE)</f>
        <v>3.73</v>
      </c>
      <c r="W73">
        <f>VLOOKUP($A73,'2010_fotohav'!$B$1:$Q$223,11,FALSE)</f>
        <v>0.48</v>
      </c>
      <c r="X73">
        <v>-99</v>
      </c>
      <c r="Y73">
        <v>-99</v>
      </c>
      <c r="Z73">
        <v>1</v>
      </c>
      <c r="AA73" t="s">
        <v>42</v>
      </c>
      <c r="AB73" s="3">
        <f>IF(AND(AC73&gt;=corners!$L$4,AC73&lt;=corners!$L$6),IF(AE73&lt;&gt;-99,AE73,AF73),-99)</f>
        <v>4</v>
      </c>
      <c r="AC73" s="2">
        <f>COS(-corners!$O$2)*($O73-corners!$L$2)-SIN(-corners!$O$2)*($P73-corners!$M$2)</f>
        <v>35.03192466017906</v>
      </c>
      <c r="AD73" s="2">
        <f>SIN(-corners!$O$2)*($O73-corners!$L$2)+COS(-corners!$O$2)*($P73-corners!$M$2)</f>
        <v>10.553954453340362</v>
      </c>
      <c r="AE73" s="2">
        <f t="shared" si="6"/>
        <v>4</v>
      </c>
      <c r="AF73" s="2">
        <f t="shared" si="7"/>
        <v>-99</v>
      </c>
    </row>
    <row r="74" spans="1:32" ht="15">
      <c r="A74" s="1">
        <v>87</v>
      </c>
      <c r="B74" s="1">
        <v>2</v>
      </c>
      <c r="C74" s="1">
        <v>24.4</v>
      </c>
      <c r="D74" s="1">
        <v>1</v>
      </c>
      <c r="E74" s="1">
        <v>1</v>
      </c>
      <c r="F74" s="1">
        <v>21</v>
      </c>
      <c r="G74" s="1">
        <v>11</v>
      </c>
      <c r="H74" s="1">
        <v>294</v>
      </c>
      <c r="I74" s="1" t="s">
        <v>6</v>
      </c>
      <c r="J74" s="1">
        <f>IF(VLOOKUP(A74,vanha_id!$A$2:$B$223,2,FALSE)&lt;&gt;"",VLOOKUP(A74,vanha_id!$A$2:$B$223,2,FALSE),-99)</f>
        <v>122</v>
      </c>
      <c r="L74">
        <v>8</v>
      </c>
      <c r="M74">
        <f t="shared" si="4"/>
        <v>87</v>
      </c>
      <c r="N74">
        <f t="shared" si="5"/>
        <v>2</v>
      </c>
      <c r="O74">
        <f>VLOOKUP($A74,'2010_fotohav'!$B$1:$Q$223,3,FALSE)</f>
        <v>2515316.69</v>
      </c>
      <c r="P74">
        <f>VLOOKUP($A74,'2010_fotohav'!$B$1:$Q$223,4,FALSE)</f>
        <v>6859973.58</v>
      </c>
      <c r="Q74">
        <f>VLOOKUP($A74,'2010_fotohav'!$B$1:$Q$223,5,FALSE)</f>
        <v>178.94</v>
      </c>
      <c r="R74">
        <f>VLOOKUP($A74,'2010_fotohav'!$B$1:$Q$223,6,FALSE)</f>
        <v>154.54</v>
      </c>
      <c r="S74">
        <f>VLOOKUP($A74,'2010_fotohav'!$B$1:$Q$223,8,FALSE)</f>
        <v>24.34</v>
      </c>
      <c r="T74">
        <f>VLOOKUP($A74,'2010_fotohav'!$B$1:$Q$223,7,FALSE)</f>
        <v>24.4</v>
      </c>
      <c r="U74">
        <f>VLOOKUP($A74,'2010_fotohav'!$B$1:$Q$223,9,FALSE)</f>
        <v>26.8</v>
      </c>
      <c r="V74">
        <f>VLOOKUP($A74,'2010_fotohav'!$B$1:$Q$223,10,FALSE)</f>
        <v>3.63</v>
      </c>
      <c r="W74">
        <f>VLOOKUP($A74,'2010_fotohav'!$B$1:$Q$223,11,FALSE)</f>
        <v>0.3</v>
      </c>
      <c r="X74">
        <v>-99</v>
      </c>
      <c r="Y74">
        <v>-99</v>
      </c>
      <c r="Z74">
        <v>1</v>
      </c>
      <c r="AA74" t="s">
        <v>42</v>
      </c>
      <c r="AB74" s="3">
        <f>IF(AND(AC74&gt;=corners!$L$4,AC74&lt;=corners!$L$6),IF(AE74&lt;&gt;-99,AE74,AF74),-99)</f>
        <v>3</v>
      </c>
      <c r="AC74" s="2">
        <f>COS(-corners!$O$2)*($O74-corners!$L$2)-SIN(-corners!$O$2)*($P74-corners!$M$2)</f>
        <v>27.931014390448496</v>
      </c>
      <c r="AD74" s="2">
        <f>SIN(-corners!$O$2)*($O74-corners!$L$2)+COS(-corners!$O$2)*($P74-corners!$M$2)</f>
        <v>10.354271346496581</v>
      </c>
      <c r="AE74" s="2">
        <f t="shared" si="6"/>
        <v>3</v>
      </c>
      <c r="AF74" s="2">
        <f t="shared" si="7"/>
        <v>-99</v>
      </c>
    </row>
    <row r="75" spans="1:32" ht="15">
      <c r="A75" s="1">
        <v>88</v>
      </c>
      <c r="B75" s="1">
        <v>2</v>
      </c>
      <c r="C75" s="1">
        <v>27.11</v>
      </c>
      <c r="D75" s="1">
        <v>1</v>
      </c>
      <c r="E75" s="1">
        <v>1</v>
      </c>
      <c r="F75" s="1">
        <v>2</v>
      </c>
      <c r="G75" s="1">
        <v>11</v>
      </c>
      <c r="H75" s="1">
        <v>360</v>
      </c>
      <c r="J75" s="1">
        <f>IF(VLOOKUP(A75,vanha_id!$A$2:$B$223,2,FALSE)&lt;&gt;"",VLOOKUP(A75,vanha_id!$A$2:$B$223,2,FALSE),-99)</f>
        <v>125</v>
      </c>
      <c r="L75">
        <v>8</v>
      </c>
      <c r="M75">
        <f t="shared" si="4"/>
        <v>88</v>
      </c>
      <c r="N75">
        <f t="shared" si="5"/>
        <v>2</v>
      </c>
      <c r="O75">
        <f>VLOOKUP($A75,'2010_fotohav'!$B$1:$Q$223,3,FALSE)</f>
        <v>2515325.83</v>
      </c>
      <c r="P75">
        <f>VLOOKUP($A75,'2010_fotohav'!$B$1:$Q$223,4,FALSE)</f>
        <v>6859974.15</v>
      </c>
      <c r="Q75">
        <f>VLOOKUP($A75,'2010_fotohav'!$B$1:$Q$223,5,FALSE)</f>
        <v>183.44</v>
      </c>
      <c r="R75">
        <f>VLOOKUP($A75,'2010_fotohav'!$B$1:$Q$223,6,FALSE)</f>
        <v>156.33</v>
      </c>
      <c r="S75">
        <f>VLOOKUP($A75,'2010_fotohav'!$B$1:$Q$223,8,FALSE)</f>
        <v>27.12</v>
      </c>
      <c r="T75">
        <f>VLOOKUP($A75,'2010_fotohav'!$B$1:$Q$223,7,FALSE)</f>
        <v>27.11</v>
      </c>
      <c r="U75">
        <f>VLOOKUP($A75,'2010_fotohav'!$B$1:$Q$223,9,FALSE)</f>
        <v>30.9</v>
      </c>
      <c r="V75">
        <f>VLOOKUP($A75,'2010_fotohav'!$B$1:$Q$223,10,FALSE)</f>
        <v>4.23</v>
      </c>
      <c r="W75">
        <f>VLOOKUP($A75,'2010_fotohav'!$B$1:$Q$223,11,FALSE)</f>
        <v>0.49</v>
      </c>
      <c r="X75">
        <v>-99</v>
      </c>
      <c r="Y75">
        <v>-99</v>
      </c>
      <c r="Z75">
        <v>1</v>
      </c>
      <c r="AA75" t="s">
        <v>42</v>
      </c>
      <c r="AB75" s="3">
        <f>IF(AND(AC75&gt;=corners!$L$4,AC75&lt;=corners!$L$6),IF(AE75&lt;&gt;-99,AE75,AF75),-99)</f>
        <v>4</v>
      </c>
      <c r="AC75" s="2">
        <f>COS(-corners!$O$2)*($O75-corners!$L$2)-SIN(-corners!$O$2)*($P75-corners!$M$2)</f>
        <v>35.9737751547635</v>
      </c>
      <c r="AD75" s="2">
        <f>SIN(-corners!$O$2)*($O75-corners!$L$2)+COS(-corners!$O$2)*($P75-corners!$M$2)</f>
        <v>14.73359769774267</v>
      </c>
      <c r="AE75" s="2">
        <f t="shared" si="6"/>
        <v>4</v>
      </c>
      <c r="AF75" s="2">
        <f t="shared" si="7"/>
        <v>-99</v>
      </c>
    </row>
    <row r="76" spans="1:32" ht="15">
      <c r="A76" s="1">
        <v>89</v>
      </c>
      <c r="B76" s="1">
        <v>2</v>
      </c>
      <c r="C76" s="1">
        <v>27.26</v>
      </c>
      <c r="D76" s="1">
        <v>1</v>
      </c>
      <c r="E76" s="1">
        <v>1</v>
      </c>
      <c r="F76" s="1">
        <v>2</v>
      </c>
      <c r="G76" s="1">
        <v>11</v>
      </c>
      <c r="H76" s="1">
        <v>363</v>
      </c>
      <c r="J76" s="1">
        <f>IF(VLOOKUP(A76,vanha_id!$A$2:$B$223,2,FALSE)&lt;&gt;"",VLOOKUP(A76,vanha_id!$A$2:$B$223,2,FALSE),-99)</f>
        <v>115</v>
      </c>
      <c r="L76">
        <v>8</v>
      </c>
      <c r="M76">
        <f t="shared" si="4"/>
        <v>89</v>
      </c>
      <c r="N76">
        <f t="shared" si="5"/>
        <v>2</v>
      </c>
      <c r="O76">
        <f>VLOOKUP($A76,'2010_fotohav'!$B$1:$Q$223,3,FALSE)</f>
        <v>2515320.97</v>
      </c>
      <c r="P76">
        <f>VLOOKUP($A76,'2010_fotohav'!$B$1:$Q$223,4,FALSE)</f>
        <v>6859978</v>
      </c>
      <c r="Q76">
        <f>VLOOKUP($A76,'2010_fotohav'!$B$1:$Q$223,5,FALSE)</f>
        <v>183.62</v>
      </c>
      <c r="R76">
        <f>VLOOKUP($A76,'2010_fotohav'!$B$1:$Q$223,6,FALSE)</f>
        <v>156.36</v>
      </c>
      <c r="S76">
        <f>VLOOKUP($A76,'2010_fotohav'!$B$1:$Q$223,8,FALSE)</f>
        <v>27.11</v>
      </c>
      <c r="T76">
        <f>VLOOKUP($A76,'2010_fotohav'!$B$1:$Q$223,7,FALSE)</f>
        <v>27.26</v>
      </c>
      <c r="U76">
        <f>VLOOKUP($A76,'2010_fotohav'!$B$1:$Q$223,9,FALSE)</f>
        <v>32.3</v>
      </c>
      <c r="V76">
        <f>VLOOKUP($A76,'2010_fotohav'!$B$1:$Q$223,10,FALSE)</f>
        <v>4.67</v>
      </c>
      <c r="W76">
        <f>VLOOKUP($A76,'2010_fotohav'!$B$1:$Q$223,11,FALSE)</f>
        <v>0.49</v>
      </c>
      <c r="X76">
        <v>-99</v>
      </c>
      <c r="Y76">
        <v>-99</v>
      </c>
      <c r="Z76">
        <v>1</v>
      </c>
      <c r="AA76" t="s">
        <v>42</v>
      </c>
      <c r="AB76" s="3">
        <f>IF(AND(AC76&gt;=corners!$L$4,AC76&lt;=corners!$L$6),IF(AE76&lt;&gt;-99,AE76,AF76),-99)</f>
        <v>3</v>
      </c>
      <c r="AC76" s="2">
        <f>COS(-corners!$O$2)*($O76-corners!$L$2)-SIN(-corners!$O$2)*($P76-corners!$M$2)</f>
        <v>29.942039002339293</v>
      </c>
      <c r="AD76" s="2">
        <f>SIN(-corners!$O$2)*($O76-corners!$L$2)+COS(-corners!$O$2)*($P76-corners!$M$2)</f>
        <v>16.16895792549145</v>
      </c>
      <c r="AE76" s="2">
        <f t="shared" si="6"/>
        <v>3</v>
      </c>
      <c r="AF76" s="2">
        <f t="shared" si="7"/>
        <v>-99</v>
      </c>
    </row>
    <row r="77" spans="1:32" ht="15">
      <c r="A77" s="1">
        <v>90</v>
      </c>
      <c r="B77" s="1">
        <v>2</v>
      </c>
      <c r="C77" s="1">
        <v>25.68</v>
      </c>
      <c r="D77" s="1">
        <v>1</v>
      </c>
      <c r="E77" s="1">
        <v>1</v>
      </c>
      <c r="F77" s="1">
        <v>2</v>
      </c>
      <c r="G77" s="1">
        <v>11</v>
      </c>
      <c r="H77" s="1">
        <v>295</v>
      </c>
      <c r="J77" s="1">
        <f>IF(VLOOKUP(A77,vanha_id!$A$2:$B$223,2,FALSE)&lt;&gt;"",VLOOKUP(A77,vanha_id!$A$2:$B$223,2,FALSE),-99)</f>
        <v>114</v>
      </c>
      <c r="L77">
        <v>8</v>
      </c>
      <c r="M77">
        <f t="shared" si="4"/>
        <v>90</v>
      </c>
      <c r="N77">
        <f t="shared" si="5"/>
        <v>2</v>
      </c>
      <c r="O77">
        <f>VLOOKUP($A77,'2010_fotohav'!$B$1:$Q$223,3,FALSE)</f>
        <v>2515324.98</v>
      </c>
      <c r="P77">
        <f>VLOOKUP($A77,'2010_fotohav'!$B$1:$Q$223,4,FALSE)</f>
        <v>6859977.57</v>
      </c>
      <c r="Q77">
        <f>VLOOKUP($A77,'2010_fotohav'!$B$1:$Q$223,5,FALSE)</f>
        <v>182.23</v>
      </c>
      <c r="R77">
        <f>VLOOKUP($A77,'2010_fotohav'!$B$1:$Q$223,6,FALSE)</f>
        <v>156.55</v>
      </c>
      <c r="S77">
        <f>VLOOKUP($A77,'2010_fotohav'!$B$1:$Q$223,8,FALSE)</f>
        <v>26.05</v>
      </c>
      <c r="T77">
        <f>VLOOKUP($A77,'2010_fotohav'!$B$1:$Q$223,7,FALSE)</f>
        <v>25.68</v>
      </c>
      <c r="U77">
        <f>VLOOKUP($A77,'2010_fotohav'!$B$1:$Q$223,9,FALSE)</f>
        <v>29.4</v>
      </c>
      <c r="V77">
        <f>VLOOKUP($A77,'2010_fotohav'!$B$1:$Q$223,10,FALSE)</f>
        <v>4.13</v>
      </c>
      <c r="W77">
        <f>VLOOKUP($A77,'2010_fotohav'!$B$1:$Q$223,11,FALSE)</f>
        <v>0.53</v>
      </c>
      <c r="X77">
        <v>-99</v>
      </c>
      <c r="Y77">
        <v>-99</v>
      </c>
      <c r="Z77">
        <v>1</v>
      </c>
      <c r="AA77" t="s">
        <v>42</v>
      </c>
      <c r="AB77" s="3">
        <f>IF(AND(AC77&gt;=corners!$L$4,AC77&lt;=corners!$L$6),IF(AE77&lt;&gt;-99,AE77,AF77),-99)</f>
        <v>3</v>
      </c>
      <c r="AC77" s="2">
        <f>COS(-corners!$O$2)*($O77-corners!$L$2)-SIN(-corners!$O$2)*($P77-corners!$M$2)</f>
        <v>33.75805908057623</v>
      </c>
      <c r="AD77" s="2">
        <f>SIN(-corners!$O$2)*($O77-corners!$L$2)+COS(-corners!$O$2)*($P77-corners!$M$2)</f>
        <v>17.47394480682153</v>
      </c>
      <c r="AE77" s="2">
        <f t="shared" si="6"/>
        <v>3</v>
      </c>
      <c r="AF77" s="2">
        <f t="shared" si="7"/>
        <v>-99</v>
      </c>
    </row>
    <row r="78" spans="1:32" ht="15">
      <c r="A78" s="1">
        <v>91</v>
      </c>
      <c r="B78" s="1">
        <v>2</v>
      </c>
      <c r="C78" s="1">
        <v>27.1</v>
      </c>
      <c r="D78" s="1">
        <v>1</v>
      </c>
      <c r="E78" s="1">
        <v>1</v>
      </c>
      <c r="F78" s="1">
        <v>2</v>
      </c>
      <c r="G78" s="1">
        <v>11</v>
      </c>
      <c r="H78" s="1">
        <v>312</v>
      </c>
      <c r="J78" s="1">
        <f>IF(VLOOKUP(A78,vanha_id!$A$2:$B$223,2,FALSE)&lt;&gt;"",VLOOKUP(A78,vanha_id!$A$2:$B$223,2,FALSE),-99)</f>
        <v>110</v>
      </c>
      <c r="L78">
        <v>8</v>
      </c>
      <c r="M78">
        <f t="shared" si="4"/>
        <v>91</v>
      </c>
      <c r="N78">
        <f t="shared" si="5"/>
        <v>2</v>
      </c>
      <c r="O78">
        <f>VLOOKUP($A78,'2010_fotohav'!$B$1:$Q$223,3,FALSE)</f>
        <v>2515321.29</v>
      </c>
      <c r="P78">
        <f>VLOOKUP($A78,'2010_fotohav'!$B$1:$Q$223,4,FALSE)</f>
        <v>6859981.48</v>
      </c>
      <c r="Q78">
        <f>VLOOKUP($A78,'2010_fotohav'!$B$1:$Q$223,5,FALSE)</f>
        <v>183.62</v>
      </c>
      <c r="R78">
        <f>VLOOKUP($A78,'2010_fotohav'!$B$1:$Q$223,6,FALSE)</f>
        <v>156.52</v>
      </c>
      <c r="S78">
        <f>VLOOKUP($A78,'2010_fotohav'!$B$1:$Q$223,8,FALSE)</f>
        <v>26.93</v>
      </c>
      <c r="T78">
        <f>VLOOKUP($A78,'2010_fotohav'!$B$1:$Q$223,7,FALSE)</f>
        <v>27.1</v>
      </c>
      <c r="U78">
        <f>VLOOKUP($A78,'2010_fotohav'!$B$1:$Q$223,9,FALSE)</f>
        <v>31.7</v>
      </c>
      <c r="V78">
        <f>VLOOKUP($A78,'2010_fotohav'!$B$1:$Q$223,10,FALSE)</f>
        <v>4.51</v>
      </c>
      <c r="W78">
        <f>VLOOKUP($A78,'2010_fotohav'!$B$1:$Q$223,11,FALSE)</f>
        <v>0.49</v>
      </c>
      <c r="X78">
        <v>-99</v>
      </c>
      <c r="Y78">
        <v>-99</v>
      </c>
      <c r="Z78">
        <v>1</v>
      </c>
      <c r="AA78" t="s">
        <v>42</v>
      </c>
      <c r="AB78" s="3">
        <f>IF(AND(AC78&gt;=corners!$L$4,AC78&lt;=corners!$L$6),IF(AE78&lt;&gt;-99,AE78,AF78),-99)</f>
        <v>3</v>
      </c>
      <c r="AC78" s="2">
        <f>COS(-corners!$O$2)*($O78-corners!$L$2)-SIN(-corners!$O$2)*($P78-corners!$M$2)</f>
        <v>28.76134594299253</v>
      </c>
      <c r="AD78" s="2">
        <f>SIN(-corners!$O$2)*($O78-corners!$L$2)+COS(-corners!$O$2)*($P78-corners!$M$2)</f>
        <v>19.458146868470322</v>
      </c>
      <c r="AE78" s="2">
        <f t="shared" si="6"/>
        <v>3</v>
      </c>
      <c r="AF78" s="2">
        <f t="shared" si="7"/>
        <v>-99</v>
      </c>
    </row>
    <row r="79" spans="1:32" ht="15">
      <c r="A79" s="1">
        <v>92</v>
      </c>
      <c r="B79" s="1">
        <v>2</v>
      </c>
      <c r="C79" s="1">
        <v>25</v>
      </c>
      <c r="D79" s="1">
        <v>1</v>
      </c>
      <c r="E79" s="1">
        <v>1</v>
      </c>
      <c r="F79" s="1">
        <v>2</v>
      </c>
      <c r="G79" s="1">
        <v>11</v>
      </c>
      <c r="H79" s="1">
        <v>288</v>
      </c>
      <c r="J79" s="1">
        <f>IF(VLOOKUP(A79,vanha_id!$A$2:$B$223,2,FALSE)&lt;&gt;"",VLOOKUP(A79,vanha_id!$A$2:$B$223,2,FALSE),-99)</f>
        <v>2</v>
      </c>
      <c r="L79">
        <v>8</v>
      </c>
      <c r="M79">
        <f t="shared" si="4"/>
        <v>92</v>
      </c>
      <c r="N79">
        <f t="shared" si="5"/>
        <v>2</v>
      </c>
      <c r="O79">
        <f>VLOOKUP($A79,'2010_fotohav'!$B$1:$Q$223,3,FALSE)</f>
        <v>2515323.93</v>
      </c>
      <c r="P79">
        <f>VLOOKUP($A79,'2010_fotohav'!$B$1:$Q$223,4,FALSE)</f>
        <v>6859988.04</v>
      </c>
      <c r="Q79">
        <f>VLOOKUP($A79,'2010_fotohav'!$B$1:$Q$223,5,FALSE)</f>
        <v>182.13</v>
      </c>
      <c r="R79">
        <f>VLOOKUP($A79,'2010_fotohav'!$B$1:$Q$223,6,FALSE)</f>
        <v>157.13</v>
      </c>
      <c r="S79">
        <f>VLOOKUP($A79,'2010_fotohav'!$B$1:$Q$223,8,FALSE)</f>
        <v>24.94</v>
      </c>
      <c r="T79">
        <f>VLOOKUP($A79,'2010_fotohav'!$B$1:$Q$223,7,FALSE)</f>
        <v>25</v>
      </c>
      <c r="U79">
        <f>VLOOKUP($A79,'2010_fotohav'!$B$1:$Q$223,9,FALSE)</f>
        <v>29.6</v>
      </c>
      <c r="V79">
        <f>VLOOKUP($A79,'2010_fotohav'!$B$1:$Q$223,10,FALSE)</f>
        <v>4.46</v>
      </c>
      <c r="W79">
        <f>VLOOKUP($A79,'2010_fotohav'!$B$1:$Q$223,11,FALSE)</f>
        <v>0.5</v>
      </c>
      <c r="X79">
        <v>-99</v>
      </c>
      <c r="Y79">
        <v>-99</v>
      </c>
      <c r="Z79">
        <v>1</v>
      </c>
      <c r="AA79" t="s">
        <v>42</v>
      </c>
      <c r="AB79" s="3">
        <f>IF(AND(AC79&gt;=corners!$L$4,AC79&lt;=corners!$L$6),IF(AE79&lt;&gt;-99,AE79,AF79),-99)</f>
        <v>3</v>
      </c>
      <c r="AC79" s="2">
        <f>COS(-corners!$O$2)*($O79-corners!$L$2)-SIN(-corners!$O$2)*($P79-corners!$M$2)</f>
        <v>28.381622704041646</v>
      </c>
      <c r="AD79" s="2">
        <f>SIN(-corners!$O$2)*($O79-corners!$L$2)+COS(-corners!$O$2)*($P79-corners!$M$2)</f>
        <v>26.519238162109907</v>
      </c>
      <c r="AE79" s="2">
        <f t="shared" si="6"/>
        <v>3</v>
      </c>
      <c r="AF79" s="2">
        <f t="shared" si="7"/>
        <v>-99</v>
      </c>
    </row>
    <row r="80" spans="1:32" ht="15">
      <c r="A80" s="1">
        <v>93</v>
      </c>
      <c r="B80" s="1">
        <v>2</v>
      </c>
      <c r="C80" s="1">
        <v>24.26</v>
      </c>
      <c r="D80" s="1">
        <v>1</v>
      </c>
      <c r="E80" s="1">
        <v>1</v>
      </c>
      <c r="F80" s="1">
        <v>2</v>
      </c>
      <c r="G80" s="1">
        <v>11</v>
      </c>
      <c r="H80" s="1">
        <v>255</v>
      </c>
      <c r="J80" s="1">
        <f>IF(VLOOKUP(A80,vanha_id!$A$2:$B$223,2,FALSE)&lt;&gt;"",VLOOKUP(A80,vanha_id!$A$2:$B$223,2,FALSE),-99)</f>
        <v>38</v>
      </c>
      <c r="L80">
        <v>8</v>
      </c>
      <c r="M80">
        <f t="shared" si="4"/>
        <v>93</v>
      </c>
      <c r="N80">
        <f t="shared" si="5"/>
        <v>2</v>
      </c>
      <c r="O80">
        <f>VLOOKUP($A80,'2010_fotohav'!$B$1:$Q$223,3,FALSE)</f>
        <v>2515332.44</v>
      </c>
      <c r="P80">
        <f>VLOOKUP($A80,'2010_fotohav'!$B$1:$Q$223,4,FALSE)</f>
        <v>6859988.67</v>
      </c>
      <c r="Q80">
        <f>VLOOKUP($A80,'2010_fotohav'!$B$1:$Q$223,5,FALSE)</f>
        <v>182.39</v>
      </c>
      <c r="R80">
        <f>VLOOKUP($A80,'2010_fotohav'!$B$1:$Q$223,6,FALSE)</f>
        <v>158.13</v>
      </c>
      <c r="S80">
        <f>VLOOKUP($A80,'2010_fotohav'!$B$1:$Q$223,8,FALSE)</f>
        <v>24.24</v>
      </c>
      <c r="T80">
        <f>VLOOKUP($A80,'2010_fotohav'!$B$1:$Q$223,7,FALSE)</f>
        <v>24.26</v>
      </c>
      <c r="U80">
        <f>VLOOKUP($A80,'2010_fotohav'!$B$1:$Q$223,9,FALSE)</f>
        <v>26.9</v>
      </c>
      <c r="V80">
        <f>VLOOKUP($A80,'2010_fotohav'!$B$1:$Q$223,10,FALSE)</f>
        <v>3.69</v>
      </c>
      <c r="W80">
        <f>VLOOKUP($A80,'2010_fotohav'!$B$1:$Q$223,11,FALSE)</f>
        <v>0.47</v>
      </c>
      <c r="X80">
        <v>-99</v>
      </c>
      <c r="Y80">
        <v>-99</v>
      </c>
      <c r="Z80">
        <v>1</v>
      </c>
      <c r="AA80" t="s">
        <v>42</v>
      </c>
      <c r="AB80" s="3">
        <f>IF(AND(AC80&gt;=corners!$L$4,AC80&lt;=corners!$L$6),IF(AE80&lt;&gt;-99,AE80,AF80),-99)</f>
        <v>4</v>
      </c>
      <c r="AC80" s="2">
        <f>COS(-corners!$O$2)*($O80-corners!$L$2)-SIN(-corners!$O$2)*($P80-corners!$M$2)</f>
        <v>35.82805246667156</v>
      </c>
      <c r="AD80" s="2">
        <f>SIN(-corners!$O$2)*($O80-corners!$L$2)+COS(-corners!$O$2)*($P80-corners!$M$2)</f>
        <v>30.686693475160595</v>
      </c>
      <c r="AE80" s="2">
        <f t="shared" si="6"/>
        <v>4</v>
      </c>
      <c r="AF80" s="2">
        <f t="shared" si="7"/>
        <v>-99</v>
      </c>
    </row>
    <row r="81" spans="1:32" ht="15">
      <c r="A81" s="1">
        <v>95</v>
      </c>
      <c r="B81" s="1">
        <v>2</v>
      </c>
      <c r="C81" s="1">
        <v>26.13</v>
      </c>
      <c r="D81" s="1">
        <v>1</v>
      </c>
      <c r="E81" s="1">
        <v>1</v>
      </c>
      <c r="F81" s="1">
        <v>2</v>
      </c>
      <c r="G81" s="1">
        <v>11</v>
      </c>
      <c r="H81" s="1">
        <v>276</v>
      </c>
      <c r="I81" s="1" t="s">
        <v>11</v>
      </c>
      <c r="J81" s="1">
        <f>IF(VLOOKUP(A81,vanha_id!$A$2:$B$223,2,FALSE)&lt;&gt;"",VLOOKUP(A81,vanha_id!$A$2:$B$223,2,FALSE),-99)</f>
        <v>5</v>
      </c>
      <c r="L81">
        <v>8</v>
      </c>
      <c r="M81">
        <f t="shared" si="4"/>
        <v>95</v>
      </c>
      <c r="N81">
        <f t="shared" si="5"/>
        <v>2</v>
      </c>
      <c r="O81">
        <f>VLOOKUP($A81,'2010_fotohav'!$B$1:$Q$223,3,FALSE)</f>
        <v>2515324.31</v>
      </c>
      <c r="P81">
        <f>VLOOKUP($A81,'2010_fotohav'!$B$1:$Q$223,4,FALSE)</f>
        <v>6859995.3</v>
      </c>
      <c r="Q81">
        <f>VLOOKUP($A81,'2010_fotohav'!$B$1:$Q$223,5,FALSE)</f>
        <v>183.55</v>
      </c>
      <c r="R81">
        <f>VLOOKUP($A81,'2010_fotohav'!$B$1:$Q$223,6,FALSE)</f>
        <v>157.43</v>
      </c>
      <c r="S81">
        <f>VLOOKUP($A81,'2010_fotohav'!$B$1:$Q$223,8,FALSE)</f>
        <v>26.15</v>
      </c>
      <c r="T81">
        <f>VLOOKUP($A81,'2010_fotohav'!$B$1:$Q$223,7,FALSE)</f>
        <v>26.13</v>
      </c>
      <c r="U81">
        <f>VLOOKUP($A81,'2010_fotohav'!$B$1:$Q$223,9,FALSE)</f>
        <v>29.4</v>
      </c>
      <c r="V81">
        <f>VLOOKUP($A81,'2010_fotohav'!$B$1:$Q$223,10,FALSE)</f>
        <v>4</v>
      </c>
      <c r="W81">
        <f>VLOOKUP($A81,'2010_fotohav'!$B$1:$Q$223,11,FALSE)</f>
        <v>0.52</v>
      </c>
      <c r="X81">
        <v>-99</v>
      </c>
      <c r="Y81">
        <v>-99</v>
      </c>
      <c r="Z81">
        <v>1</v>
      </c>
      <c r="AA81" t="s">
        <v>42</v>
      </c>
      <c r="AB81" s="3">
        <f>IF(AND(AC81&gt;=corners!$L$4,AC81&lt;=corners!$L$6),IF(AE81&lt;&gt;-99,AE81,AF81),-99)</f>
        <v>3</v>
      </c>
      <c r="AC81" s="2">
        <f>COS(-corners!$O$2)*($O81-corners!$L$2)-SIN(-corners!$O$2)*($P81-corners!$M$2)</f>
        <v>25.65781108287127</v>
      </c>
      <c r="AD81" s="2">
        <f>SIN(-corners!$O$2)*($O81-corners!$L$2)+COS(-corners!$O$2)*($P81-corners!$M$2)</f>
        <v>33.25962763520764</v>
      </c>
      <c r="AE81" s="2">
        <f t="shared" si="6"/>
        <v>3</v>
      </c>
      <c r="AF81" s="2">
        <f t="shared" si="7"/>
        <v>-99</v>
      </c>
    </row>
    <row r="82" spans="1:32" ht="15">
      <c r="A82" s="1">
        <v>96</v>
      </c>
      <c r="B82" s="1">
        <v>2</v>
      </c>
      <c r="C82" s="1">
        <v>27.33</v>
      </c>
      <c r="D82" s="1">
        <v>1</v>
      </c>
      <c r="E82" s="1">
        <v>1</v>
      </c>
      <c r="F82" s="1">
        <v>2</v>
      </c>
      <c r="G82" s="1">
        <v>11</v>
      </c>
      <c r="H82" s="1">
        <v>298</v>
      </c>
      <c r="J82" s="1">
        <f>IF(VLOOKUP(A82,vanha_id!$A$2:$B$223,2,FALSE)&lt;&gt;"",VLOOKUP(A82,vanha_id!$A$2:$B$223,2,FALSE),-99)</f>
        <v>40</v>
      </c>
      <c r="L82">
        <v>8</v>
      </c>
      <c r="M82">
        <f t="shared" si="4"/>
        <v>96</v>
      </c>
      <c r="N82">
        <f t="shared" si="5"/>
        <v>2</v>
      </c>
      <c r="O82">
        <f>VLOOKUP($A82,'2010_fotohav'!$B$1:$Q$223,3,FALSE)</f>
        <v>2515333.12</v>
      </c>
      <c r="P82">
        <f>VLOOKUP($A82,'2010_fotohav'!$B$1:$Q$223,4,FALSE)</f>
        <v>6859994.02</v>
      </c>
      <c r="Q82">
        <f>VLOOKUP($A82,'2010_fotohav'!$B$1:$Q$223,5,FALSE)</f>
        <v>185.4</v>
      </c>
      <c r="R82">
        <f>VLOOKUP($A82,'2010_fotohav'!$B$1:$Q$223,6,FALSE)</f>
        <v>158.06</v>
      </c>
      <c r="S82">
        <f>VLOOKUP($A82,'2010_fotohav'!$B$1:$Q$223,8,FALSE)</f>
        <v>27.28</v>
      </c>
      <c r="T82">
        <f>VLOOKUP($A82,'2010_fotohav'!$B$1:$Q$223,7,FALSE)</f>
        <v>27.33</v>
      </c>
      <c r="U82">
        <f>VLOOKUP($A82,'2010_fotohav'!$B$1:$Q$223,9,FALSE)</f>
        <v>29.3</v>
      </c>
      <c r="V82">
        <f>VLOOKUP($A82,'2010_fotohav'!$B$1:$Q$223,10,FALSE)</f>
        <v>3.58</v>
      </c>
      <c r="W82">
        <f>VLOOKUP($A82,'2010_fotohav'!$B$1:$Q$223,11,FALSE)</f>
        <v>0.53</v>
      </c>
      <c r="X82">
        <v>-99</v>
      </c>
      <c r="Y82">
        <v>-99</v>
      </c>
      <c r="Z82">
        <v>1</v>
      </c>
      <c r="AA82" t="s">
        <v>42</v>
      </c>
      <c r="AB82" s="3">
        <f>IF(AND(AC82&gt;=corners!$L$4,AC82&lt;=corners!$L$6),IF(AE82&lt;&gt;-99,AE82,AF82),-99)</f>
        <v>3</v>
      </c>
      <c r="AC82" s="2">
        <f>COS(-corners!$O$2)*($O82-corners!$L$2)-SIN(-corners!$O$2)*($P82-corners!$M$2)</f>
        <v>34.1833340618531</v>
      </c>
      <c r="AD82" s="2">
        <f>SIN(-corners!$O$2)*($O82-corners!$L$2)+COS(-corners!$O$2)*($P82-corners!$M$2)</f>
        <v>35.82282055352357</v>
      </c>
      <c r="AE82" s="2">
        <f t="shared" si="6"/>
        <v>3</v>
      </c>
      <c r="AF82" s="2">
        <f t="shared" si="7"/>
        <v>-99</v>
      </c>
    </row>
    <row r="83" spans="1:32" ht="15">
      <c r="A83" s="1">
        <v>97</v>
      </c>
      <c r="B83" s="1">
        <v>2</v>
      </c>
      <c r="C83" s="1">
        <v>26.5</v>
      </c>
      <c r="D83" s="1">
        <v>1</v>
      </c>
      <c r="E83" s="1">
        <v>1</v>
      </c>
      <c r="F83" s="1">
        <v>2</v>
      </c>
      <c r="G83" s="1">
        <v>11</v>
      </c>
      <c r="H83" s="1">
        <v>313</v>
      </c>
      <c r="J83" s="1">
        <f>IF(VLOOKUP(A83,vanha_id!$A$2:$B$223,2,FALSE)&lt;&gt;"",VLOOKUP(A83,vanha_id!$A$2:$B$223,2,FALSE),-99)</f>
        <v>30</v>
      </c>
      <c r="L83">
        <v>8</v>
      </c>
      <c r="M83">
        <f t="shared" si="4"/>
        <v>97</v>
      </c>
      <c r="N83">
        <f t="shared" si="5"/>
        <v>2</v>
      </c>
      <c r="O83">
        <f>VLOOKUP($A83,'2010_fotohav'!$B$1:$Q$223,3,FALSE)</f>
        <v>2515327.58</v>
      </c>
      <c r="P83">
        <f>VLOOKUP($A83,'2010_fotohav'!$B$1:$Q$223,4,FALSE)</f>
        <v>6859998.16</v>
      </c>
      <c r="Q83">
        <f>VLOOKUP($A83,'2010_fotohav'!$B$1:$Q$223,5,FALSE)</f>
        <v>184.37</v>
      </c>
      <c r="R83">
        <f>VLOOKUP($A83,'2010_fotohav'!$B$1:$Q$223,6,FALSE)</f>
        <v>157.87</v>
      </c>
      <c r="S83">
        <f>VLOOKUP($A83,'2010_fotohav'!$B$1:$Q$223,8,FALSE)</f>
        <v>26.61</v>
      </c>
      <c r="T83">
        <f>VLOOKUP($A83,'2010_fotohav'!$B$1:$Q$223,7,FALSE)</f>
        <v>26.5</v>
      </c>
      <c r="U83">
        <f>VLOOKUP($A83,'2010_fotohav'!$B$1:$Q$223,9,FALSE)</f>
        <v>29.8</v>
      </c>
      <c r="V83">
        <f>VLOOKUP($A83,'2010_fotohav'!$B$1:$Q$223,10,FALSE)</f>
        <v>4.03</v>
      </c>
      <c r="W83">
        <f>VLOOKUP($A83,'2010_fotohav'!$B$1:$Q$223,11,FALSE)</f>
        <v>0.5</v>
      </c>
      <c r="X83">
        <v>-99</v>
      </c>
      <c r="Y83">
        <v>-99</v>
      </c>
      <c r="Z83">
        <v>1</v>
      </c>
      <c r="AA83" t="s">
        <v>42</v>
      </c>
      <c r="AB83" s="3">
        <f>IF(AND(AC83&gt;=corners!$L$4,AC83&lt;=corners!$L$6),IF(AE83&lt;&gt;-99,AE83,AF83),-99)</f>
        <v>3</v>
      </c>
      <c r="AC83" s="2">
        <f>COS(-corners!$O$2)*($O83-corners!$L$2)-SIN(-corners!$O$2)*($P83-corners!$M$2)</f>
        <v>27.41274931777791</v>
      </c>
      <c r="AD83" s="2">
        <f>SIN(-corners!$O$2)*($O83-corners!$L$2)+COS(-corners!$O$2)*($P83-corners!$M$2)</f>
        <v>37.23362962233628</v>
      </c>
      <c r="AE83" s="2">
        <f t="shared" si="6"/>
        <v>3</v>
      </c>
      <c r="AF83" s="2">
        <f t="shared" si="7"/>
        <v>-99</v>
      </c>
    </row>
    <row r="84" spans="1:32" ht="15">
      <c r="A84" s="1">
        <v>98</v>
      </c>
      <c r="B84" s="1">
        <v>2</v>
      </c>
      <c r="C84" s="1">
        <v>29.26</v>
      </c>
      <c r="D84" s="1">
        <v>1</v>
      </c>
      <c r="E84" s="1">
        <v>1</v>
      </c>
      <c r="F84" s="1">
        <v>2</v>
      </c>
      <c r="G84" s="1">
        <v>11</v>
      </c>
      <c r="H84" s="1">
        <v>325</v>
      </c>
      <c r="J84" s="1">
        <f>IF(VLOOKUP(A84,vanha_id!$A$2:$B$223,2,FALSE)&lt;&gt;"",VLOOKUP(A84,vanha_id!$A$2:$B$223,2,FALSE),-99)</f>
        <v>28</v>
      </c>
      <c r="L84">
        <v>8</v>
      </c>
      <c r="M84">
        <f t="shared" si="4"/>
        <v>98</v>
      </c>
      <c r="N84">
        <f t="shared" si="5"/>
        <v>2</v>
      </c>
      <c r="O84">
        <f>VLOOKUP($A84,'2010_fotohav'!$B$1:$Q$223,3,FALSE)</f>
        <v>2515329.1</v>
      </c>
      <c r="P84">
        <f>VLOOKUP($A84,'2010_fotohav'!$B$1:$Q$223,4,FALSE)</f>
        <v>6860004.91</v>
      </c>
      <c r="Q84">
        <f>VLOOKUP($A84,'2010_fotohav'!$B$1:$Q$223,5,FALSE)</f>
        <v>187.11</v>
      </c>
      <c r="R84">
        <f>VLOOKUP($A84,'2010_fotohav'!$B$1:$Q$223,6,FALSE)</f>
        <v>157.85</v>
      </c>
      <c r="S84">
        <f>VLOOKUP($A84,'2010_fotohav'!$B$1:$Q$223,8,FALSE)</f>
        <v>29.29</v>
      </c>
      <c r="T84">
        <f>VLOOKUP($A84,'2010_fotohav'!$B$1:$Q$223,7,FALSE)</f>
        <v>29.26</v>
      </c>
      <c r="U84">
        <f>VLOOKUP($A84,'2010_fotohav'!$B$1:$Q$223,9,FALSE)</f>
        <v>32.3</v>
      </c>
      <c r="V84">
        <f>VLOOKUP($A84,'2010_fotohav'!$B$1:$Q$223,10,FALSE)</f>
        <v>4.01</v>
      </c>
      <c r="W84">
        <f>VLOOKUP($A84,'2010_fotohav'!$B$1:$Q$223,11,FALSE)</f>
        <v>0.52</v>
      </c>
      <c r="X84">
        <v>-99</v>
      </c>
      <c r="Y84">
        <v>-99</v>
      </c>
      <c r="Z84">
        <v>1</v>
      </c>
      <c r="AA84" t="s">
        <v>42</v>
      </c>
      <c r="AB84" s="3">
        <f>IF(AND(AC84&gt;=corners!$L$4,AC84&lt;=corners!$L$6),IF(AE84&lt;&gt;-99,AE84,AF84),-99)</f>
        <v>3</v>
      </c>
      <c r="AC84" s="2">
        <f>COS(-corners!$O$2)*($O84-corners!$L$2)-SIN(-corners!$O$2)*($P84-corners!$M$2)</f>
        <v>25.937663887340772</v>
      </c>
      <c r="AD84" s="2">
        <f>SIN(-corners!$O$2)*($O84-corners!$L$2)+COS(-corners!$O$2)*($P84-corners!$M$2)</f>
        <v>43.9935869426874</v>
      </c>
      <c r="AE84" s="2">
        <f t="shared" si="6"/>
        <v>3</v>
      </c>
      <c r="AF84" s="2">
        <f t="shared" si="7"/>
        <v>-99</v>
      </c>
    </row>
    <row r="85" spans="1:32" ht="15">
      <c r="A85" s="1">
        <v>99</v>
      </c>
      <c r="B85" s="1">
        <v>2</v>
      </c>
      <c r="C85" s="1">
        <v>29.17</v>
      </c>
      <c r="D85" s="1">
        <v>1</v>
      </c>
      <c r="E85" s="1">
        <v>1</v>
      </c>
      <c r="F85" s="1">
        <v>2</v>
      </c>
      <c r="G85" s="1">
        <v>11</v>
      </c>
      <c r="H85" s="1">
        <v>327</v>
      </c>
      <c r="J85" s="1">
        <f>IF(VLOOKUP(A85,vanha_id!$A$2:$B$223,2,FALSE)&lt;&gt;"",VLOOKUP(A85,vanha_id!$A$2:$B$223,2,FALSE),-99)</f>
        <v>44</v>
      </c>
      <c r="L85">
        <v>8</v>
      </c>
      <c r="M85">
        <f t="shared" si="4"/>
        <v>99</v>
      </c>
      <c r="N85">
        <f t="shared" si="5"/>
        <v>2</v>
      </c>
      <c r="O85">
        <f>VLOOKUP($A85,'2010_fotohav'!$B$1:$Q$223,3,FALSE)</f>
        <v>2515334.55</v>
      </c>
      <c r="P85">
        <f>VLOOKUP($A85,'2010_fotohav'!$B$1:$Q$223,4,FALSE)</f>
        <v>6860004.25</v>
      </c>
      <c r="Q85">
        <f>VLOOKUP($A85,'2010_fotohav'!$B$1:$Q$223,5,FALSE)</f>
        <v>187.46</v>
      </c>
      <c r="R85">
        <f>VLOOKUP($A85,'2010_fotohav'!$B$1:$Q$223,6,FALSE)</f>
        <v>158.29</v>
      </c>
      <c r="S85">
        <f>VLOOKUP($A85,'2010_fotohav'!$B$1:$Q$223,8,FALSE)</f>
        <v>29.15</v>
      </c>
      <c r="T85">
        <f>VLOOKUP($A85,'2010_fotohav'!$B$1:$Q$223,7,FALSE)</f>
        <v>29.17</v>
      </c>
      <c r="U85">
        <f>VLOOKUP($A85,'2010_fotohav'!$B$1:$Q$223,9,FALSE)</f>
        <v>33.9</v>
      </c>
      <c r="V85">
        <f>VLOOKUP($A85,'2010_fotohav'!$B$1:$Q$223,10,FALSE)</f>
        <v>4.6</v>
      </c>
      <c r="W85">
        <f>VLOOKUP($A85,'2010_fotohav'!$B$1:$Q$223,11,FALSE)</f>
        <v>0.57</v>
      </c>
      <c r="X85">
        <v>-99</v>
      </c>
      <c r="Y85">
        <v>-99</v>
      </c>
      <c r="Z85">
        <v>1</v>
      </c>
      <c r="AA85" t="s">
        <v>42</v>
      </c>
      <c r="AB85" s="3">
        <f>IF(AND(AC85&gt;=corners!$L$4,AC85&lt;=corners!$L$6),IF(AE85&lt;&gt;-99,AE85,AF85),-99)</f>
        <v>3</v>
      </c>
      <c r="AC85" s="2">
        <f>COS(-corners!$O$2)*($O85-corners!$L$2)-SIN(-corners!$O$2)*($P85-corners!$M$2)</f>
        <v>31.155969379249136</v>
      </c>
      <c r="AD85" s="2">
        <f>SIN(-corners!$O$2)*($O85-corners!$L$2)+COS(-corners!$O$2)*($P85-corners!$M$2)</f>
        <v>45.698693329476896</v>
      </c>
      <c r="AE85" s="2">
        <f t="shared" si="6"/>
        <v>3</v>
      </c>
      <c r="AF85" s="2">
        <f t="shared" si="7"/>
        <v>-99</v>
      </c>
    </row>
    <row r="86" spans="1:32" ht="15">
      <c r="A86" s="1">
        <v>100</v>
      </c>
      <c r="B86" s="1">
        <v>2</v>
      </c>
      <c r="C86" s="1">
        <v>28.58</v>
      </c>
      <c r="D86" s="1">
        <v>1</v>
      </c>
      <c r="E86" s="1">
        <v>1</v>
      </c>
      <c r="F86" s="1">
        <v>2</v>
      </c>
      <c r="G86" s="1">
        <v>11</v>
      </c>
      <c r="H86" s="1">
        <v>340</v>
      </c>
      <c r="J86" s="1">
        <f>IF(VLOOKUP(A86,vanha_id!$A$2:$B$223,2,FALSE)&lt;&gt;"",VLOOKUP(A86,vanha_id!$A$2:$B$223,2,FALSE),-99)</f>
        <v>45</v>
      </c>
      <c r="L86">
        <v>8</v>
      </c>
      <c r="M86">
        <f t="shared" si="4"/>
        <v>100</v>
      </c>
      <c r="N86">
        <f t="shared" si="5"/>
        <v>2</v>
      </c>
      <c r="O86">
        <f>VLOOKUP($A86,'2010_fotohav'!$B$1:$Q$223,3,FALSE)</f>
        <v>2515336.89</v>
      </c>
      <c r="P86">
        <f>VLOOKUP($A86,'2010_fotohav'!$B$1:$Q$223,4,FALSE)</f>
        <v>6860003.65</v>
      </c>
      <c r="Q86">
        <f>VLOOKUP($A86,'2010_fotohav'!$B$1:$Q$223,5,FALSE)</f>
        <v>187.01</v>
      </c>
      <c r="R86">
        <f>VLOOKUP($A86,'2010_fotohav'!$B$1:$Q$223,6,FALSE)</f>
        <v>158.42</v>
      </c>
      <c r="S86">
        <f>VLOOKUP($A86,'2010_fotohav'!$B$1:$Q$223,8,FALSE)</f>
        <v>28.65</v>
      </c>
      <c r="T86">
        <f>VLOOKUP($A86,'2010_fotohav'!$B$1:$Q$223,7,FALSE)</f>
        <v>28.58</v>
      </c>
      <c r="U86">
        <f>VLOOKUP($A86,'2010_fotohav'!$B$1:$Q$223,9,FALSE)</f>
        <v>31.1</v>
      </c>
      <c r="V86">
        <f>VLOOKUP($A86,'2010_fotohav'!$B$1:$Q$223,10,FALSE)</f>
        <v>3.8</v>
      </c>
      <c r="W86">
        <f>VLOOKUP($A86,'2010_fotohav'!$B$1:$Q$223,11,FALSE)</f>
        <v>0.58</v>
      </c>
      <c r="X86">
        <v>-99</v>
      </c>
      <c r="Y86">
        <v>-99</v>
      </c>
      <c r="Z86">
        <v>1</v>
      </c>
      <c r="AA86" t="s">
        <v>42</v>
      </c>
      <c r="AB86" s="3">
        <f>IF(AND(AC86&gt;=corners!$L$4,AC86&lt;=corners!$L$6),IF(AE86&lt;&gt;-99,AE86,AF86),-99)</f>
        <v>3</v>
      </c>
      <c r="AC86" s="2">
        <f>COS(-corners!$O$2)*($O86-corners!$L$2)-SIN(-corners!$O$2)*($P86-corners!$M$2)</f>
        <v>33.53030055808886</v>
      </c>
      <c r="AD86" s="2">
        <f>SIN(-corners!$O$2)*($O86-corners!$L$2)+COS(-corners!$O$2)*($P86-corners!$M$2)</f>
        <v>46.1438353901996</v>
      </c>
      <c r="AE86" s="2">
        <f t="shared" si="6"/>
        <v>3</v>
      </c>
      <c r="AF86" s="2">
        <f t="shared" si="7"/>
        <v>-99</v>
      </c>
    </row>
    <row r="87" spans="1:32" ht="15">
      <c r="A87" s="1">
        <v>102</v>
      </c>
      <c r="B87" s="1">
        <v>2</v>
      </c>
      <c r="C87" s="1">
        <v>27.7</v>
      </c>
      <c r="D87" s="1">
        <v>1</v>
      </c>
      <c r="E87" s="1">
        <v>1</v>
      </c>
      <c r="F87" s="1">
        <v>2</v>
      </c>
      <c r="G87" s="1">
        <v>11</v>
      </c>
      <c r="H87" s="1">
        <v>334</v>
      </c>
      <c r="J87" s="1">
        <f>IF(VLOOKUP(A87,vanha_id!$A$2:$B$223,2,FALSE)&lt;&gt;"",VLOOKUP(A87,vanha_id!$A$2:$B$223,2,FALSE),-99)</f>
        <v>59</v>
      </c>
      <c r="L87">
        <v>8</v>
      </c>
      <c r="M87">
        <f t="shared" si="4"/>
        <v>102</v>
      </c>
      <c r="N87">
        <f t="shared" si="5"/>
        <v>2</v>
      </c>
      <c r="O87">
        <f>VLOOKUP($A87,'2010_fotohav'!$B$1:$Q$223,3,FALSE)</f>
        <v>2515337.27</v>
      </c>
      <c r="P87">
        <f>VLOOKUP($A87,'2010_fotohav'!$B$1:$Q$223,4,FALSE)</f>
        <v>6860010.85</v>
      </c>
      <c r="Q87">
        <f>VLOOKUP($A87,'2010_fotohav'!$B$1:$Q$223,5,FALSE)</f>
        <v>186.31</v>
      </c>
      <c r="R87">
        <f>VLOOKUP($A87,'2010_fotohav'!$B$1:$Q$223,6,FALSE)</f>
        <v>158.61</v>
      </c>
      <c r="S87">
        <f>VLOOKUP($A87,'2010_fotohav'!$B$1:$Q$223,8,FALSE)</f>
        <v>27.67</v>
      </c>
      <c r="T87">
        <f>VLOOKUP($A87,'2010_fotohav'!$B$1:$Q$223,7,FALSE)</f>
        <v>27.7</v>
      </c>
      <c r="U87">
        <f>VLOOKUP($A87,'2010_fotohav'!$B$1:$Q$223,9,FALSE)</f>
        <v>33.5</v>
      </c>
      <c r="V87">
        <f>VLOOKUP($A87,'2010_fotohav'!$B$1:$Q$223,10,FALSE)</f>
        <v>4.98</v>
      </c>
      <c r="W87">
        <f>VLOOKUP($A87,'2010_fotohav'!$B$1:$Q$223,11,FALSE)</f>
        <v>0.46</v>
      </c>
      <c r="X87">
        <v>-99</v>
      </c>
      <c r="Y87">
        <v>-99</v>
      </c>
      <c r="Z87">
        <v>1</v>
      </c>
      <c r="AA87" t="s">
        <v>42</v>
      </c>
      <c r="AB87" s="3">
        <f>IF(AND(AC87&gt;=corners!$L$4,AC87&lt;=corners!$L$6),IF(AE87&lt;&gt;-99,AE87,AF87),-99)</f>
        <v>3</v>
      </c>
      <c r="AC87" s="2">
        <f>COS(-corners!$O$2)*($O87-corners!$L$2)-SIN(-corners!$O$2)*($P87-corners!$M$2)</f>
        <v>30.831846032843337</v>
      </c>
      <c r="AD87" s="2">
        <f>SIN(-corners!$O$2)*($O87-corners!$L$2)+COS(-corners!$O$2)*($P87-corners!$M$2)</f>
        <v>52.82984639560246</v>
      </c>
      <c r="AE87" s="2">
        <f t="shared" si="6"/>
        <v>3</v>
      </c>
      <c r="AF87" s="2">
        <f t="shared" si="7"/>
        <v>-99</v>
      </c>
    </row>
    <row r="88" spans="1:32" ht="15">
      <c r="A88" s="1">
        <v>104</v>
      </c>
      <c r="B88" s="1">
        <v>2</v>
      </c>
      <c r="C88" s="1">
        <v>29.03</v>
      </c>
      <c r="D88" s="1">
        <v>1</v>
      </c>
      <c r="E88" s="1">
        <v>1</v>
      </c>
      <c r="F88" s="1">
        <v>2</v>
      </c>
      <c r="G88" s="1">
        <v>11</v>
      </c>
      <c r="H88" s="1">
        <v>337</v>
      </c>
      <c r="J88" s="1">
        <f>IF(VLOOKUP(A88,vanha_id!$A$2:$B$223,2,FALSE)&lt;&gt;"",VLOOKUP(A88,vanha_id!$A$2:$B$223,2,FALSE),-99)</f>
        <v>55</v>
      </c>
      <c r="L88">
        <v>8</v>
      </c>
      <c r="M88">
        <f t="shared" si="4"/>
        <v>104</v>
      </c>
      <c r="N88">
        <f t="shared" si="5"/>
        <v>2</v>
      </c>
      <c r="O88">
        <f>VLOOKUP($A88,'2010_fotohav'!$B$1:$Q$223,3,FALSE)</f>
        <v>2515338.94</v>
      </c>
      <c r="P88">
        <f>VLOOKUP($A88,'2010_fotohav'!$B$1:$Q$223,4,FALSE)</f>
        <v>6860017.73</v>
      </c>
      <c r="Q88">
        <f>VLOOKUP($A88,'2010_fotohav'!$B$1:$Q$223,5,FALSE)</f>
        <v>188.04</v>
      </c>
      <c r="R88">
        <f>VLOOKUP($A88,'2010_fotohav'!$B$1:$Q$223,6,FALSE)</f>
        <v>159.02</v>
      </c>
      <c r="S88">
        <f>VLOOKUP($A88,'2010_fotohav'!$B$1:$Q$223,8,FALSE)</f>
        <v>29.1</v>
      </c>
      <c r="T88">
        <f>VLOOKUP($A88,'2010_fotohav'!$B$1:$Q$223,7,FALSE)</f>
        <v>29.03</v>
      </c>
      <c r="U88">
        <f>VLOOKUP($A88,'2010_fotohav'!$B$1:$Q$223,9,FALSE)</f>
        <v>33</v>
      </c>
      <c r="V88">
        <f>VLOOKUP($A88,'2010_fotohav'!$B$1:$Q$223,10,FALSE)</f>
        <v>4.33</v>
      </c>
      <c r="W88">
        <f>VLOOKUP($A88,'2010_fotohav'!$B$1:$Q$223,11,FALSE)</f>
        <v>0.51</v>
      </c>
      <c r="X88">
        <v>-99</v>
      </c>
      <c r="Y88">
        <v>-99</v>
      </c>
      <c r="Z88">
        <v>1</v>
      </c>
      <c r="AA88" t="s">
        <v>42</v>
      </c>
      <c r="AB88" s="3">
        <f>IF(AND(AC88&gt;=corners!$L$4,AC88&lt;=corners!$L$6),IF(AE88&lt;&gt;-99,AE88,AF88),-99)</f>
        <v>3</v>
      </c>
      <c r="AC88" s="2">
        <f>COS(-corners!$O$2)*($O88-corners!$L$2)-SIN(-corners!$O$2)*($P88-corners!$M$2)</f>
        <v>29.437766396004637</v>
      </c>
      <c r="AD88" s="2">
        <f>SIN(-corners!$O$2)*($O88-corners!$L$2)+COS(-corners!$O$2)*($P88-corners!$M$2)</f>
        <v>59.77101646823287</v>
      </c>
      <c r="AE88" s="2">
        <f t="shared" si="6"/>
        <v>3</v>
      </c>
      <c r="AF88" s="2">
        <f t="shared" si="7"/>
        <v>-99</v>
      </c>
    </row>
    <row r="89" spans="1:32" ht="15">
      <c r="A89" s="1">
        <v>105</v>
      </c>
      <c r="B89" s="1">
        <v>2</v>
      </c>
      <c r="C89" s="1">
        <v>27.67</v>
      </c>
      <c r="D89" s="1">
        <v>1</v>
      </c>
      <c r="E89" s="1">
        <v>1</v>
      </c>
      <c r="F89" s="1">
        <v>2</v>
      </c>
      <c r="G89" s="1">
        <v>11</v>
      </c>
      <c r="H89" s="1">
        <v>299</v>
      </c>
      <c r="J89" s="1">
        <f>IF(VLOOKUP(A89,vanha_id!$A$2:$B$223,2,FALSE)&lt;&gt;"",VLOOKUP(A89,vanha_id!$A$2:$B$223,2,FALSE),-99)</f>
        <v>54</v>
      </c>
      <c r="L89">
        <v>8</v>
      </c>
      <c r="M89">
        <f t="shared" si="4"/>
        <v>105</v>
      </c>
      <c r="N89">
        <f t="shared" si="5"/>
        <v>2</v>
      </c>
      <c r="O89">
        <f>VLOOKUP($A89,'2010_fotohav'!$B$1:$Q$223,3,FALSE)</f>
        <v>2515342.36</v>
      </c>
      <c r="P89">
        <f>VLOOKUP($A89,'2010_fotohav'!$B$1:$Q$223,4,FALSE)</f>
        <v>6860017.8</v>
      </c>
      <c r="Q89">
        <f>VLOOKUP($A89,'2010_fotohav'!$B$1:$Q$223,5,FALSE)</f>
        <v>186.97</v>
      </c>
      <c r="R89">
        <f>VLOOKUP($A89,'2010_fotohav'!$B$1:$Q$223,6,FALSE)</f>
        <v>159.3</v>
      </c>
      <c r="S89">
        <f>VLOOKUP($A89,'2010_fotohav'!$B$1:$Q$223,8,FALSE)</f>
        <v>28.04</v>
      </c>
      <c r="T89">
        <f>VLOOKUP($A89,'2010_fotohav'!$B$1:$Q$223,7,FALSE)</f>
        <v>27.67</v>
      </c>
      <c r="U89">
        <f>VLOOKUP($A89,'2010_fotohav'!$B$1:$Q$223,9,FALSE)</f>
        <v>30.9</v>
      </c>
      <c r="V89">
        <f>VLOOKUP($A89,'2010_fotohav'!$B$1:$Q$223,10,FALSE)</f>
        <v>4.04</v>
      </c>
      <c r="W89">
        <f>VLOOKUP($A89,'2010_fotohav'!$B$1:$Q$223,11,FALSE)</f>
        <v>0.54</v>
      </c>
      <c r="X89">
        <v>-99</v>
      </c>
      <c r="Y89">
        <v>-99</v>
      </c>
      <c r="Z89">
        <v>1</v>
      </c>
      <c r="AA89" t="s">
        <v>42</v>
      </c>
      <c r="AB89" s="3">
        <f>IF(AND(AC89&gt;=corners!$L$4,AC89&lt;=corners!$L$6),IF(AE89&lt;&gt;-99,AE89,AF89),-99)</f>
        <v>3</v>
      </c>
      <c r="AC89" s="2">
        <f>COS(-corners!$O$2)*($O89-corners!$L$2)-SIN(-corners!$O$2)*($P89-corners!$M$2)</f>
        <v>32.50775574954825</v>
      </c>
      <c r="AD89" s="2">
        <f>SIN(-corners!$O$2)*($O89-corners!$L$2)+COS(-corners!$O$2)*($P89-corners!$M$2)</f>
        <v>61.27981246787317</v>
      </c>
      <c r="AE89" s="2">
        <f t="shared" si="6"/>
        <v>3</v>
      </c>
      <c r="AF89" s="2">
        <f t="shared" si="7"/>
        <v>-99</v>
      </c>
    </row>
    <row r="90" spans="1:32" ht="15">
      <c r="A90" s="1">
        <v>107</v>
      </c>
      <c r="B90" s="1">
        <v>2</v>
      </c>
      <c r="C90" s="1">
        <v>27.35</v>
      </c>
      <c r="D90" s="1">
        <v>1</v>
      </c>
      <c r="E90" s="1">
        <v>1</v>
      </c>
      <c r="F90" s="1">
        <v>2</v>
      </c>
      <c r="G90" s="1">
        <v>11</v>
      </c>
      <c r="H90" s="1">
        <v>320</v>
      </c>
      <c r="J90" s="1">
        <f>IF(VLOOKUP(A90,vanha_id!$A$2:$B$223,2,FALSE)&lt;&gt;"",VLOOKUP(A90,vanha_id!$A$2:$B$223,2,FALSE),-99)</f>
        <v>311</v>
      </c>
      <c r="L90">
        <v>8</v>
      </c>
      <c r="M90">
        <f t="shared" si="4"/>
        <v>107</v>
      </c>
      <c r="N90">
        <f t="shared" si="5"/>
        <v>2</v>
      </c>
      <c r="O90">
        <f>VLOOKUP($A90,'2010_fotohav'!$B$1:$Q$223,3,FALSE)</f>
        <v>2515339.14</v>
      </c>
      <c r="P90">
        <f>VLOOKUP($A90,'2010_fotohav'!$B$1:$Q$223,4,FALSE)</f>
        <v>6860024.89</v>
      </c>
      <c r="Q90">
        <f>VLOOKUP($A90,'2010_fotohav'!$B$1:$Q$223,5,FALSE)</f>
        <v>187.06</v>
      </c>
      <c r="R90">
        <f>VLOOKUP($A90,'2010_fotohav'!$B$1:$Q$223,6,FALSE)</f>
        <v>159.71</v>
      </c>
      <c r="S90">
        <f>VLOOKUP($A90,'2010_fotohav'!$B$1:$Q$223,8,FALSE)</f>
        <v>27.44</v>
      </c>
      <c r="T90">
        <f>VLOOKUP($A90,'2010_fotohav'!$B$1:$Q$223,7,FALSE)</f>
        <v>27.35</v>
      </c>
      <c r="U90">
        <f>VLOOKUP($A90,'2010_fotohav'!$B$1:$Q$223,9,FALSE)</f>
        <v>30.2</v>
      </c>
      <c r="V90">
        <f>VLOOKUP($A90,'2010_fotohav'!$B$1:$Q$223,10,FALSE)</f>
        <v>3.88</v>
      </c>
      <c r="W90">
        <f>VLOOKUP($A90,'2010_fotohav'!$B$1:$Q$223,11,FALSE)</f>
        <v>0.38</v>
      </c>
      <c r="X90">
        <v>-99</v>
      </c>
      <c r="Y90">
        <v>-99</v>
      </c>
      <c r="Z90">
        <v>1</v>
      </c>
      <c r="AA90" t="s">
        <v>42</v>
      </c>
      <c r="AB90" s="3">
        <f>IF(AND(AC90&gt;=corners!$L$4,AC90&lt;=corners!$L$6),IF(AE90&lt;&gt;-99,AE90,AF90),-99)</f>
        <v>3</v>
      </c>
      <c r="AC90" s="2">
        <f>COS(-corners!$O$2)*($O90-corners!$L$2)-SIN(-corners!$O$2)*($P90-corners!$M$2)</f>
        <v>26.59308119984799</v>
      </c>
      <c r="AD90" s="2">
        <f>SIN(-corners!$O$2)*($O90-corners!$L$2)+COS(-corners!$O$2)*($P90-corners!$M$2)</f>
        <v>66.34470387513312</v>
      </c>
      <c r="AE90" s="2">
        <f t="shared" si="6"/>
        <v>3</v>
      </c>
      <c r="AF90" s="2">
        <f t="shared" si="7"/>
        <v>-99</v>
      </c>
    </row>
    <row r="91" spans="1:32" ht="15">
      <c r="A91" s="1">
        <v>108</v>
      </c>
      <c r="B91" s="1">
        <v>2</v>
      </c>
      <c r="C91" s="1">
        <v>25.64</v>
      </c>
      <c r="D91" s="1">
        <v>1</v>
      </c>
      <c r="E91" s="1">
        <v>1</v>
      </c>
      <c r="F91" s="1">
        <v>2</v>
      </c>
      <c r="G91" s="1">
        <v>11</v>
      </c>
      <c r="H91" s="1">
        <v>286</v>
      </c>
      <c r="J91" s="1">
        <f>IF(VLOOKUP(A91,vanha_id!$A$2:$B$223,2,FALSE)&lt;&gt;"",VLOOKUP(A91,vanha_id!$A$2:$B$223,2,FALSE),-99)</f>
        <v>312</v>
      </c>
      <c r="L91">
        <v>8</v>
      </c>
      <c r="M91">
        <f t="shared" si="4"/>
        <v>108</v>
      </c>
      <c r="N91">
        <f t="shared" si="5"/>
        <v>2</v>
      </c>
      <c r="O91">
        <f>VLOOKUP($A91,'2010_fotohav'!$B$1:$Q$223,3,FALSE)</f>
        <v>2515342.97</v>
      </c>
      <c r="P91">
        <f>VLOOKUP($A91,'2010_fotohav'!$B$1:$Q$223,4,FALSE)</f>
        <v>6860024.13</v>
      </c>
      <c r="Q91">
        <f>VLOOKUP($A91,'2010_fotohav'!$B$1:$Q$223,5,FALSE)</f>
        <v>185.53</v>
      </c>
      <c r="R91">
        <f>VLOOKUP($A91,'2010_fotohav'!$B$1:$Q$223,6,FALSE)</f>
        <v>159.89</v>
      </c>
      <c r="S91">
        <f>VLOOKUP($A91,'2010_fotohav'!$B$1:$Q$223,8,FALSE)</f>
        <v>26.04</v>
      </c>
      <c r="T91">
        <f>VLOOKUP($A91,'2010_fotohav'!$B$1:$Q$223,7,FALSE)</f>
        <v>25.64</v>
      </c>
      <c r="U91">
        <f>VLOOKUP($A91,'2010_fotohav'!$B$1:$Q$223,9,FALSE)</f>
        <v>29.3</v>
      </c>
      <c r="V91">
        <f>VLOOKUP($A91,'2010_fotohav'!$B$1:$Q$223,10,FALSE)</f>
        <v>4.13</v>
      </c>
      <c r="W91">
        <f>VLOOKUP($A91,'2010_fotohav'!$B$1:$Q$223,11,FALSE)</f>
        <v>0.51</v>
      </c>
      <c r="X91">
        <v>-99</v>
      </c>
      <c r="Y91">
        <v>-99</v>
      </c>
      <c r="Z91">
        <v>1</v>
      </c>
      <c r="AA91" t="s">
        <v>42</v>
      </c>
      <c r="AB91" s="3">
        <f>IF(AND(AC91&gt;=corners!$L$4,AC91&lt;=corners!$L$6),IF(AE91&lt;&gt;-99,AE91,AF91),-99)</f>
        <v>3</v>
      </c>
      <c r="AC91" s="2">
        <f>COS(-corners!$O$2)*($O91-corners!$L$2)-SIN(-corners!$O$2)*($P91-corners!$M$2)</f>
        <v>30.38542990309436</v>
      </c>
      <c r="AD91" s="2">
        <f>SIN(-corners!$O$2)*($O91-corners!$L$2)+COS(-corners!$O$2)*($P91-corners!$M$2)</f>
        <v>67.27453789968621</v>
      </c>
      <c r="AE91" s="2">
        <f t="shared" si="6"/>
        <v>3</v>
      </c>
      <c r="AF91" s="2">
        <f t="shared" si="7"/>
        <v>-99</v>
      </c>
    </row>
    <row r="92" spans="1:32" ht="15">
      <c r="A92" s="1">
        <v>109</v>
      </c>
      <c r="B92" s="1">
        <v>2</v>
      </c>
      <c r="C92" s="1">
        <v>25.61</v>
      </c>
      <c r="D92" s="1">
        <v>1</v>
      </c>
      <c r="E92" s="1">
        <v>1</v>
      </c>
      <c r="F92" s="1">
        <v>2</v>
      </c>
      <c r="G92" s="1">
        <v>11</v>
      </c>
      <c r="H92" s="1">
        <v>312</v>
      </c>
      <c r="J92" s="1">
        <f>IF(VLOOKUP(A92,vanha_id!$A$2:$B$223,2,FALSE)&lt;&gt;"",VLOOKUP(A92,vanha_id!$A$2:$B$223,2,FALSE),-99)</f>
        <v>313</v>
      </c>
      <c r="L92">
        <v>8</v>
      </c>
      <c r="M92">
        <f t="shared" si="4"/>
        <v>109</v>
      </c>
      <c r="N92">
        <f t="shared" si="5"/>
        <v>2</v>
      </c>
      <c r="O92">
        <f>VLOOKUP($A92,'2010_fotohav'!$B$1:$Q$223,3,FALSE)</f>
        <v>2515343.99</v>
      </c>
      <c r="P92">
        <f>VLOOKUP($A92,'2010_fotohav'!$B$1:$Q$223,4,FALSE)</f>
        <v>6860027.78</v>
      </c>
      <c r="Q92">
        <f>VLOOKUP($A92,'2010_fotohav'!$B$1:$Q$223,5,FALSE)</f>
        <v>185.91</v>
      </c>
      <c r="R92">
        <f>VLOOKUP($A92,'2010_fotohav'!$B$1:$Q$223,6,FALSE)</f>
        <v>160.3</v>
      </c>
      <c r="S92">
        <f>VLOOKUP($A92,'2010_fotohav'!$B$1:$Q$223,8,FALSE)</f>
        <v>25.53</v>
      </c>
      <c r="T92">
        <f>VLOOKUP($A92,'2010_fotohav'!$B$1:$Q$223,7,FALSE)</f>
        <v>25.61</v>
      </c>
      <c r="U92">
        <f>VLOOKUP($A92,'2010_fotohav'!$B$1:$Q$223,9,FALSE)</f>
        <v>29.5</v>
      </c>
      <c r="V92">
        <f>VLOOKUP($A92,'2010_fotohav'!$B$1:$Q$223,10,FALSE)</f>
        <v>4.22</v>
      </c>
      <c r="W92">
        <f>VLOOKUP($A92,'2010_fotohav'!$B$1:$Q$223,11,FALSE)</f>
        <v>0.43</v>
      </c>
      <c r="X92">
        <v>-99</v>
      </c>
      <c r="Y92">
        <v>-99</v>
      </c>
      <c r="Z92">
        <v>1</v>
      </c>
      <c r="AA92" t="s">
        <v>42</v>
      </c>
      <c r="AB92" s="3">
        <f>IF(AND(AC92&gt;=corners!$L$4,AC92&lt;=corners!$L$6),IF(AE92&lt;&gt;-99,AE92,AF92),-99)</f>
        <v>3</v>
      </c>
      <c r="AC92" s="2">
        <f>COS(-corners!$O$2)*($O92-corners!$L$2)-SIN(-corners!$O$2)*($P92-corners!$M$2)</f>
        <v>29.767307190377636</v>
      </c>
      <c r="AD92" s="2">
        <f>SIN(-corners!$O$2)*($O92-corners!$L$2)+COS(-corners!$O$2)*($P92-corners!$M$2)</f>
        <v>71.01363194969099</v>
      </c>
      <c r="AE92" s="2">
        <f t="shared" si="6"/>
        <v>3</v>
      </c>
      <c r="AF92" s="2">
        <f t="shared" si="7"/>
        <v>-99</v>
      </c>
    </row>
    <row r="93" spans="1:32" ht="15">
      <c r="A93" s="1">
        <v>110</v>
      </c>
      <c r="B93" s="1">
        <v>2</v>
      </c>
      <c r="C93" s="1">
        <v>24.84</v>
      </c>
      <c r="D93" s="1">
        <v>1</v>
      </c>
      <c r="E93" s="1">
        <v>1</v>
      </c>
      <c r="F93" s="1">
        <v>2</v>
      </c>
      <c r="G93" s="1">
        <v>11</v>
      </c>
      <c r="H93" s="1">
        <v>254</v>
      </c>
      <c r="J93" s="1">
        <f>IF(VLOOKUP(A93,vanha_id!$A$2:$B$223,2,FALSE)&lt;&gt;"",VLOOKUP(A93,vanha_id!$A$2:$B$223,2,FALSE),-99)</f>
        <v>322</v>
      </c>
      <c r="L93">
        <v>8</v>
      </c>
      <c r="M93">
        <f t="shared" si="4"/>
        <v>110</v>
      </c>
      <c r="N93">
        <f t="shared" si="5"/>
        <v>2</v>
      </c>
      <c r="O93">
        <f>VLOOKUP($A93,'2010_fotohav'!$B$1:$Q$223,3,FALSE)</f>
        <v>2515343.49</v>
      </c>
      <c r="P93">
        <f>VLOOKUP($A93,'2010_fotohav'!$B$1:$Q$223,4,FALSE)</f>
        <v>6860035.38</v>
      </c>
      <c r="Q93">
        <f>VLOOKUP($A93,'2010_fotohav'!$B$1:$Q$223,5,FALSE)</f>
        <v>185.7</v>
      </c>
      <c r="R93">
        <f>VLOOKUP($A93,'2010_fotohav'!$B$1:$Q$223,6,FALSE)</f>
        <v>160.86</v>
      </c>
      <c r="S93">
        <f>VLOOKUP($A93,'2010_fotohav'!$B$1:$Q$223,8,FALSE)</f>
        <v>24.78</v>
      </c>
      <c r="T93">
        <f>VLOOKUP($A93,'2010_fotohav'!$B$1:$Q$223,7,FALSE)</f>
        <v>24.84</v>
      </c>
      <c r="U93">
        <f>VLOOKUP($A93,'2010_fotohav'!$B$1:$Q$223,9,FALSE)</f>
        <v>26</v>
      </c>
      <c r="V93">
        <f>VLOOKUP($A93,'2010_fotohav'!$B$1:$Q$223,10,FALSE)</f>
        <v>3.19</v>
      </c>
      <c r="W93">
        <f>VLOOKUP($A93,'2010_fotohav'!$B$1:$Q$223,11,FALSE)</f>
        <v>0.55</v>
      </c>
      <c r="X93">
        <v>-99</v>
      </c>
      <c r="Y93">
        <v>-99</v>
      </c>
      <c r="Z93">
        <v>1</v>
      </c>
      <c r="AA93" t="s">
        <v>42</v>
      </c>
      <c r="AB93" s="3">
        <f>IF(AND(AC93&gt;=corners!$L$4,AC93&lt;=corners!$L$6),IF(AE93&lt;&gt;-99,AE93,AF93),-99)</f>
        <v>3</v>
      </c>
      <c r="AC93" s="2">
        <f>COS(-corners!$O$2)*($O93-corners!$L$2)-SIN(-corners!$O$2)*($P93-corners!$M$2)</f>
        <v>26.102254507787432</v>
      </c>
      <c r="AD93" s="2">
        <f>SIN(-corners!$O$2)*($O93-corners!$L$2)+COS(-corners!$O$2)*($P93-corners!$M$2)</f>
        <v>77.69026199996156</v>
      </c>
      <c r="AE93" s="2">
        <f t="shared" si="6"/>
        <v>3</v>
      </c>
      <c r="AF93" s="2">
        <f t="shared" si="7"/>
        <v>-99</v>
      </c>
    </row>
    <row r="94" spans="1:32" ht="15">
      <c r="A94" s="1">
        <v>111</v>
      </c>
      <c r="B94" s="1">
        <v>2</v>
      </c>
      <c r="C94" s="1">
        <v>27.15</v>
      </c>
      <c r="D94" s="1">
        <v>1</v>
      </c>
      <c r="E94" s="1">
        <v>1</v>
      </c>
      <c r="F94" s="1">
        <v>2</v>
      </c>
      <c r="G94" s="1">
        <v>11</v>
      </c>
      <c r="H94" s="1">
        <v>288</v>
      </c>
      <c r="J94" s="1">
        <f>IF(VLOOKUP(A94,vanha_id!$A$2:$B$223,2,FALSE)&lt;&gt;"",VLOOKUP(A94,vanha_id!$A$2:$B$223,2,FALSE),-99)</f>
        <v>323</v>
      </c>
      <c r="L94">
        <v>8</v>
      </c>
      <c r="M94">
        <f t="shared" si="4"/>
        <v>111</v>
      </c>
      <c r="N94">
        <f t="shared" si="5"/>
        <v>2</v>
      </c>
      <c r="O94">
        <f>VLOOKUP($A94,'2010_fotohav'!$B$1:$Q$223,3,FALSE)</f>
        <v>2515341.14</v>
      </c>
      <c r="P94">
        <f>VLOOKUP($A94,'2010_fotohav'!$B$1:$Q$223,4,FALSE)</f>
        <v>6860036.95</v>
      </c>
      <c r="Q94">
        <f>VLOOKUP($A94,'2010_fotohav'!$B$1:$Q$223,5,FALSE)</f>
        <v>187.92</v>
      </c>
      <c r="R94">
        <f>VLOOKUP($A94,'2010_fotohav'!$B$1:$Q$223,6,FALSE)</f>
        <v>160.78</v>
      </c>
      <c r="S94">
        <f>VLOOKUP($A94,'2010_fotohav'!$B$1:$Q$223,8,FALSE)</f>
        <v>26.89</v>
      </c>
      <c r="T94">
        <f>VLOOKUP($A94,'2010_fotohav'!$B$1:$Q$223,7,FALSE)</f>
        <v>27.15</v>
      </c>
      <c r="U94">
        <f>VLOOKUP($A94,'2010_fotohav'!$B$1:$Q$223,9,FALSE)</f>
        <v>32.9</v>
      </c>
      <c r="V94">
        <f>VLOOKUP($A94,'2010_fotohav'!$B$1:$Q$223,10,FALSE)</f>
        <v>4.95</v>
      </c>
      <c r="W94">
        <f>VLOOKUP($A94,'2010_fotohav'!$B$1:$Q$223,11,FALSE)</f>
        <v>0.5</v>
      </c>
      <c r="X94">
        <v>-99</v>
      </c>
      <c r="Y94">
        <v>-99</v>
      </c>
      <c r="Z94">
        <v>1</v>
      </c>
      <c r="AA94" t="s">
        <v>42</v>
      </c>
      <c r="AB94" s="3">
        <f>IF(AND(AC94&gt;=corners!$L$4,AC94&lt;=corners!$L$6),IF(AE94&lt;&gt;-99,AE94,AF94),-99)</f>
        <v>2</v>
      </c>
      <c r="AC94" s="2">
        <f>COS(-corners!$O$2)*($O94-corners!$L$2)-SIN(-corners!$O$2)*($P94-corners!$M$2)</f>
        <v>23.30892053710805</v>
      </c>
      <c r="AD94" s="2">
        <f>SIN(-corners!$O$2)*($O94-corners!$L$2)+COS(-corners!$O$2)*($P94-corners!$M$2)</f>
        <v>78.1200123107492</v>
      </c>
      <c r="AE94" s="2">
        <f t="shared" si="6"/>
        <v>2</v>
      </c>
      <c r="AF94" s="2">
        <f t="shared" si="7"/>
        <v>-99</v>
      </c>
    </row>
    <row r="95" spans="1:32" ht="15">
      <c r="A95" s="1">
        <v>112</v>
      </c>
      <c r="B95" s="1">
        <v>2</v>
      </c>
      <c r="C95" s="1">
        <v>27.15</v>
      </c>
      <c r="D95" s="1">
        <v>1</v>
      </c>
      <c r="E95" s="1">
        <v>1</v>
      </c>
      <c r="F95" s="1">
        <v>2</v>
      </c>
      <c r="G95" s="1">
        <v>11</v>
      </c>
      <c r="H95" s="1">
        <v>345</v>
      </c>
      <c r="J95" s="1">
        <f>IF(VLOOKUP(A95,vanha_id!$A$2:$B$223,2,FALSE)&lt;&gt;"",VLOOKUP(A95,vanha_id!$A$2:$B$223,2,FALSE),-99)</f>
        <v>324</v>
      </c>
      <c r="L95">
        <v>8</v>
      </c>
      <c r="M95">
        <f t="shared" si="4"/>
        <v>112</v>
      </c>
      <c r="N95">
        <f t="shared" si="5"/>
        <v>2</v>
      </c>
      <c r="O95">
        <f>VLOOKUP($A95,'2010_fotohav'!$B$1:$Q$223,3,FALSE)</f>
        <v>2515343.63</v>
      </c>
      <c r="P95">
        <f>VLOOKUP($A95,'2010_fotohav'!$B$1:$Q$223,4,FALSE)</f>
        <v>6860038.75</v>
      </c>
      <c r="Q95">
        <f>VLOOKUP($A95,'2010_fotohav'!$B$1:$Q$223,5,FALSE)</f>
        <v>188.25</v>
      </c>
      <c r="R95">
        <f>VLOOKUP($A95,'2010_fotohav'!$B$1:$Q$223,6,FALSE)</f>
        <v>161.1</v>
      </c>
      <c r="S95">
        <f>VLOOKUP($A95,'2010_fotohav'!$B$1:$Q$223,8,FALSE)</f>
        <v>27.04</v>
      </c>
      <c r="T95">
        <f>VLOOKUP($A95,'2010_fotohav'!$B$1:$Q$223,7,FALSE)</f>
        <v>27.15</v>
      </c>
      <c r="U95">
        <f>VLOOKUP($A95,'2010_fotohav'!$B$1:$Q$223,9,FALSE)</f>
        <v>30.3</v>
      </c>
      <c r="V95">
        <f>VLOOKUP($A95,'2010_fotohav'!$B$1:$Q$223,10,FALSE)</f>
        <v>3.98</v>
      </c>
      <c r="W95">
        <f>VLOOKUP($A95,'2010_fotohav'!$B$1:$Q$223,11,FALSE)</f>
        <v>0.48</v>
      </c>
      <c r="X95">
        <v>-99</v>
      </c>
      <c r="Y95">
        <v>-99</v>
      </c>
      <c r="Z95">
        <v>1</v>
      </c>
      <c r="AA95" t="s">
        <v>42</v>
      </c>
      <c r="AB95" s="3">
        <f>IF(AND(AC95&gt;=corners!$L$4,AC95&lt;=corners!$L$6),IF(AE95&lt;&gt;-99,AE95,AF95),-99)</f>
        <v>2</v>
      </c>
      <c r="AC95" s="2">
        <f>COS(-corners!$O$2)*($O95-corners!$L$2)-SIN(-corners!$O$2)*($P95-corners!$M$2)</f>
        <v>24.80491405555531</v>
      </c>
      <c r="AD95" s="2">
        <f>SIN(-corners!$O$2)*($O95-corners!$L$2)+COS(-corners!$O$2)*($P95-corners!$M$2)</f>
        <v>80.80368579887836</v>
      </c>
      <c r="AE95" s="2">
        <f t="shared" si="6"/>
        <v>2</v>
      </c>
      <c r="AF95" s="2">
        <f t="shared" si="7"/>
        <v>-99</v>
      </c>
    </row>
    <row r="96" spans="1:32" ht="15">
      <c r="A96" s="1">
        <v>113</v>
      </c>
      <c r="B96" s="1">
        <v>2</v>
      </c>
      <c r="C96" s="1">
        <v>24.79</v>
      </c>
      <c r="D96" s="1">
        <v>1</v>
      </c>
      <c r="E96" s="1">
        <v>1</v>
      </c>
      <c r="F96" s="1">
        <v>2</v>
      </c>
      <c r="G96" s="1">
        <v>11</v>
      </c>
      <c r="H96" s="1">
        <v>309</v>
      </c>
      <c r="J96" s="1">
        <f>IF(VLOOKUP(A96,vanha_id!$A$2:$B$223,2,FALSE)&lt;&gt;"",VLOOKUP(A96,vanha_id!$A$2:$B$223,2,FALSE),-99)</f>
        <v>237</v>
      </c>
      <c r="L96">
        <v>8</v>
      </c>
      <c r="M96">
        <f t="shared" si="4"/>
        <v>113</v>
      </c>
      <c r="N96">
        <f t="shared" si="5"/>
        <v>2</v>
      </c>
      <c r="O96">
        <f>VLOOKUP($A96,'2010_fotohav'!$B$1:$Q$223,3,FALSE)</f>
        <v>2515349.73</v>
      </c>
      <c r="P96">
        <f>VLOOKUP($A96,'2010_fotohav'!$B$1:$Q$223,4,FALSE)</f>
        <v>6860040.73</v>
      </c>
      <c r="Q96">
        <f>VLOOKUP($A96,'2010_fotohav'!$B$1:$Q$223,5,FALSE)</f>
        <v>186.43</v>
      </c>
      <c r="R96">
        <f>VLOOKUP($A96,'2010_fotohav'!$B$1:$Q$223,6,FALSE)</f>
        <v>161.64</v>
      </c>
      <c r="S96">
        <f>VLOOKUP($A96,'2010_fotohav'!$B$1:$Q$223,8,FALSE)</f>
        <v>24.53</v>
      </c>
      <c r="T96">
        <f>VLOOKUP($A96,'2010_fotohav'!$B$1:$Q$223,7,FALSE)</f>
        <v>24.79</v>
      </c>
      <c r="U96">
        <f>VLOOKUP($A96,'2010_fotohav'!$B$1:$Q$223,9,FALSE)</f>
        <v>29.1</v>
      </c>
      <c r="V96">
        <f>VLOOKUP($A96,'2010_fotohav'!$B$1:$Q$223,10,FALSE)</f>
        <v>4.33</v>
      </c>
      <c r="W96">
        <f>VLOOKUP($A96,'2010_fotohav'!$B$1:$Q$223,11,FALSE)</f>
        <v>0.4</v>
      </c>
      <c r="X96">
        <v>-99</v>
      </c>
      <c r="Y96">
        <v>-99</v>
      </c>
      <c r="Z96">
        <v>1</v>
      </c>
      <c r="AA96" t="s">
        <v>42</v>
      </c>
      <c r="AB96" s="3">
        <f>IF(AND(AC96&gt;=corners!$L$4,AC96&lt;=corners!$L$6),IF(AE96&lt;&gt;-99,AE96,AF96),-99)</f>
        <v>3</v>
      </c>
      <c r="AC96" s="2">
        <f>COS(-corners!$O$2)*($O96-corners!$L$2)-SIN(-corners!$O$2)*($P96-corners!$M$2)</f>
        <v>29.49660739812777</v>
      </c>
      <c r="AD96" s="2">
        <f>SIN(-corners!$O$2)*($O96-corners!$L$2)+COS(-corners!$O$2)*($P96-corners!$M$2)</f>
        <v>85.1761466142737</v>
      </c>
      <c r="AE96" s="2">
        <f t="shared" si="6"/>
        <v>3</v>
      </c>
      <c r="AF96" s="2">
        <f t="shared" si="7"/>
        <v>-99</v>
      </c>
    </row>
    <row r="97" spans="1:32" ht="15">
      <c r="A97" s="1">
        <v>114</v>
      </c>
      <c r="B97" s="1">
        <v>2</v>
      </c>
      <c r="C97" s="1">
        <v>26.24</v>
      </c>
      <c r="D97" s="1">
        <v>1</v>
      </c>
      <c r="E97" s="1">
        <v>1</v>
      </c>
      <c r="F97" s="1">
        <v>2</v>
      </c>
      <c r="G97" s="1">
        <v>11</v>
      </c>
      <c r="H97" s="1">
        <v>294</v>
      </c>
      <c r="J97" s="1">
        <f>IF(VLOOKUP(A97,vanha_id!$A$2:$B$223,2,FALSE)&lt;&gt;"",VLOOKUP(A97,vanha_id!$A$2:$B$223,2,FALSE),-99)</f>
        <v>258</v>
      </c>
      <c r="L97">
        <v>8</v>
      </c>
      <c r="M97">
        <f t="shared" si="4"/>
        <v>114</v>
      </c>
      <c r="N97">
        <f t="shared" si="5"/>
        <v>2</v>
      </c>
      <c r="O97">
        <f>VLOOKUP($A97,'2010_fotohav'!$B$1:$Q$223,3,FALSE)</f>
        <v>2515344.22</v>
      </c>
      <c r="P97">
        <f>VLOOKUP($A97,'2010_fotohav'!$B$1:$Q$223,4,FALSE)</f>
        <v>6860045.04</v>
      </c>
      <c r="Q97">
        <f>VLOOKUP($A97,'2010_fotohav'!$B$1:$Q$223,5,FALSE)</f>
        <v>187.61</v>
      </c>
      <c r="R97">
        <f>VLOOKUP($A97,'2010_fotohav'!$B$1:$Q$223,6,FALSE)</f>
        <v>161.37</v>
      </c>
      <c r="S97">
        <f>VLOOKUP($A97,'2010_fotohav'!$B$1:$Q$223,8,FALSE)</f>
        <v>26.16</v>
      </c>
      <c r="T97">
        <f>VLOOKUP($A97,'2010_fotohav'!$B$1:$Q$223,7,FALSE)</f>
        <v>26.24</v>
      </c>
      <c r="U97">
        <f>VLOOKUP($A97,'2010_fotohav'!$B$1:$Q$223,9,FALSE)</f>
        <v>29.4</v>
      </c>
      <c r="V97">
        <f>VLOOKUP($A97,'2010_fotohav'!$B$1:$Q$223,10,FALSE)</f>
        <v>3.95</v>
      </c>
      <c r="W97">
        <f>VLOOKUP($A97,'2010_fotohav'!$B$1:$Q$223,11,FALSE)</f>
        <v>0.38</v>
      </c>
      <c r="X97">
        <v>-99</v>
      </c>
      <c r="Y97">
        <v>-99</v>
      </c>
      <c r="Z97">
        <v>1</v>
      </c>
      <c r="AA97" t="s">
        <v>42</v>
      </c>
      <c r="AB97" s="3">
        <f>IF(AND(AC97&gt;=corners!$L$4,AC97&lt;=corners!$L$6),IF(AE97&lt;&gt;-99,AE97,AF97),-99)</f>
        <v>2</v>
      </c>
      <c r="AC97" s="2">
        <f>COS(-corners!$O$2)*($O97-corners!$L$2)-SIN(-corners!$O$2)*($P97-corners!$M$2)</f>
        <v>22.681366783829173</v>
      </c>
      <c r="AD97" s="2">
        <f>SIN(-corners!$O$2)*($O97-corners!$L$2)+COS(-corners!$O$2)*($P97-corners!$M$2)</f>
        <v>86.75370655393348</v>
      </c>
      <c r="AE97" s="2">
        <f t="shared" si="6"/>
        <v>2</v>
      </c>
      <c r="AF97" s="2">
        <f t="shared" si="7"/>
        <v>-99</v>
      </c>
    </row>
    <row r="98" spans="1:32" ht="15">
      <c r="A98" s="1">
        <v>115</v>
      </c>
      <c r="B98" s="1">
        <v>2</v>
      </c>
      <c r="C98" s="1">
        <v>23.55</v>
      </c>
      <c r="D98" s="1">
        <v>1</v>
      </c>
      <c r="E98" s="1">
        <v>1</v>
      </c>
      <c r="F98" s="1">
        <v>2</v>
      </c>
      <c r="G98" s="1">
        <v>11</v>
      </c>
      <c r="H98" s="1">
        <v>277</v>
      </c>
      <c r="J98" s="1">
        <f>IF(VLOOKUP(A98,vanha_id!$A$2:$B$223,2,FALSE)&lt;&gt;"",VLOOKUP(A98,vanha_id!$A$2:$B$223,2,FALSE),-99)</f>
        <v>257</v>
      </c>
      <c r="L98">
        <v>8</v>
      </c>
      <c r="M98">
        <f t="shared" si="4"/>
        <v>115</v>
      </c>
      <c r="N98">
        <f t="shared" si="5"/>
        <v>2</v>
      </c>
      <c r="O98">
        <f>VLOOKUP($A98,'2010_fotohav'!$B$1:$Q$223,3,FALSE)</f>
        <v>2515344.35</v>
      </c>
      <c r="P98">
        <f>VLOOKUP($A98,'2010_fotohav'!$B$1:$Q$223,4,FALSE)</f>
        <v>6860048.54</v>
      </c>
      <c r="Q98">
        <f>VLOOKUP($A98,'2010_fotohav'!$B$1:$Q$223,5,FALSE)</f>
        <v>185.12</v>
      </c>
      <c r="R98">
        <f>VLOOKUP($A98,'2010_fotohav'!$B$1:$Q$223,6,FALSE)</f>
        <v>161.57</v>
      </c>
      <c r="S98">
        <f>VLOOKUP($A98,'2010_fotohav'!$B$1:$Q$223,8,FALSE)</f>
        <v>23.53</v>
      </c>
      <c r="T98">
        <f>VLOOKUP($A98,'2010_fotohav'!$B$1:$Q$223,7,FALSE)</f>
        <v>23.55</v>
      </c>
      <c r="U98">
        <f>VLOOKUP($A98,'2010_fotohav'!$B$1:$Q$223,9,FALSE)</f>
        <v>25.7</v>
      </c>
      <c r="V98">
        <f>VLOOKUP($A98,'2010_fotohav'!$B$1:$Q$223,10,FALSE)</f>
        <v>3.51</v>
      </c>
      <c r="W98">
        <f>VLOOKUP($A98,'2010_fotohav'!$B$1:$Q$223,11,FALSE)</f>
        <v>0.45</v>
      </c>
      <c r="X98">
        <v>-99</v>
      </c>
      <c r="Y98">
        <v>-99</v>
      </c>
      <c r="Z98">
        <v>1</v>
      </c>
      <c r="AA98" t="s">
        <v>42</v>
      </c>
      <c r="AB98" s="3">
        <f>IF(AND(AC98&gt;=corners!$L$4,AC98&lt;=corners!$L$6),IF(AE98&lt;&gt;-99,AE98,AF98),-99)</f>
        <v>2</v>
      </c>
      <c r="AC98" s="2">
        <f>COS(-corners!$O$2)*($O98-corners!$L$2)-SIN(-corners!$O$2)*($P98-corners!$M$2)</f>
        <v>21.3200228799502</v>
      </c>
      <c r="AD98" s="2">
        <f>SIN(-corners!$O$2)*($O98-corners!$L$2)+COS(-corners!$O$2)*($P98-corners!$M$2)</f>
        <v>89.98072418254081</v>
      </c>
      <c r="AE98" s="2">
        <f t="shared" si="6"/>
        <v>2</v>
      </c>
      <c r="AF98" s="2">
        <f t="shared" si="7"/>
        <v>-99</v>
      </c>
    </row>
    <row r="99" spans="1:32" ht="15">
      <c r="A99" s="1">
        <v>116</v>
      </c>
      <c r="B99" s="1">
        <v>2</v>
      </c>
      <c r="C99" s="1">
        <v>26.31</v>
      </c>
      <c r="D99" s="1">
        <v>1</v>
      </c>
      <c r="E99" s="1">
        <v>1</v>
      </c>
      <c r="F99" s="1">
        <v>2</v>
      </c>
      <c r="G99" s="1">
        <v>11</v>
      </c>
      <c r="H99" s="1">
        <v>325</v>
      </c>
      <c r="J99" s="1">
        <f>IF(VLOOKUP(A99,vanha_id!$A$2:$B$223,2,FALSE)&lt;&gt;"",VLOOKUP(A99,vanha_id!$A$2:$B$223,2,FALSE),-99)</f>
        <v>251</v>
      </c>
      <c r="L99">
        <v>8</v>
      </c>
      <c r="M99">
        <f t="shared" si="4"/>
        <v>116</v>
      </c>
      <c r="N99">
        <f t="shared" si="5"/>
        <v>2</v>
      </c>
      <c r="O99">
        <f>VLOOKUP($A99,'2010_fotohav'!$B$1:$Q$223,3,FALSE)</f>
        <v>2515351.05</v>
      </c>
      <c r="P99">
        <f>VLOOKUP($A99,'2010_fotohav'!$B$1:$Q$223,4,FALSE)</f>
        <v>6860048.01</v>
      </c>
      <c r="Q99">
        <f>VLOOKUP($A99,'2010_fotohav'!$B$1:$Q$223,5,FALSE)</f>
        <v>188.57</v>
      </c>
      <c r="R99">
        <f>VLOOKUP($A99,'2010_fotohav'!$B$1:$Q$223,6,FALSE)</f>
        <v>162.26</v>
      </c>
      <c r="S99">
        <f>VLOOKUP($A99,'2010_fotohav'!$B$1:$Q$223,8,FALSE)</f>
        <v>26.25</v>
      </c>
      <c r="T99">
        <f>VLOOKUP($A99,'2010_fotohav'!$B$1:$Q$223,7,FALSE)</f>
        <v>26.31</v>
      </c>
      <c r="U99">
        <f>VLOOKUP($A99,'2010_fotohav'!$B$1:$Q$223,9,FALSE)</f>
        <v>31.3</v>
      </c>
      <c r="V99">
        <f>VLOOKUP($A99,'2010_fotohav'!$B$1:$Q$223,10,FALSE)</f>
        <v>4.63</v>
      </c>
      <c r="W99">
        <f>VLOOKUP($A99,'2010_fotohav'!$B$1:$Q$223,11,FALSE)</f>
        <v>0.33</v>
      </c>
      <c r="X99">
        <v>-99</v>
      </c>
      <c r="Y99">
        <v>-99</v>
      </c>
      <c r="Z99">
        <v>1</v>
      </c>
      <c r="AA99" t="s">
        <v>42</v>
      </c>
      <c r="AB99" s="3">
        <f>IF(AND(AC99&gt;=corners!$L$4,AC99&lt;=corners!$L$6),IF(AE99&lt;&gt;-99,AE99,AF99),-99)</f>
        <v>3</v>
      </c>
      <c r="AC99" s="2">
        <f>COS(-corners!$O$2)*($O99-corners!$L$2)-SIN(-corners!$O$2)*($P99-corners!$M$2)</f>
        <v>27.61627273167531</v>
      </c>
      <c r="AD99" s="2">
        <f>SIN(-corners!$O$2)*($O99-corners!$L$2)+COS(-corners!$O$2)*($P99-corners!$M$2)</f>
        <v>92.33192340871966</v>
      </c>
      <c r="AE99" s="2">
        <f t="shared" si="6"/>
        <v>3</v>
      </c>
      <c r="AF99" s="2">
        <f t="shared" si="7"/>
        <v>-99</v>
      </c>
    </row>
    <row r="100" spans="1:32" ht="15">
      <c r="A100" s="1">
        <v>117</v>
      </c>
      <c r="B100" s="1">
        <v>2</v>
      </c>
      <c r="C100" s="1">
        <v>26.74</v>
      </c>
      <c r="D100" s="1">
        <v>1</v>
      </c>
      <c r="E100" s="1">
        <v>1</v>
      </c>
      <c r="F100" s="1">
        <v>2</v>
      </c>
      <c r="G100" s="1">
        <v>12</v>
      </c>
      <c r="H100" s="1">
        <v>379</v>
      </c>
      <c r="I100" s="1" t="s">
        <v>12</v>
      </c>
      <c r="J100" s="1">
        <f>IF(VLOOKUP(A100,vanha_id!$A$2:$B$223,2,FALSE)&lt;&gt;"",VLOOKUP(A100,vanha_id!$A$2:$B$223,2,FALSE),-99)</f>
        <v>256</v>
      </c>
      <c r="L100">
        <v>8</v>
      </c>
      <c r="M100">
        <f t="shared" si="4"/>
        <v>117</v>
      </c>
      <c r="N100">
        <f t="shared" si="5"/>
        <v>2</v>
      </c>
      <c r="O100">
        <f>VLOOKUP($A100,'2010_fotohav'!$B$1:$Q$223,3,FALSE)</f>
        <v>2515345.56</v>
      </c>
      <c r="P100">
        <f>VLOOKUP($A100,'2010_fotohav'!$B$1:$Q$223,4,FALSE)</f>
        <v>6860052.04</v>
      </c>
      <c r="Q100">
        <f>VLOOKUP($A100,'2010_fotohav'!$B$1:$Q$223,5,FALSE)</f>
        <v>188.26</v>
      </c>
      <c r="R100">
        <f>VLOOKUP($A100,'2010_fotohav'!$B$1:$Q$223,6,FALSE)</f>
        <v>161.53</v>
      </c>
      <c r="S100">
        <f>VLOOKUP($A100,'2010_fotohav'!$B$1:$Q$223,8,FALSE)</f>
        <v>26.78</v>
      </c>
      <c r="T100">
        <f>VLOOKUP($A100,'2010_fotohav'!$B$1:$Q$223,7,FALSE)</f>
        <v>26.74</v>
      </c>
      <c r="U100">
        <f>VLOOKUP($A100,'2010_fotohav'!$B$1:$Q$223,9,FALSE)</f>
        <v>32.3</v>
      </c>
      <c r="V100">
        <f>VLOOKUP($A100,'2010_fotohav'!$B$1:$Q$223,10,FALSE)</f>
        <v>4.85</v>
      </c>
      <c r="W100">
        <f>VLOOKUP($A100,'2010_fotohav'!$B$1:$Q$223,11,FALSE)</f>
        <v>0.35</v>
      </c>
      <c r="X100">
        <v>-99</v>
      </c>
      <c r="Y100">
        <v>-99</v>
      </c>
      <c r="Z100">
        <v>1</v>
      </c>
      <c r="AA100" t="s">
        <v>42</v>
      </c>
      <c r="AB100" s="3">
        <f>IF(AND(AC100&gt;=corners!$L$4,AC100&lt;=corners!$L$6),IF(AE100&lt;&gt;-99,AE100,AF100),-99)</f>
        <v>2</v>
      </c>
      <c r="AC100" s="2">
        <f>COS(-corners!$O$2)*($O100-corners!$L$2)-SIN(-corners!$O$2)*($P100-corners!$M$2)</f>
        <v>20.937491386138333</v>
      </c>
      <c r="AD100" s="2">
        <f>SIN(-corners!$O$2)*($O100-corners!$L$2)+COS(-corners!$O$2)*($P100-corners!$M$2)</f>
        <v>93.66416953385959</v>
      </c>
      <c r="AE100" s="2">
        <f t="shared" si="6"/>
        <v>2</v>
      </c>
      <c r="AF100" s="2">
        <f t="shared" si="7"/>
        <v>-99</v>
      </c>
    </row>
    <row r="101" spans="1:32" ht="15">
      <c r="A101" s="1">
        <v>118</v>
      </c>
      <c r="B101" s="1">
        <v>2</v>
      </c>
      <c r="C101" s="1">
        <v>24.52</v>
      </c>
      <c r="D101" s="1">
        <v>1</v>
      </c>
      <c r="E101" s="1">
        <v>1</v>
      </c>
      <c r="F101" s="1">
        <v>2</v>
      </c>
      <c r="G101" s="1">
        <v>12</v>
      </c>
      <c r="H101" s="1">
        <v>256</v>
      </c>
      <c r="I101" s="1" t="s">
        <v>12</v>
      </c>
      <c r="J101" s="1">
        <f>IF(VLOOKUP(A101,vanha_id!$A$2:$B$223,2,FALSE)&lt;&gt;"",VLOOKUP(A101,vanha_id!$A$2:$B$223,2,FALSE),-99)</f>
        <v>254</v>
      </c>
      <c r="L101">
        <v>8</v>
      </c>
      <c r="M101">
        <f t="shared" si="4"/>
        <v>118</v>
      </c>
      <c r="N101">
        <f t="shared" si="5"/>
        <v>2</v>
      </c>
      <c r="O101">
        <f>VLOOKUP($A101,'2010_fotohav'!$B$1:$Q$223,3,FALSE)</f>
        <v>2515346.18</v>
      </c>
      <c r="P101">
        <f>VLOOKUP($A101,'2010_fotohav'!$B$1:$Q$223,4,FALSE)</f>
        <v>6860055.5</v>
      </c>
      <c r="Q101">
        <f>VLOOKUP($A101,'2010_fotohav'!$B$1:$Q$223,5,FALSE)</f>
        <v>186.17</v>
      </c>
      <c r="R101">
        <f>VLOOKUP($A101,'2010_fotohav'!$B$1:$Q$223,6,FALSE)</f>
        <v>161.66</v>
      </c>
      <c r="S101">
        <f>VLOOKUP($A101,'2010_fotohav'!$B$1:$Q$223,8,FALSE)</f>
        <v>25.01</v>
      </c>
      <c r="T101">
        <f>VLOOKUP($A101,'2010_fotohav'!$B$1:$Q$223,7,FALSE)</f>
        <v>24.52</v>
      </c>
      <c r="U101">
        <f>VLOOKUP($A101,'2010_fotohav'!$B$1:$Q$223,9,FALSE)</f>
        <v>26.9</v>
      </c>
      <c r="V101">
        <f>VLOOKUP($A101,'2010_fotohav'!$B$1:$Q$223,10,FALSE)</f>
        <v>3.63</v>
      </c>
      <c r="W101">
        <f>VLOOKUP($A101,'2010_fotohav'!$B$1:$Q$223,11,FALSE)</f>
        <v>0.54</v>
      </c>
      <c r="X101">
        <v>-99</v>
      </c>
      <c r="Y101">
        <v>-99</v>
      </c>
      <c r="Z101">
        <v>1</v>
      </c>
      <c r="AA101" t="s">
        <v>42</v>
      </c>
      <c r="AB101" s="3">
        <f>IF(AND(AC101&gt;=corners!$L$4,AC101&lt;=corners!$L$6),IF(AE101&lt;&gt;-99,AE101,AF101),-99)</f>
        <v>2</v>
      </c>
      <c r="AC101" s="2">
        <f>COS(-corners!$O$2)*($O101-corners!$L$2)-SIN(-corners!$O$2)*($P101-corners!$M$2)</f>
        <v>20.037143028595267</v>
      </c>
      <c r="AD101" s="2">
        <f>SIN(-corners!$O$2)*($O101-corners!$L$2)+COS(-corners!$O$2)*($P101-corners!$M$2)</f>
        <v>97.06201779929911</v>
      </c>
      <c r="AE101" s="2">
        <f t="shared" si="6"/>
        <v>2</v>
      </c>
      <c r="AF101" s="2">
        <f t="shared" si="7"/>
        <v>-99</v>
      </c>
    </row>
    <row r="102" spans="1:32" ht="15">
      <c r="A102" s="1">
        <v>119</v>
      </c>
      <c r="B102" s="1">
        <v>2</v>
      </c>
      <c r="C102" s="1">
        <v>23.55</v>
      </c>
      <c r="D102" s="1">
        <v>1</v>
      </c>
      <c r="E102" s="1">
        <v>1</v>
      </c>
      <c r="F102" s="1">
        <v>2</v>
      </c>
      <c r="G102" s="1">
        <v>11</v>
      </c>
      <c r="H102" s="1">
        <v>267</v>
      </c>
      <c r="J102" s="1">
        <f>IF(VLOOKUP(A102,vanha_id!$A$2:$B$223,2,FALSE)&lt;&gt;"",VLOOKUP(A102,vanha_id!$A$2:$B$223,2,FALSE),-99)</f>
        <v>249</v>
      </c>
      <c r="L102">
        <v>8</v>
      </c>
      <c r="M102">
        <f t="shared" si="4"/>
        <v>119</v>
      </c>
      <c r="N102">
        <f t="shared" si="5"/>
        <v>2</v>
      </c>
      <c r="O102">
        <f>VLOOKUP($A102,'2010_fotohav'!$B$1:$Q$223,3,FALSE)</f>
        <v>2515357</v>
      </c>
      <c r="P102">
        <f>VLOOKUP($A102,'2010_fotohav'!$B$1:$Q$223,4,FALSE)</f>
        <v>6860057.19</v>
      </c>
      <c r="Q102">
        <f>VLOOKUP($A102,'2010_fotohav'!$B$1:$Q$223,5,FALSE)</f>
        <v>186.61</v>
      </c>
      <c r="R102">
        <f>VLOOKUP($A102,'2010_fotohav'!$B$1:$Q$223,6,FALSE)</f>
        <v>163.06</v>
      </c>
      <c r="S102">
        <f>VLOOKUP($A102,'2010_fotohav'!$B$1:$Q$223,8,FALSE)</f>
        <v>24.01</v>
      </c>
      <c r="T102">
        <f>VLOOKUP($A102,'2010_fotohav'!$B$1:$Q$223,7,FALSE)</f>
        <v>23.55</v>
      </c>
      <c r="U102">
        <f>VLOOKUP($A102,'2010_fotohav'!$B$1:$Q$223,9,FALSE)</f>
        <v>22.3</v>
      </c>
      <c r="V102">
        <f>VLOOKUP($A102,'2010_fotohav'!$B$1:$Q$223,10,FALSE)</f>
        <v>2.35</v>
      </c>
      <c r="W102">
        <f>VLOOKUP($A102,'2010_fotohav'!$B$1:$Q$223,11,FALSE)</f>
        <v>0.5</v>
      </c>
      <c r="X102">
        <v>-99</v>
      </c>
      <c r="Y102">
        <v>-99</v>
      </c>
      <c r="Z102">
        <v>1</v>
      </c>
      <c r="AA102" t="s">
        <v>42</v>
      </c>
      <c r="AB102" s="3">
        <f>IF(AND(AC102&gt;=corners!$L$4,AC102&lt;=corners!$L$6),IF(AE102&lt;&gt;-99,AE102,AF102),-99)</f>
        <v>3</v>
      </c>
      <c r="AC102" s="2">
        <f>COS(-corners!$O$2)*($O102-corners!$L$2)-SIN(-corners!$O$2)*($P102-corners!$M$2)</f>
        <v>29.12916842166493</v>
      </c>
      <c r="AD102" s="2">
        <f>SIN(-corners!$O$2)*($O102-corners!$L$2)+COS(-corners!$O$2)*($P102-corners!$M$2)</f>
        <v>103.16640755172597</v>
      </c>
      <c r="AE102" s="2">
        <f t="shared" si="6"/>
        <v>3</v>
      </c>
      <c r="AF102" s="2">
        <f t="shared" si="7"/>
        <v>-99</v>
      </c>
    </row>
    <row r="103" spans="1:32" ht="15">
      <c r="A103" s="1">
        <v>126</v>
      </c>
      <c r="B103" s="1">
        <v>3</v>
      </c>
      <c r="C103" s="1">
        <v>25.3</v>
      </c>
      <c r="D103" s="1">
        <v>1</v>
      </c>
      <c r="E103" s="1">
        <v>1</v>
      </c>
      <c r="F103" s="1">
        <v>5</v>
      </c>
      <c r="G103" s="1">
        <v>11</v>
      </c>
      <c r="H103" s="1">
        <v>492</v>
      </c>
      <c r="J103" s="1">
        <f>IF(VLOOKUP(A103,vanha_id!$A$2:$B$223,2,FALSE)&lt;&gt;"",VLOOKUP(A103,vanha_id!$A$2:$B$223,2,FALSE),-99)</f>
        <v>135</v>
      </c>
      <c r="L103">
        <v>8</v>
      </c>
      <c r="M103">
        <f t="shared" si="4"/>
        <v>126</v>
      </c>
      <c r="N103">
        <f t="shared" si="5"/>
        <v>3</v>
      </c>
      <c r="O103">
        <f>VLOOKUP($A103,'2010_fotohav'!$B$1:$Q$223,3,FALSE)</f>
        <v>2515332.17</v>
      </c>
      <c r="P103">
        <f>VLOOKUP($A103,'2010_fotohav'!$B$1:$Q$223,4,FALSE)</f>
        <v>6859961.39</v>
      </c>
      <c r="Q103">
        <f>VLOOKUP($A103,'2010_fotohav'!$B$1:$Q$223,5,FALSE)</f>
        <v>181.27</v>
      </c>
      <c r="R103">
        <f>VLOOKUP($A103,'2010_fotohav'!$B$1:$Q$223,6,FALSE)</f>
        <v>155.97</v>
      </c>
      <c r="S103">
        <f>VLOOKUP($A103,'2010_fotohav'!$B$1:$Q$223,8,FALSE)</f>
        <v>25.79</v>
      </c>
      <c r="T103">
        <f>VLOOKUP($A103,'2010_fotohav'!$B$1:$Q$223,7,FALSE)</f>
        <v>25.3</v>
      </c>
      <c r="U103">
        <f>VLOOKUP($A103,'2010_fotohav'!$B$1:$Q$223,9,FALSE)</f>
        <v>22.4</v>
      </c>
      <c r="V103">
        <f>VLOOKUP($A103,'2010_fotohav'!$B$1:$Q$223,10,FALSE)</f>
        <v>3.9</v>
      </c>
      <c r="W103">
        <f>VLOOKUP($A103,'2010_fotohav'!$B$1:$Q$223,11,FALSE)</f>
        <v>0.65</v>
      </c>
      <c r="X103">
        <v>-99</v>
      </c>
      <c r="Y103">
        <v>-99</v>
      </c>
      <c r="Z103">
        <v>1</v>
      </c>
      <c r="AA103" t="s">
        <v>42</v>
      </c>
      <c r="AB103" s="3">
        <f>IF(AND(AC103&gt;=corners!$L$4,AC103&lt;=corners!$L$6),IF(AE103&lt;&gt;-99,AE103,AF103),-99)</f>
        <v>5</v>
      </c>
      <c r="AC103" s="2">
        <f>COS(-corners!$O$2)*($O103-corners!$L$2)-SIN(-corners!$O$2)*($P103-corners!$M$2)</f>
        <v>47.11237554455126</v>
      </c>
      <c r="AD103" s="2">
        <f>SIN(-corners!$O$2)*($O103-corners!$L$2)+COS(-corners!$O$2)*($P103-corners!$M$2)</f>
        <v>5.848510113886588</v>
      </c>
      <c r="AE103" s="2">
        <f t="shared" si="6"/>
        <v>5</v>
      </c>
      <c r="AF103" s="2">
        <f t="shared" si="7"/>
        <v>-99</v>
      </c>
    </row>
    <row r="104" spans="1:32" ht="15">
      <c r="A104" s="1">
        <v>127</v>
      </c>
      <c r="B104" s="1">
        <v>2</v>
      </c>
      <c r="C104" s="1">
        <v>22.97</v>
      </c>
      <c r="D104" s="1">
        <v>1</v>
      </c>
      <c r="E104" s="1">
        <v>1</v>
      </c>
      <c r="F104" s="1">
        <v>21</v>
      </c>
      <c r="G104" s="1">
        <v>11</v>
      </c>
      <c r="H104" s="1">
        <v>253</v>
      </c>
      <c r="I104" s="1" t="s">
        <v>6</v>
      </c>
      <c r="J104" s="1">
        <f>IF(VLOOKUP(A104,vanha_id!$A$2:$B$223,2,FALSE)&lt;&gt;"",VLOOKUP(A104,vanha_id!$A$2:$B$223,2,FALSE),-99)</f>
        <v>128</v>
      </c>
      <c r="L104">
        <v>8</v>
      </c>
      <c r="M104">
        <f t="shared" si="4"/>
        <v>127</v>
      </c>
      <c r="N104">
        <f t="shared" si="5"/>
        <v>2</v>
      </c>
      <c r="O104">
        <f>VLOOKUP($A104,'2010_fotohav'!$B$1:$Q$223,3,FALSE)</f>
        <v>2515327.41</v>
      </c>
      <c r="P104">
        <f>VLOOKUP($A104,'2010_fotohav'!$B$1:$Q$223,4,FALSE)</f>
        <v>6859969.33</v>
      </c>
      <c r="Q104">
        <f>VLOOKUP($A104,'2010_fotohav'!$B$1:$Q$223,5,FALSE)</f>
        <v>178.6</v>
      </c>
      <c r="R104">
        <f>VLOOKUP($A104,'2010_fotohav'!$B$1:$Q$223,6,FALSE)</f>
        <v>155.63</v>
      </c>
      <c r="S104">
        <f>VLOOKUP($A104,'2010_fotohav'!$B$1:$Q$223,8,FALSE)</f>
        <v>23.33</v>
      </c>
      <c r="T104">
        <f>VLOOKUP($A104,'2010_fotohav'!$B$1:$Q$223,7,FALSE)</f>
        <v>22.97</v>
      </c>
      <c r="U104">
        <f>VLOOKUP($A104,'2010_fotohav'!$B$1:$Q$223,9,FALSE)</f>
        <v>25.2</v>
      </c>
      <c r="V104">
        <f>VLOOKUP($A104,'2010_fotohav'!$B$1:$Q$223,10,FALSE)</f>
        <v>3.52</v>
      </c>
      <c r="W104">
        <f>VLOOKUP($A104,'2010_fotohav'!$B$1:$Q$223,11,FALSE)</f>
        <v>0.44</v>
      </c>
      <c r="X104">
        <v>-99</v>
      </c>
      <c r="Y104">
        <v>-99</v>
      </c>
      <c r="Z104">
        <v>1</v>
      </c>
      <c r="AA104" t="s">
        <v>42</v>
      </c>
      <c r="AB104" s="3">
        <f>IF(AND(AC104&gt;=corners!$L$4,AC104&lt;=corners!$L$6),IF(AE104&lt;&gt;-99,AE104,AF104),-99)</f>
        <v>4</v>
      </c>
      <c r="AC104" s="2">
        <f>COS(-corners!$O$2)*($O104-corners!$L$2)-SIN(-corners!$O$2)*($P104-corners!$M$2)</f>
        <v>39.44276148006505</v>
      </c>
      <c r="AD104" s="2">
        <f>SIN(-corners!$O$2)*($O104-corners!$L$2)+COS(-corners!$O$2)*($P104-corners!$M$2)</f>
        <v>11.03293101753771</v>
      </c>
      <c r="AE104" s="2">
        <f t="shared" si="6"/>
        <v>4</v>
      </c>
      <c r="AF104" s="2">
        <f t="shared" si="7"/>
        <v>-99</v>
      </c>
    </row>
    <row r="105" spans="1:32" ht="15">
      <c r="A105" s="1">
        <v>128</v>
      </c>
      <c r="B105" s="1">
        <v>3</v>
      </c>
      <c r="C105" s="1">
        <v>25.98</v>
      </c>
      <c r="D105" s="1">
        <v>1</v>
      </c>
      <c r="E105" s="1">
        <v>1</v>
      </c>
      <c r="F105" s="1">
        <v>5</v>
      </c>
      <c r="G105" s="1">
        <v>11</v>
      </c>
      <c r="H105" s="1">
        <v>527</v>
      </c>
      <c r="I105" s="1" t="s">
        <v>13</v>
      </c>
      <c r="J105" s="1">
        <f>IF(VLOOKUP(A105,vanha_id!$A$2:$B$223,2,FALSE)&lt;&gt;"",VLOOKUP(A105,vanha_id!$A$2:$B$223,2,FALSE),-99)</f>
        <v>133</v>
      </c>
      <c r="L105">
        <v>8</v>
      </c>
      <c r="M105">
        <f t="shared" si="4"/>
        <v>128</v>
      </c>
      <c r="N105">
        <f t="shared" si="5"/>
        <v>3</v>
      </c>
      <c r="O105">
        <f>VLOOKUP($A105,'2010_fotohav'!$B$1:$Q$223,3,FALSE)</f>
        <v>2515334.06</v>
      </c>
      <c r="P105">
        <f>VLOOKUP($A105,'2010_fotohav'!$B$1:$Q$223,4,FALSE)</f>
        <v>6859967.04</v>
      </c>
      <c r="Q105">
        <f>VLOOKUP($A105,'2010_fotohav'!$B$1:$Q$223,5,FALSE)</f>
        <v>182.39</v>
      </c>
      <c r="R105">
        <f>VLOOKUP($A105,'2010_fotohav'!$B$1:$Q$223,6,FALSE)</f>
        <v>156.41</v>
      </c>
      <c r="S105">
        <f>VLOOKUP($A105,'2010_fotohav'!$B$1:$Q$223,8,FALSE)</f>
        <v>26.46</v>
      </c>
      <c r="T105">
        <f>VLOOKUP($A105,'2010_fotohav'!$B$1:$Q$223,7,FALSE)</f>
        <v>25.98</v>
      </c>
      <c r="U105">
        <f>VLOOKUP($A105,'2010_fotohav'!$B$1:$Q$223,9,FALSE)</f>
        <v>26</v>
      </c>
      <c r="V105">
        <f>VLOOKUP($A105,'2010_fotohav'!$B$1:$Q$223,10,FALSE)</f>
        <v>5.11</v>
      </c>
      <c r="W105">
        <f>VLOOKUP($A105,'2010_fotohav'!$B$1:$Q$223,11,FALSE)</f>
        <v>0.6</v>
      </c>
      <c r="X105">
        <v>-99</v>
      </c>
      <c r="Y105">
        <v>-99</v>
      </c>
      <c r="Z105">
        <v>1</v>
      </c>
      <c r="AA105" t="s">
        <v>42</v>
      </c>
      <c r="AB105" s="3">
        <f>IF(AND(AC105&gt;=corners!$L$4,AC105&lt;=corners!$L$6),IF(AE105&lt;&gt;-99,AE105,AF105),-99)</f>
        <v>5</v>
      </c>
      <c r="AC105" s="2">
        <f>COS(-corners!$O$2)*($O105-corners!$L$2)-SIN(-corners!$O$2)*($P105-corners!$M$2)</f>
        <v>46.437504083176314</v>
      </c>
      <c r="AD105" s="2">
        <f>SIN(-corners!$O$2)*($O105-corners!$L$2)+COS(-corners!$O$2)*($P105-corners!$M$2)</f>
        <v>11.767897625726311</v>
      </c>
      <c r="AE105" s="2">
        <f t="shared" si="6"/>
        <v>5</v>
      </c>
      <c r="AF105" s="2">
        <f t="shared" si="7"/>
        <v>-99</v>
      </c>
    </row>
    <row r="106" spans="1:32" ht="15">
      <c r="A106" s="1">
        <v>129</v>
      </c>
      <c r="B106" s="1">
        <v>2</v>
      </c>
      <c r="C106" s="1">
        <v>26.93</v>
      </c>
      <c r="D106" s="1">
        <v>1</v>
      </c>
      <c r="E106" s="1">
        <v>1</v>
      </c>
      <c r="F106" s="1">
        <v>2</v>
      </c>
      <c r="G106" s="1">
        <v>11</v>
      </c>
      <c r="H106" s="1">
        <v>369</v>
      </c>
      <c r="J106" s="1">
        <f>IF(VLOOKUP(A106,vanha_id!$A$2:$B$223,2,FALSE)&lt;&gt;"",VLOOKUP(A106,vanha_id!$A$2:$B$223,2,FALSE),-99)</f>
        <v>126</v>
      </c>
      <c r="L106">
        <v>8</v>
      </c>
      <c r="M106">
        <f t="shared" si="4"/>
        <v>129</v>
      </c>
      <c r="N106">
        <f t="shared" si="5"/>
        <v>2</v>
      </c>
      <c r="O106">
        <f>VLOOKUP($A106,'2010_fotohav'!$B$1:$Q$223,3,FALSE)</f>
        <v>2515328.58</v>
      </c>
      <c r="P106">
        <f>VLOOKUP($A106,'2010_fotohav'!$B$1:$Q$223,4,FALSE)</f>
        <v>6859973.86</v>
      </c>
      <c r="Q106">
        <f>VLOOKUP($A106,'2010_fotohav'!$B$1:$Q$223,5,FALSE)</f>
        <v>183.22</v>
      </c>
      <c r="R106">
        <f>VLOOKUP($A106,'2010_fotohav'!$B$1:$Q$223,6,FALSE)</f>
        <v>156.29</v>
      </c>
      <c r="S106">
        <f>VLOOKUP($A106,'2010_fotohav'!$B$1:$Q$223,8,FALSE)</f>
        <v>27.12</v>
      </c>
      <c r="T106">
        <f>VLOOKUP($A106,'2010_fotohav'!$B$1:$Q$223,7,FALSE)</f>
        <v>26.93</v>
      </c>
      <c r="U106">
        <f>VLOOKUP($A106,'2010_fotohav'!$B$1:$Q$223,9,FALSE)</f>
        <v>31.9</v>
      </c>
      <c r="V106">
        <f>VLOOKUP($A106,'2010_fotohav'!$B$1:$Q$223,10,FALSE)</f>
        <v>4.66</v>
      </c>
      <c r="W106">
        <f>VLOOKUP($A106,'2010_fotohav'!$B$1:$Q$223,11,FALSE)</f>
        <v>0.54</v>
      </c>
      <c r="X106">
        <v>-99</v>
      </c>
      <c r="Y106">
        <v>-99</v>
      </c>
      <c r="Z106">
        <v>1</v>
      </c>
      <c r="AA106" t="s">
        <v>42</v>
      </c>
      <c r="AB106" s="3">
        <f>IF(AND(AC106&gt;=corners!$L$4,AC106&lt;=corners!$L$6),IF(AE106&lt;&gt;-99,AE106,AF106),-99)</f>
        <v>4</v>
      </c>
      <c r="AC106" s="2">
        <f>COS(-corners!$O$2)*($O106-corners!$L$2)-SIN(-corners!$O$2)*($P106-corners!$M$2)</f>
        <v>38.58868086503483</v>
      </c>
      <c r="AD106" s="2">
        <f>SIN(-corners!$O$2)*($O106-corners!$L$2)+COS(-corners!$O$2)*($P106-corners!$M$2)</f>
        <v>15.632968659255203</v>
      </c>
      <c r="AE106" s="2">
        <f t="shared" si="6"/>
        <v>4</v>
      </c>
      <c r="AF106" s="2">
        <f t="shared" si="7"/>
        <v>-99</v>
      </c>
    </row>
    <row r="107" spans="1:32" ht="15">
      <c r="A107" s="1">
        <v>130</v>
      </c>
      <c r="B107" s="1">
        <v>2</v>
      </c>
      <c r="C107" s="1">
        <v>28.25</v>
      </c>
      <c r="D107" s="1">
        <v>1</v>
      </c>
      <c r="E107" s="1">
        <v>1</v>
      </c>
      <c r="F107" s="1">
        <v>2</v>
      </c>
      <c r="G107" s="1">
        <v>11</v>
      </c>
      <c r="H107" s="1">
        <v>329</v>
      </c>
      <c r="J107" s="1">
        <f>IF(VLOOKUP(A107,vanha_id!$A$2:$B$223,2,FALSE)&lt;&gt;"",VLOOKUP(A107,vanha_id!$A$2:$B$223,2,FALSE),-99)</f>
        <v>112</v>
      </c>
      <c r="L107">
        <v>8</v>
      </c>
      <c r="M107">
        <f t="shared" si="4"/>
        <v>130</v>
      </c>
      <c r="N107">
        <f t="shared" si="5"/>
        <v>2</v>
      </c>
      <c r="O107">
        <f>VLOOKUP($A107,'2010_fotohav'!$B$1:$Q$223,3,FALSE)</f>
        <v>2515336.48</v>
      </c>
      <c r="P107">
        <f>VLOOKUP($A107,'2010_fotohav'!$B$1:$Q$223,4,FALSE)</f>
        <v>6859975.9</v>
      </c>
      <c r="Q107">
        <f>VLOOKUP($A107,'2010_fotohav'!$B$1:$Q$223,5,FALSE)</f>
        <v>185.52</v>
      </c>
      <c r="R107">
        <f>VLOOKUP($A107,'2010_fotohav'!$B$1:$Q$223,6,FALSE)</f>
        <v>157.27</v>
      </c>
      <c r="S107">
        <f>VLOOKUP($A107,'2010_fotohav'!$B$1:$Q$223,8,FALSE)</f>
        <v>28.36</v>
      </c>
      <c r="T107">
        <f>VLOOKUP($A107,'2010_fotohav'!$B$1:$Q$223,7,FALSE)</f>
        <v>28.25</v>
      </c>
      <c r="U107">
        <f>VLOOKUP($A107,'2010_fotohav'!$B$1:$Q$223,9,FALSE)</f>
        <v>32.5</v>
      </c>
      <c r="V107">
        <f>VLOOKUP($A107,'2010_fotohav'!$B$1:$Q$223,10,FALSE)</f>
        <v>4.43</v>
      </c>
      <c r="W107">
        <f>VLOOKUP($A107,'2010_fotohav'!$B$1:$Q$223,11,FALSE)</f>
        <v>0.42</v>
      </c>
      <c r="X107">
        <v>-99</v>
      </c>
      <c r="Y107">
        <v>-99</v>
      </c>
      <c r="Z107">
        <v>1</v>
      </c>
      <c r="AA107" t="s">
        <v>42</v>
      </c>
      <c r="AB107" s="3">
        <f>IF(AND(AC107&gt;=corners!$L$4,AC107&lt;=corners!$L$6),IF(AE107&lt;&gt;-99,AE107,AF107),-99)</f>
        <v>4</v>
      </c>
      <c r="AC107" s="2">
        <f>COS(-corners!$O$2)*($O107-corners!$L$2)-SIN(-corners!$O$2)*($P107-corners!$M$2)</f>
        <v>44.886371128573195</v>
      </c>
      <c r="AD107" s="2">
        <f>SIN(-corners!$O$2)*($O107-corners!$L$2)+COS(-corners!$O$2)*($P107-corners!$M$2)</f>
        <v>20.8205208125559</v>
      </c>
      <c r="AE107" s="2">
        <f t="shared" si="6"/>
        <v>4</v>
      </c>
      <c r="AF107" s="2">
        <f t="shared" si="7"/>
        <v>-99</v>
      </c>
    </row>
    <row r="108" spans="1:32" ht="15">
      <c r="A108" s="1">
        <v>131</v>
      </c>
      <c r="B108" s="1">
        <v>2</v>
      </c>
      <c r="C108" s="1">
        <v>26.58</v>
      </c>
      <c r="D108" s="1">
        <v>1</v>
      </c>
      <c r="E108" s="1">
        <v>1</v>
      </c>
      <c r="F108" s="1">
        <v>2</v>
      </c>
      <c r="G108" s="1">
        <v>11</v>
      </c>
      <c r="H108" s="1">
        <v>270</v>
      </c>
      <c r="J108" s="1">
        <f>IF(VLOOKUP(A108,vanha_id!$A$2:$B$223,2,FALSE)&lt;&gt;"",VLOOKUP(A108,vanha_id!$A$2:$B$223,2,FALSE),-99)</f>
        <v>102</v>
      </c>
      <c r="L108">
        <v>8</v>
      </c>
      <c r="M108">
        <f t="shared" si="4"/>
        <v>131</v>
      </c>
      <c r="N108">
        <f t="shared" si="5"/>
        <v>2</v>
      </c>
      <c r="O108">
        <f>VLOOKUP($A108,'2010_fotohav'!$B$1:$Q$223,3,FALSE)</f>
        <v>2515334.67</v>
      </c>
      <c r="P108">
        <f>VLOOKUP($A108,'2010_fotohav'!$B$1:$Q$223,4,FALSE)</f>
        <v>6859979.59</v>
      </c>
      <c r="Q108">
        <f>VLOOKUP($A108,'2010_fotohav'!$B$1:$Q$223,5,FALSE)</f>
        <v>184.2</v>
      </c>
      <c r="R108">
        <f>VLOOKUP($A108,'2010_fotohav'!$B$1:$Q$223,6,FALSE)</f>
        <v>157.62</v>
      </c>
      <c r="S108">
        <f>VLOOKUP($A108,'2010_fotohav'!$B$1:$Q$223,8,FALSE)</f>
        <v>26.81</v>
      </c>
      <c r="T108">
        <f>VLOOKUP($A108,'2010_fotohav'!$B$1:$Q$223,7,FALSE)</f>
        <v>26.58</v>
      </c>
      <c r="U108">
        <f>VLOOKUP($A108,'2010_fotohav'!$B$1:$Q$223,9,FALSE)</f>
        <v>29.8</v>
      </c>
      <c r="V108">
        <f>VLOOKUP($A108,'2010_fotohav'!$B$1:$Q$223,10,FALSE)</f>
        <v>3.97</v>
      </c>
      <c r="W108">
        <f>VLOOKUP($A108,'2010_fotohav'!$B$1:$Q$223,11,FALSE)</f>
        <v>0.52</v>
      </c>
      <c r="X108">
        <v>-99</v>
      </c>
      <c r="Y108">
        <v>-99</v>
      </c>
      <c r="Z108">
        <v>1</v>
      </c>
      <c r="AA108" t="s">
        <v>42</v>
      </c>
      <c r="AB108" s="3">
        <f>IF(AND(AC108&gt;=corners!$L$4,AC108&lt;=corners!$L$6),IF(AE108&lt;&gt;-99,AE108,AF108),-99)</f>
        <v>4</v>
      </c>
      <c r="AC108" s="2">
        <f>COS(-corners!$O$2)*($O108-corners!$L$2)-SIN(-corners!$O$2)*($P108-corners!$M$2)</f>
        <v>41.686492648383435</v>
      </c>
      <c r="AD108" s="2">
        <f>SIN(-corners!$O$2)*($O108-corners!$L$2)+COS(-corners!$O$2)*($P108-corners!$M$2)</f>
        <v>23.399857492474176</v>
      </c>
      <c r="AE108" s="2">
        <f t="shared" si="6"/>
        <v>4</v>
      </c>
      <c r="AF108" s="2">
        <f t="shared" si="7"/>
        <v>-99</v>
      </c>
    </row>
    <row r="109" spans="1:32" ht="15">
      <c r="A109" s="1">
        <v>132</v>
      </c>
      <c r="B109" s="1">
        <v>2</v>
      </c>
      <c r="C109" s="1">
        <v>27.56</v>
      </c>
      <c r="D109" s="1">
        <v>1</v>
      </c>
      <c r="E109" s="1">
        <v>1</v>
      </c>
      <c r="F109" s="1">
        <v>2</v>
      </c>
      <c r="G109" s="1">
        <v>11</v>
      </c>
      <c r="H109" s="1">
        <v>277</v>
      </c>
      <c r="J109" s="1">
        <f>IF(VLOOKUP(A109,vanha_id!$A$2:$B$223,2,FALSE)&lt;&gt;"",VLOOKUP(A109,vanha_id!$A$2:$B$223,2,FALSE),-99)</f>
        <v>103</v>
      </c>
      <c r="L109">
        <v>8</v>
      </c>
      <c r="M109">
        <f t="shared" si="4"/>
        <v>132</v>
      </c>
      <c r="N109">
        <f t="shared" si="5"/>
        <v>2</v>
      </c>
      <c r="O109">
        <f>VLOOKUP($A109,'2010_fotohav'!$B$1:$Q$223,3,FALSE)</f>
        <v>2515333.12</v>
      </c>
      <c r="P109">
        <f>VLOOKUP($A109,'2010_fotohav'!$B$1:$Q$223,4,FALSE)</f>
        <v>6859981.86</v>
      </c>
      <c r="Q109">
        <f>VLOOKUP($A109,'2010_fotohav'!$B$1:$Q$223,5,FALSE)</f>
        <v>185.12</v>
      </c>
      <c r="R109">
        <f>VLOOKUP($A109,'2010_fotohav'!$B$1:$Q$223,6,FALSE)</f>
        <v>157.56</v>
      </c>
      <c r="S109">
        <f>VLOOKUP($A109,'2010_fotohav'!$B$1:$Q$223,8,FALSE)</f>
        <v>27.48</v>
      </c>
      <c r="T109">
        <f>VLOOKUP($A109,'2010_fotohav'!$B$1:$Q$223,7,FALSE)</f>
        <v>27.56</v>
      </c>
      <c r="U109">
        <f>VLOOKUP($A109,'2010_fotohav'!$B$1:$Q$223,9,FALSE)</f>
        <v>32.6</v>
      </c>
      <c r="V109">
        <f>VLOOKUP($A109,'2010_fotohav'!$B$1:$Q$223,10,FALSE)</f>
        <v>4.69</v>
      </c>
      <c r="W109">
        <f>VLOOKUP($A109,'2010_fotohav'!$B$1:$Q$223,11,FALSE)</f>
        <v>0.44</v>
      </c>
      <c r="X109">
        <v>-99</v>
      </c>
      <c r="Y109">
        <v>-99</v>
      </c>
      <c r="Z109">
        <v>1</v>
      </c>
      <c r="AA109" t="s">
        <v>42</v>
      </c>
      <c r="AB109" s="3">
        <f>IF(AND(AC109&gt;=corners!$L$4,AC109&lt;=corners!$L$6),IF(AE109&lt;&gt;-99,AE109,AF109),-99)</f>
        <v>4</v>
      </c>
      <c r="AC109" s="2">
        <f>COS(-corners!$O$2)*($O109-corners!$L$2)-SIN(-corners!$O$2)*($P109-corners!$M$2)</f>
        <v>39.322372124289394</v>
      </c>
      <c r="AD109" s="2">
        <f>SIN(-corners!$O$2)*($O109-corners!$L$2)+COS(-corners!$O$2)*($P109-corners!$M$2)</f>
        <v>24.80211786386692</v>
      </c>
      <c r="AE109" s="2">
        <f t="shared" si="6"/>
        <v>4</v>
      </c>
      <c r="AF109" s="2">
        <f t="shared" si="7"/>
        <v>-99</v>
      </c>
    </row>
    <row r="110" spans="1:32" ht="15">
      <c r="A110" s="1">
        <v>133</v>
      </c>
      <c r="B110" s="1">
        <v>2</v>
      </c>
      <c r="C110" s="1">
        <v>24.97</v>
      </c>
      <c r="D110" s="1">
        <v>1</v>
      </c>
      <c r="E110" s="1">
        <v>1</v>
      </c>
      <c r="F110" s="1">
        <v>2</v>
      </c>
      <c r="G110" s="1">
        <v>11</v>
      </c>
      <c r="H110" s="1">
        <v>263</v>
      </c>
      <c r="J110" s="1">
        <f>IF(VLOOKUP(A110,vanha_id!$A$2:$B$223,2,FALSE)&lt;&gt;"",VLOOKUP(A110,vanha_id!$A$2:$B$223,2,FALSE),-99)</f>
        <v>186</v>
      </c>
      <c r="L110">
        <v>8</v>
      </c>
      <c r="M110">
        <f t="shared" si="4"/>
        <v>133</v>
      </c>
      <c r="N110">
        <f t="shared" si="5"/>
        <v>2</v>
      </c>
      <c r="O110">
        <f>VLOOKUP($A110,'2010_fotohav'!$B$1:$Q$223,3,FALSE)</f>
        <v>2515340.38</v>
      </c>
      <c r="P110">
        <f>VLOOKUP($A110,'2010_fotohav'!$B$1:$Q$223,4,FALSE)</f>
        <v>6859982.28</v>
      </c>
      <c r="Q110">
        <f>VLOOKUP($A110,'2010_fotohav'!$B$1:$Q$223,5,FALSE)</f>
        <v>183.09</v>
      </c>
      <c r="R110">
        <f>VLOOKUP($A110,'2010_fotohav'!$B$1:$Q$223,6,FALSE)</f>
        <v>158.12</v>
      </c>
      <c r="S110">
        <f>VLOOKUP($A110,'2010_fotohav'!$B$1:$Q$223,8,FALSE)</f>
        <v>24.83</v>
      </c>
      <c r="T110">
        <f>VLOOKUP($A110,'2010_fotohav'!$B$1:$Q$223,7,FALSE)</f>
        <v>24.97</v>
      </c>
      <c r="U110">
        <f>VLOOKUP($A110,'2010_fotohav'!$B$1:$Q$223,9,FALSE)</f>
        <v>27.9</v>
      </c>
      <c r="V110">
        <f>VLOOKUP($A110,'2010_fotohav'!$B$1:$Q$223,10,FALSE)</f>
        <v>3.82</v>
      </c>
      <c r="W110">
        <f>VLOOKUP($A110,'2010_fotohav'!$B$1:$Q$223,11,FALSE)</f>
        <v>0.52</v>
      </c>
      <c r="X110">
        <v>-99</v>
      </c>
      <c r="Y110">
        <v>-99</v>
      </c>
      <c r="Z110">
        <v>1</v>
      </c>
      <c r="AA110" t="s">
        <v>42</v>
      </c>
      <c r="AB110" s="3">
        <f>IF(AND(AC110&gt;=corners!$L$4,AC110&lt;=corners!$L$6),IF(AE110&lt;&gt;-99,AE110,AF110),-99)</f>
        <v>5</v>
      </c>
      <c r="AC110" s="2">
        <f>COS(-corners!$O$2)*($O110-corners!$L$2)-SIN(-corners!$O$2)*($P110-corners!$M$2)</f>
        <v>45.72466698807328</v>
      </c>
      <c r="AD110" s="2">
        <f>SIN(-corners!$O$2)*($O110-corners!$L$2)+COS(-corners!$O$2)*($P110-corners!$M$2)</f>
        <v>28.250975714497805</v>
      </c>
      <c r="AE110" s="2">
        <f t="shared" si="6"/>
        <v>5</v>
      </c>
      <c r="AF110" s="2">
        <f t="shared" si="7"/>
        <v>-99</v>
      </c>
    </row>
    <row r="111" spans="1:32" ht="15">
      <c r="A111" s="1">
        <v>134</v>
      </c>
      <c r="B111" s="1">
        <v>2</v>
      </c>
      <c r="C111" s="1">
        <v>26.69</v>
      </c>
      <c r="D111" s="1">
        <v>1</v>
      </c>
      <c r="E111" s="1">
        <v>1</v>
      </c>
      <c r="F111" s="1">
        <v>2</v>
      </c>
      <c r="G111" s="1">
        <v>11</v>
      </c>
      <c r="H111" s="1">
        <v>290</v>
      </c>
      <c r="J111" s="1">
        <f>IF(VLOOKUP(A111,vanha_id!$A$2:$B$223,2,FALSE)&lt;&gt;"",VLOOKUP(A111,vanha_id!$A$2:$B$223,2,FALSE),-99)</f>
        <v>37</v>
      </c>
      <c r="L111">
        <v>8</v>
      </c>
      <c r="M111">
        <f t="shared" si="4"/>
        <v>134</v>
      </c>
      <c r="N111">
        <f t="shared" si="5"/>
        <v>2</v>
      </c>
      <c r="O111">
        <f>VLOOKUP($A111,'2010_fotohav'!$B$1:$Q$223,3,FALSE)</f>
        <v>2515332.72</v>
      </c>
      <c r="P111">
        <f>VLOOKUP($A111,'2010_fotohav'!$B$1:$Q$223,4,FALSE)</f>
        <v>6859985.53</v>
      </c>
      <c r="Q111">
        <f>VLOOKUP($A111,'2010_fotohav'!$B$1:$Q$223,5,FALSE)</f>
        <v>184.66</v>
      </c>
      <c r="R111">
        <f>VLOOKUP($A111,'2010_fotohav'!$B$1:$Q$223,6,FALSE)</f>
        <v>157.97</v>
      </c>
      <c r="S111">
        <f>VLOOKUP($A111,'2010_fotohav'!$B$1:$Q$223,8,FALSE)</f>
        <v>26.94</v>
      </c>
      <c r="T111">
        <f>VLOOKUP($A111,'2010_fotohav'!$B$1:$Q$223,7,FALSE)</f>
        <v>26.69</v>
      </c>
      <c r="U111">
        <f>VLOOKUP($A111,'2010_fotohav'!$B$1:$Q$223,9,FALSE)</f>
        <v>33.1</v>
      </c>
      <c r="V111">
        <f>VLOOKUP($A111,'2010_fotohav'!$B$1:$Q$223,10,FALSE)</f>
        <v>5.2</v>
      </c>
      <c r="W111">
        <f>VLOOKUP($A111,'2010_fotohav'!$B$1:$Q$223,11,FALSE)</f>
        <v>0.69</v>
      </c>
      <c r="X111">
        <v>-99</v>
      </c>
      <c r="Y111">
        <v>-99</v>
      </c>
      <c r="Z111">
        <v>1</v>
      </c>
      <c r="AA111" t="s">
        <v>42</v>
      </c>
      <c r="AB111" s="3">
        <f>IF(AND(AC111&gt;=corners!$L$4,AC111&lt;=corners!$L$6),IF(AE111&lt;&gt;-99,AE111,AF111),-99)</f>
        <v>4</v>
      </c>
      <c r="AC111" s="2">
        <f>COS(-corners!$O$2)*($O111-corners!$L$2)-SIN(-corners!$O$2)*($P111-corners!$M$2)</f>
        <v>37.40883998900225</v>
      </c>
      <c r="AD111" s="2">
        <f>SIN(-corners!$O$2)*($O111-corners!$L$2)+COS(-corners!$O$2)*($P111-corners!$M$2)</f>
        <v>27.95922013756698</v>
      </c>
      <c r="AE111" s="2">
        <f t="shared" si="6"/>
        <v>4</v>
      </c>
      <c r="AF111" s="2">
        <f t="shared" si="7"/>
        <v>-99</v>
      </c>
    </row>
    <row r="112" spans="1:32" ht="15">
      <c r="A112" s="1">
        <v>135</v>
      </c>
      <c r="B112" s="1">
        <v>2</v>
      </c>
      <c r="C112" s="1">
        <v>28.04</v>
      </c>
      <c r="D112" s="1">
        <v>1</v>
      </c>
      <c r="E112" s="1">
        <v>1</v>
      </c>
      <c r="F112" s="1">
        <v>2</v>
      </c>
      <c r="G112" s="1">
        <v>11</v>
      </c>
      <c r="H112" s="1">
        <v>321</v>
      </c>
      <c r="J112" s="1">
        <f>IF(VLOOKUP(A112,vanha_id!$A$2:$B$223,2,FALSE)&lt;&gt;"",VLOOKUP(A112,vanha_id!$A$2:$B$223,2,FALSE),-99)</f>
        <v>72</v>
      </c>
      <c r="L112">
        <v>8</v>
      </c>
      <c r="M112">
        <f t="shared" si="4"/>
        <v>135</v>
      </c>
      <c r="N112">
        <f t="shared" si="5"/>
        <v>2</v>
      </c>
      <c r="O112">
        <f>VLOOKUP($A112,'2010_fotohav'!$B$1:$Q$223,3,FALSE)</f>
        <v>2515337.84</v>
      </c>
      <c r="P112">
        <f>VLOOKUP($A112,'2010_fotohav'!$B$1:$Q$223,4,FALSE)</f>
        <v>6859986.51</v>
      </c>
      <c r="Q112">
        <f>VLOOKUP($A112,'2010_fotohav'!$B$1:$Q$223,5,FALSE)</f>
        <v>186.54</v>
      </c>
      <c r="R112">
        <f>VLOOKUP($A112,'2010_fotohav'!$B$1:$Q$223,6,FALSE)</f>
        <v>158.51</v>
      </c>
      <c r="S112">
        <f>VLOOKUP($A112,'2010_fotohav'!$B$1:$Q$223,8,FALSE)</f>
        <v>27.78</v>
      </c>
      <c r="T112">
        <f>VLOOKUP($A112,'2010_fotohav'!$B$1:$Q$223,7,FALSE)</f>
        <v>28.04</v>
      </c>
      <c r="U112">
        <f>VLOOKUP($A112,'2010_fotohav'!$B$1:$Q$223,9,FALSE)</f>
        <v>33</v>
      </c>
      <c r="V112">
        <f>VLOOKUP($A112,'2010_fotohav'!$B$1:$Q$223,10,FALSE)</f>
        <v>4.65</v>
      </c>
      <c r="W112">
        <f>VLOOKUP($A112,'2010_fotohav'!$B$1:$Q$223,11,FALSE)</f>
        <v>0.45</v>
      </c>
      <c r="X112">
        <v>-99</v>
      </c>
      <c r="Y112">
        <v>-99</v>
      </c>
      <c r="Z112">
        <v>1</v>
      </c>
      <c r="AA112" t="s">
        <v>42</v>
      </c>
      <c r="AB112" s="3">
        <f>IF(AND(AC112&gt;=corners!$L$4,AC112&lt;=corners!$L$6),IF(AE112&lt;&gt;-99,AE112,AF112),-99)</f>
        <v>4</v>
      </c>
      <c r="AC112" s="2">
        <f>COS(-corners!$O$2)*($O112-corners!$L$2)-SIN(-corners!$O$2)*($P112-corners!$M$2)</f>
        <v>41.63496996200794</v>
      </c>
      <c r="AD112" s="2">
        <f>SIN(-corners!$O$2)*($O112-corners!$L$2)+COS(-corners!$O$2)*($P112-corners!$M$2)</f>
        <v>31.011207268386798</v>
      </c>
      <c r="AE112" s="2">
        <f t="shared" si="6"/>
        <v>4</v>
      </c>
      <c r="AF112" s="2">
        <f t="shared" si="7"/>
        <v>-99</v>
      </c>
    </row>
    <row r="113" spans="1:32" ht="15">
      <c r="A113" s="1">
        <v>137</v>
      </c>
      <c r="B113" s="1">
        <v>2</v>
      </c>
      <c r="C113" s="1">
        <v>26.07</v>
      </c>
      <c r="D113" s="1">
        <v>1</v>
      </c>
      <c r="E113" s="1">
        <v>1</v>
      </c>
      <c r="F113" s="1">
        <v>2</v>
      </c>
      <c r="G113" s="1">
        <v>11</v>
      </c>
      <c r="H113" s="1">
        <v>282</v>
      </c>
      <c r="J113" s="1">
        <f>IF(VLOOKUP(A113,vanha_id!$A$2:$B$223,2,FALSE)&lt;&gt;"",VLOOKUP(A113,vanha_id!$A$2:$B$223,2,FALSE),-99)</f>
        <v>69</v>
      </c>
      <c r="L113">
        <v>8</v>
      </c>
      <c r="M113">
        <f t="shared" si="4"/>
        <v>137</v>
      </c>
      <c r="N113">
        <f t="shared" si="5"/>
        <v>2</v>
      </c>
      <c r="O113">
        <f>VLOOKUP($A113,'2010_fotohav'!$B$1:$Q$223,3,FALSE)</f>
        <v>2515339.19</v>
      </c>
      <c r="P113">
        <f>VLOOKUP($A113,'2010_fotohav'!$B$1:$Q$223,4,FALSE)</f>
        <v>6859993.04</v>
      </c>
      <c r="Q113">
        <f>VLOOKUP($A113,'2010_fotohav'!$B$1:$Q$223,5,FALSE)</f>
        <v>184.81</v>
      </c>
      <c r="R113">
        <f>VLOOKUP($A113,'2010_fotohav'!$B$1:$Q$223,6,FALSE)</f>
        <v>158.73</v>
      </c>
      <c r="S113">
        <f>VLOOKUP($A113,'2010_fotohav'!$B$1:$Q$223,8,FALSE)</f>
        <v>26.49</v>
      </c>
      <c r="T113">
        <f>VLOOKUP($A113,'2010_fotohav'!$B$1:$Q$223,7,FALSE)</f>
        <v>26.07</v>
      </c>
      <c r="U113">
        <f>VLOOKUP($A113,'2010_fotohav'!$B$1:$Q$223,9,FALSE)</f>
        <v>28.3</v>
      </c>
      <c r="V113">
        <f>VLOOKUP($A113,'2010_fotohav'!$B$1:$Q$223,10,FALSE)</f>
        <v>3.62</v>
      </c>
      <c r="W113">
        <f>VLOOKUP($A113,'2010_fotohav'!$B$1:$Q$223,11,FALSE)</f>
        <v>0.54</v>
      </c>
      <c r="X113">
        <v>-99</v>
      </c>
      <c r="Y113">
        <v>-99</v>
      </c>
      <c r="Z113">
        <v>1</v>
      </c>
      <c r="AA113" t="s">
        <v>42</v>
      </c>
      <c r="AB113" s="3">
        <f>IF(AND(AC113&gt;=corners!$L$4,AC113&lt;=corners!$L$6),IF(AE113&lt;&gt;-99,AE113,AF113),-99)</f>
        <v>4</v>
      </c>
      <c r="AC113" s="2">
        <f>COS(-corners!$O$2)*($O113-corners!$L$2)-SIN(-corners!$O$2)*($P113-corners!$M$2)</f>
        <v>40.098788225314856</v>
      </c>
      <c r="AD113" s="2">
        <f>SIN(-corners!$O$2)*($O113-corners!$L$2)+COS(-corners!$O$2)*($P113-corners!$M$2)</f>
        <v>37.499931771361766</v>
      </c>
      <c r="AE113" s="2">
        <f t="shared" si="6"/>
        <v>4</v>
      </c>
      <c r="AF113" s="2">
        <f t="shared" si="7"/>
        <v>-99</v>
      </c>
    </row>
    <row r="114" spans="1:32" ht="15">
      <c r="A114" s="1">
        <v>138</v>
      </c>
      <c r="B114" s="1">
        <v>2</v>
      </c>
      <c r="C114" s="1">
        <v>27.39</v>
      </c>
      <c r="D114" s="1">
        <v>1</v>
      </c>
      <c r="E114" s="1">
        <v>1</v>
      </c>
      <c r="F114" s="1">
        <v>2</v>
      </c>
      <c r="G114" s="1">
        <v>11</v>
      </c>
      <c r="H114" s="1">
        <v>317</v>
      </c>
      <c r="J114" s="1">
        <f>IF(VLOOKUP(A114,vanha_id!$A$2:$B$223,2,FALSE)&lt;&gt;"",VLOOKUP(A114,vanha_id!$A$2:$B$223,2,FALSE),-99)</f>
        <v>76</v>
      </c>
      <c r="L114">
        <v>8</v>
      </c>
      <c r="M114">
        <f t="shared" si="4"/>
        <v>138</v>
      </c>
      <c r="N114">
        <f t="shared" si="5"/>
        <v>2</v>
      </c>
      <c r="O114">
        <f>VLOOKUP($A114,'2010_fotohav'!$B$1:$Q$223,3,FALSE)</f>
        <v>2515342.73</v>
      </c>
      <c r="P114">
        <f>VLOOKUP($A114,'2010_fotohav'!$B$1:$Q$223,4,FALSE)</f>
        <v>6859992.57</v>
      </c>
      <c r="Q114">
        <f>VLOOKUP($A114,'2010_fotohav'!$B$1:$Q$223,5,FALSE)</f>
        <v>186.42</v>
      </c>
      <c r="R114">
        <f>VLOOKUP($A114,'2010_fotohav'!$B$1:$Q$223,6,FALSE)</f>
        <v>159.03</v>
      </c>
      <c r="S114">
        <f>VLOOKUP($A114,'2010_fotohav'!$B$1:$Q$223,8,FALSE)</f>
        <v>27.39</v>
      </c>
      <c r="T114">
        <f>VLOOKUP($A114,'2010_fotohav'!$B$1:$Q$223,7,FALSE)</f>
        <v>27.39</v>
      </c>
      <c r="U114">
        <f>VLOOKUP($A114,'2010_fotohav'!$B$1:$Q$223,9,FALSE)</f>
        <v>30.6</v>
      </c>
      <c r="V114">
        <f>VLOOKUP($A114,'2010_fotohav'!$B$1:$Q$223,10,FALSE)</f>
        <v>4.02</v>
      </c>
      <c r="W114">
        <f>VLOOKUP($A114,'2010_fotohav'!$B$1:$Q$223,11,FALSE)</f>
        <v>0.55</v>
      </c>
      <c r="X114">
        <v>-99</v>
      </c>
      <c r="Y114">
        <v>-99</v>
      </c>
      <c r="Z114">
        <v>1</v>
      </c>
      <c r="AA114" t="s">
        <v>42</v>
      </c>
      <c r="AB114" s="3">
        <f>IF(AND(AC114&gt;=corners!$L$4,AC114&lt;=corners!$L$6),IF(AE114&lt;&gt;-99,AE114,AF114),-99)</f>
        <v>4</v>
      </c>
      <c r="AC114" s="2">
        <f>COS(-corners!$O$2)*($O114-corners!$L$2)-SIN(-corners!$O$2)*($P114-corners!$M$2)</f>
        <v>43.505748374366284</v>
      </c>
      <c r="AD114" s="2">
        <f>SIN(-corners!$O$2)*($O114-corners!$L$2)+COS(-corners!$O$2)*($P114-corners!$M$2)</f>
        <v>38.570035758268695</v>
      </c>
      <c r="AE114" s="2">
        <f t="shared" si="6"/>
        <v>4</v>
      </c>
      <c r="AF114" s="2">
        <f t="shared" si="7"/>
        <v>-99</v>
      </c>
    </row>
    <row r="115" spans="1:32" ht="15">
      <c r="A115" s="1">
        <v>139</v>
      </c>
      <c r="B115" s="1">
        <v>2</v>
      </c>
      <c r="C115" s="1">
        <v>25.49</v>
      </c>
      <c r="D115" s="1">
        <v>1</v>
      </c>
      <c r="E115" s="1">
        <v>1</v>
      </c>
      <c r="F115" s="1">
        <v>2</v>
      </c>
      <c r="G115" s="1">
        <v>11</v>
      </c>
      <c r="H115" s="1">
        <v>263</v>
      </c>
      <c r="J115" s="1">
        <f>IF(VLOOKUP(A115,vanha_id!$A$2:$B$223,2,FALSE)&lt;&gt;"",VLOOKUP(A115,vanha_id!$A$2:$B$223,2,FALSE),-99)</f>
        <v>66</v>
      </c>
      <c r="L115">
        <v>8</v>
      </c>
      <c r="M115">
        <f t="shared" si="4"/>
        <v>139</v>
      </c>
      <c r="N115">
        <f t="shared" si="5"/>
        <v>2</v>
      </c>
      <c r="O115">
        <f>VLOOKUP($A115,'2010_fotohav'!$B$1:$Q$223,3,FALSE)</f>
        <v>2515338.14</v>
      </c>
      <c r="P115">
        <f>VLOOKUP($A115,'2010_fotohav'!$B$1:$Q$223,4,FALSE)</f>
        <v>6859997.17</v>
      </c>
      <c r="Q115">
        <f>VLOOKUP($A115,'2010_fotohav'!$B$1:$Q$223,5,FALSE)</f>
        <v>184.12</v>
      </c>
      <c r="R115">
        <f>VLOOKUP($A115,'2010_fotohav'!$B$1:$Q$223,6,FALSE)</f>
        <v>158.63</v>
      </c>
      <c r="S115">
        <f>VLOOKUP($A115,'2010_fotohav'!$B$1:$Q$223,8,FALSE)</f>
        <v>25.6</v>
      </c>
      <c r="T115">
        <f>VLOOKUP($A115,'2010_fotohav'!$B$1:$Q$223,7,FALSE)</f>
        <v>25.49</v>
      </c>
      <c r="U115">
        <f>VLOOKUP($A115,'2010_fotohav'!$B$1:$Q$223,9,FALSE)</f>
        <v>28</v>
      </c>
      <c r="V115">
        <f>VLOOKUP($A115,'2010_fotohav'!$B$1:$Q$223,10,FALSE)</f>
        <v>3.68</v>
      </c>
      <c r="W115">
        <f>VLOOKUP($A115,'2010_fotohav'!$B$1:$Q$223,11,FALSE)</f>
        <v>0.53</v>
      </c>
      <c r="X115">
        <v>-99</v>
      </c>
      <c r="Y115">
        <v>-99</v>
      </c>
      <c r="Z115">
        <v>1</v>
      </c>
      <c r="AA115" t="s">
        <v>42</v>
      </c>
      <c r="AB115" s="3">
        <f>IF(AND(AC115&gt;=corners!$L$4,AC115&lt;=corners!$L$6),IF(AE115&lt;&gt;-99,AE115,AF115),-99)</f>
        <v>4</v>
      </c>
      <c r="AC115" s="2">
        <f>COS(-corners!$O$2)*($O115-corners!$L$2)-SIN(-corners!$O$2)*($P115-corners!$M$2)</f>
        <v>37.40175162815333</v>
      </c>
      <c r="AD115" s="2">
        <f>SIN(-corners!$O$2)*($O115-corners!$L$2)+COS(-corners!$O$2)*($P115-corners!$M$2)</f>
        <v>40.799233756972825</v>
      </c>
      <c r="AE115" s="2">
        <f t="shared" si="6"/>
        <v>4</v>
      </c>
      <c r="AF115" s="2">
        <f t="shared" si="7"/>
        <v>-99</v>
      </c>
    </row>
    <row r="116" spans="1:32" ht="15">
      <c r="A116" s="1">
        <v>140</v>
      </c>
      <c r="B116" s="1">
        <v>2</v>
      </c>
      <c r="C116" s="1">
        <v>25.97</v>
      </c>
      <c r="D116" s="1">
        <v>1</v>
      </c>
      <c r="E116" s="1">
        <v>1</v>
      </c>
      <c r="F116" s="1">
        <v>2</v>
      </c>
      <c r="G116" s="1">
        <v>11</v>
      </c>
      <c r="H116" s="1">
        <v>307</v>
      </c>
      <c r="J116" s="1">
        <f>IF(VLOOKUP(A116,vanha_id!$A$2:$B$223,2,FALSE)&lt;&gt;"",VLOOKUP(A116,vanha_id!$A$2:$B$223,2,FALSE),-99)</f>
        <v>78</v>
      </c>
      <c r="L116">
        <v>8</v>
      </c>
      <c r="M116">
        <f t="shared" si="4"/>
        <v>140</v>
      </c>
      <c r="N116">
        <f t="shared" si="5"/>
        <v>2</v>
      </c>
      <c r="O116">
        <f>VLOOKUP($A116,'2010_fotohav'!$B$1:$Q$223,3,FALSE)</f>
        <v>2515343.79</v>
      </c>
      <c r="P116">
        <f>VLOOKUP($A116,'2010_fotohav'!$B$1:$Q$223,4,FALSE)</f>
        <v>6859996.75</v>
      </c>
      <c r="Q116">
        <f>VLOOKUP($A116,'2010_fotohav'!$B$1:$Q$223,5,FALSE)</f>
        <v>184.96</v>
      </c>
      <c r="R116">
        <f>VLOOKUP($A116,'2010_fotohav'!$B$1:$Q$223,6,FALSE)</f>
        <v>159</v>
      </c>
      <c r="S116">
        <f>VLOOKUP($A116,'2010_fotohav'!$B$1:$Q$223,8,FALSE)</f>
        <v>26.09</v>
      </c>
      <c r="T116">
        <f>VLOOKUP($A116,'2010_fotohav'!$B$1:$Q$223,7,FALSE)</f>
        <v>25.97</v>
      </c>
      <c r="U116">
        <f>VLOOKUP($A116,'2010_fotohav'!$B$1:$Q$223,9,FALSE)</f>
        <v>29.2</v>
      </c>
      <c r="V116">
        <f>VLOOKUP($A116,'2010_fotohav'!$B$1:$Q$223,10,FALSE)</f>
        <v>3.96</v>
      </c>
      <c r="W116">
        <f>VLOOKUP($A116,'2010_fotohav'!$B$1:$Q$223,11,FALSE)</f>
        <v>0.54</v>
      </c>
      <c r="X116">
        <v>-99</v>
      </c>
      <c r="Y116">
        <v>-99</v>
      </c>
      <c r="Z116">
        <v>1</v>
      </c>
      <c r="AA116" t="s">
        <v>42</v>
      </c>
      <c r="AB116" s="3">
        <f>IF(AND(AC116&gt;=corners!$L$4,AC116&lt;=corners!$L$6),IF(AE116&lt;&gt;-99,AE116,AF116),-99)</f>
        <v>4</v>
      </c>
      <c r="AC116" s="2">
        <f>COS(-corners!$O$2)*($O116-corners!$L$2)-SIN(-corners!$O$2)*($P116-corners!$M$2)</f>
        <v>42.699890294725606</v>
      </c>
      <c r="AD116" s="2">
        <f>SIN(-corners!$O$2)*($O116-corners!$L$2)+COS(-corners!$O$2)*($P116-corners!$M$2)</f>
        <v>42.80637766528055</v>
      </c>
      <c r="AE116" s="2">
        <f t="shared" si="6"/>
        <v>4</v>
      </c>
      <c r="AF116" s="2">
        <f t="shared" si="7"/>
        <v>-99</v>
      </c>
    </row>
    <row r="117" spans="1:32" ht="15">
      <c r="A117" s="1">
        <v>141</v>
      </c>
      <c r="B117" s="1">
        <v>2</v>
      </c>
      <c r="C117" s="1">
        <v>24.08</v>
      </c>
      <c r="D117" s="1">
        <v>1</v>
      </c>
      <c r="E117" s="1">
        <v>1</v>
      </c>
      <c r="F117" s="1">
        <v>2</v>
      </c>
      <c r="G117" s="1">
        <v>11</v>
      </c>
      <c r="H117" s="1">
        <v>281</v>
      </c>
      <c r="J117" s="1">
        <f>IF(VLOOKUP(A117,vanha_id!$A$2:$B$223,2,FALSE)&lt;&gt;"",VLOOKUP(A117,vanha_id!$A$2:$B$223,2,FALSE),-99)</f>
        <v>64</v>
      </c>
      <c r="L117">
        <v>8</v>
      </c>
      <c r="M117">
        <f t="shared" si="4"/>
        <v>141</v>
      </c>
      <c r="N117">
        <f t="shared" si="5"/>
        <v>2</v>
      </c>
      <c r="O117">
        <f>VLOOKUP($A117,'2010_fotohav'!$B$1:$Q$223,3,FALSE)</f>
        <v>2515339.93</v>
      </c>
      <c r="P117">
        <f>VLOOKUP($A117,'2010_fotohav'!$B$1:$Q$223,4,FALSE)</f>
        <v>6859999.68</v>
      </c>
      <c r="Q117">
        <f>VLOOKUP($A117,'2010_fotohav'!$B$1:$Q$223,5,FALSE)</f>
        <v>182.8</v>
      </c>
      <c r="R117">
        <f>VLOOKUP($A117,'2010_fotohav'!$B$1:$Q$223,6,FALSE)</f>
        <v>158.72</v>
      </c>
      <c r="S117">
        <f>VLOOKUP($A117,'2010_fotohav'!$B$1:$Q$223,8,FALSE)</f>
        <v>24.08</v>
      </c>
      <c r="T117">
        <f>VLOOKUP($A117,'2010_fotohav'!$B$1:$Q$223,7,FALSE)</f>
        <v>24.08</v>
      </c>
      <c r="U117">
        <f>VLOOKUP($A117,'2010_fotohav'!$B$1:$Q$223,9,FALSE)</f>
        <v>26</v>
      </c>
      <c r="V117">
        <f>VLOOKUP($A117,'2010_fotohav'!$B$1:$Q$223,10,FALSE)</f>
        <v>3.43</v>
      </c>
      <c r="W117">
        <f>VLOOKUP($A117,'2010_fotohav'!$B$1:$Q$223,11,FALSE)</f>
        <v>0.45</v>
      </c>
      <c r="X117">
        <v>-99</v>
      </c>
      <c r="Y117">
        <v>-99</v>
      </c>
      <c r="Z117">
        <v>1</v>
      </c>
      <c r="AA117" t="s">
        <v>42</v>
      </c>
      <c r="AB117" s="3">
        <f>IF(AND(AC117&gt;=corners!$L$4,AC117&lt;=corners!$L$6),IF(AE117&lt;&gt;-99,AE117,AF117),-99)</f>
        <v>4</v>
      </c>
      <c r="AC117" s="2">
        <f>COS(-corners!$O$2)*($O117-corners!$L$2)-SIN(-corners!$O$2)*($P117-corners!$M$2)</f>
        <v>37.963270730108</v>
      </c>
      <c r="AD117" s="2">
        <f>SIN(-corners!$O$2)*($O117-corners!$L$2)+COS(-corners!$O$2)*($P117-corners!$M$2)</f>
        <v>43.830552990763834</v>
      </c>
      <c r="AE117" s="2">
        <f t="shared" si="6"/>
        <v>4</v>
      </c>
      <c r="AF117" s="2">
        <f t="shared" si="7"/>
        <v>-99</v>
      </c>
    </row>
    <row r="118" spans="1:32" ht="15">
      <c r="A118" s="1">
        <v>142</v>
      </c>
      <c r="B118" s="1">
        <v>2</v>
      </c>
      <c r="C118" s="1">
        <v>26.2</v>
      </c>
      <c r="D118" s="1">
        <v>1</v>
      </c>
      <c r="E118" s="1">
        <v>1</v>
      </c>
      <c r="F118" s="1">
        <v>2</v>
      </c>
      <c r="G118" s="1">
        <v>11</v>
      </c>
      <c r="H118" s="1">
        <v>343</v>
      </c>
      <c r="J118" s="1">
        <f>IF(VLOOKUP(A118,vanha_id!$A$2:$B$223,2,FALSE)&lt;&gt;"",VLOOKUP(A118,vanha_id!$A$2:$B$223,2,FALSE),-99)</f>
        <v>79</v>
      </c>
      <c r="L118">
        <v>8</v>
      </c>
      <c r="M118">
        <f t="shared" si="4"/>
        <v>142</v>
      </c>
      <c r="N118">
        <f t="shared" si="5"/>
        <v>2</v>
      </c>
      <c r="O118">
        <f>VLOOKUP($A118,'2010_fotohav'!$B$1:$Q$223,3,FALSE)</f>
        <v>2515344.42</v>
      </c>
      <c r="P118">
        <f>VLOOKUP($A118,'2010_fotohav'!$B$1:$Q$223,4,FALSE)</f>
        <v>6860001.22</v>
      </c>
      <c r="Q118">
        <f>VLOOKUP($A118,'2010_fotohav'!$B$1:$Q$223,5,FALSE)</f>
        <v>185.05</v>
      </c>
      <c r="R118">
        <f>VLOOKUP($A118,'2010_fotohav'!$B$1:$Q$223,6,FALSE)</f>
        <v>158.85</v>
      </c>
      <c r="S118">
        <f>VLOOKUP($A118,'2010_fotohav'!$B$1:$Q$223,8,FALSE)</f>
        <v>26.25</v>
      </c>
      <c r="T118">
        <f>VLOOKUP($A118,'2010_fotohav'!$B$1:$Q$223,7,FALSE)</f>
        <v>26.2</v>
      </c>
      <c r="U118">
        <f>VLOOKUP($A118,'2010_fotohav'!$B$1:$Q$223,9,FALSE)</f>
        <v>29.4</v>
      </c>
      <c r="V118">
        <f>VLOOKUP($A118,'2010_fotohav'!$B$1:$Q$223,10,FALSE)</f>
        <v>3.96</v>
      </c>
      <c r="W118">
        <f>VLOOKUP($A118,'2010_fotohav'!$B$1:$Q$223,11,FALSE)</f>
        <v>0.44</v>
      </c>
      <c r="X118">
        <v>-99</v>
      </c>
      <c r="Y118">
        <v>-99</v>
      </c>
      <c r="Z118">
        <v>1</v>
      </c>
      <c r="AA118" t="s">
        <v>42</v>
      </c>
      <c r="AB118" s="3">
        <f>IF(AND(AC118&gt;=corners!$L$4,AC118&lt;=corners!$L$6),IF(AE118&lt;&gt;-99,AE118,AF118),-99)</f>
        <v>4</v>
      </c>
      <c r="AC118" s="2">
        <f>COS(-corners!$O$2)*($O118-corners!$L$2)-SIN(-corners!$O$2)*($P118-corners!$M$2)</f>
        <v>41.38176057058668</v>
      </c>
      <c r="AD118" s="2">
        <f>SIN(-corners!$O$2)*($O118-corners!$L$2)+COS(-corners!$O$2)*($P118-corners!$M$2)</f>
        <v>47.12382297794745</v>
      </c>
      <c r="AE118" s="2">
        <f t="shared" si="6"/>
        <v>4</v>
      </c>
      <c r="AF118" s="2">
        <f t="shared" si="7"/>
        <v>-99</v>
      </c>
    </row>
    <row r="119" spans="1:32" ht="15">
      <c r="A119" s="1">
        <v>143</v>
      </c>
      <c r="B119" s="1">
        <v>2</v>
      </c>
      <c r="C119" s="1">
        <v>25.49</v>
      </c>
      <c r="D119" s="1">
        <v>1</v>
      </c>
      <c r="E119" s="1">
        <v>1</v>
      </c>
      <c r="F119" s="1">
        <v>2</v>
      </c>
      <c r="G119" s="1">
        <v>11</v>
      </c>
      <c r="H119" s="1">
        <v>323</v>
      </c>
      <c r="J119" s="1">
        <f>IF(VLOOKUP(A119,vanha_id!$A$2:$B$223,2,FALSE)&lt;&gt;"",VLOOKUP(A119,vanha_id!$A$2:$B$223,2,FALSE),-99)</f>
        <v>80</v>
      </c>
      <c r="L119">
        <v>8</v>
      </c>
      <c r="M119">
        <f t="shared" si="4"/>
        <v>143</v>
      </c>
      <c r="N119">
        <f t="shared" si="5"/>
        <v>2</v>
      </c>
      <c r="O119">
        <f>VLOOKUP($A119,'2010_fotohav'!$B$1:$Q$223,3,FALSE)</f>
        <v>2515346.28</v>
      </c>
      <c r="P119">
        <f>VLOOKUP($A119,'2010_fotohav'!$B$1:$Q$223,4,FALSE)</f>
        <v>6860004.45</v>
      </c>
      <c r="Q119">
        <f>VLOOKUP($A119,'2010_fotohav'!$B$1:$Q$223,5,FALSE)</f>
        <v>184.27</v>
      </c>
      <c r="R119">
        <f>VLOOKUP($A119,'2010_fotohav'!$B$1:$Q$223,6,FALSE)</f>
        <v>158.79</v>
      </c>
      <c r="S119">
        <f>VLOOKUP($A119,'2010_fotohav'!$B$1:$Q$223,8,FALSE)</f>
        <v>25.54</v>
      </c>
      <c r="T119">
        <f>VLOOKUP($A119,'2010_fotohav'!$B$1:$Q$223,7,FALSE)</f>
        <v>25.49</v>
      </c>
      <c r="U119">
        <f>VLOOKUP($A119,'2010_fotohav'!$B$1:$Q$223,9,FALSE)</f>
        <v>29.6</v>
      </c>
      <c r="V119">
        <f>VLOOKUP($A119,'2010_fotohav'!$B$1:$Q$223,10,FALSE)</f>
        <v>4.29</v>
      </c>
      <c r="W119">
        <f>VLOOKUP($A119,'2010_fotohav'!$B$1:$Q$223,11,FALSE)</f>
        <v>0.36</v>
      </c>
      <c r="X119">
        <v>-99</v>
      </c>
      <c r="Y119">
        <v>-99</v>
      </c>
      <c r="Z119">
        <v>1</v>
      </c>
      <c r="AA119" t="s">
        <v>42</v>
      </c>
      <c r="AB119" s="3">
        <f>IF(AND(AC119&gt;=corners!$L$4,AC119&lt;=corners!$L$6),IF(AE119&lt;&gt;-99,AE119,AF119),-99)</f>
        <v>4</v>
      </c>
      <c r="AC119" s="2">
        <f>COS(-corners!$O$2)*($O119-corners!$L$2)-SIN(-corners!$O$2)*($P119-corners!$M$2)</f>
        <v>41.7024360687453</v>
      </c>
      <c r="AD119" s="2">
        <f>SIN(-corners!$O$2)*($O119-corners!$L$2)+COS(-corners!$O$2)*($P119-corners!$M$2)</f>
        <v>50.83726709726358</v>
      </c>
      <c r="AE119" s="2">
        <f t="shared" si="6"/>
        <v>4</v>
      </c>
      <c r="AF119" s="2">
        <f t="shared" si="7"/>
        <v>-99</v>
      </c>
    </row>
    <row r="120" spans="1:32" ht="15">
      <c r="A120" s="1">
        <v>144</v>
      </c>
      <c r="B120" s="1">
        <v>2</v>
      </c>
      <c r="C120" s="1">
        <v>26.84</v>
      </c>
      <c r="D120" s="1">
        <v>1</v>
      </c>
      <c r="E120" s="1">
        <v>1</v>
      </c>
      <c r="F120" s="1">
        <v>2</v>
      </c>
      <c r="G120" s="1">
        <v>12</v>
      </c>
      <c r="H120" s="1">
        <v>354</v>
      </c>
      <c r="I120" s="1" t="s">
        <v>14</v>
      </c>
      <c r="J120" s="1">
        <f>IF(VLOOKUP(A120,vanha_id!$A$2:$B$223,2,FALSE)&lt;&gt;"",VLOOKUP(A120,vanha_id!$A$2:$B$223,2,FALSE),-99)</f>
        <v>82</v>
      </c>
      <c r="L120">
        <v>8</v>
      </c>
      <c r="M120">
        <f t="shared" si="4"/>
        <v>144</v>
      </c>
      <c r="N120">
        <f t="shared" si="5"/>
        <v>2</v>
      </c>
      <c r="O120">
        <f>VLOOKUP($A120,'2010_fotohav'!$B$1:$Q$223,3,FALSE)</f>
        <v>2515347.38</v>
      </c>
      <c r="P120">
        <f>VLOOKUP($A120,'2010_fotohav'!$B$1:$Q$223,4,FALSE)</f>
        <v>6860009.65</v>
      </c>
      <c r="Q120">
        <f>VLOOKUP($A120,'2010_fotohav'!$B$1:$Q$223,5,FALSE)</f>
        <v>185.78</v>
      </c>
      <c r="R120">
        <f>VLOOKUP($A120,'2010_fotohav'!$B$1:$Q$223,6,FALSE)</f>
        <v>158.94</v>
      </c>
      <c r="S120">
        <f>VLOOKUP($A120,'2010_fotohav'!$B$1:$Q$223,8,FALSE)</f>
        <v>26.81</v>
      </c>
      <c r="T120">
        <f>VLOOKUP($A120,'2010_fotohav'!$B$1:$Q$223,7,FALSE)</f>
        <v>26.84</v>
      </c>
      <c r="U120">
        <f>VLOOKUP($A120,'2010_fotohav'!$B$1:$Q$223,9,FALSE)</f>
        <v>30.9</v>
      </c>
      <c r="V120">
        <f>VLOOKUP($A120,'2010_fotohav'!$B$1:$Q$223,10,FALSE)</f>
        <v>4.29</v>
      </c>
      <c r="W120">
        <f>VLOOKUP($A120,'2010_fotohav'!$B$1:$Q$223,11,FALSE)</f>
        <v>0.43</v>
      </c>
      <c r="X120">
        <v>-99</v>
      </c>
      <c r="Y120">
        <v>-99</v>
      </c>
      <c r="Z120">
        <v>1</v>
      </c>
      <c r="AA120" t="s">
        <v>42</v>
      </c>
      <c r="AB120" s="3">
        <f>IF(AND(AC120&gt;=corners!$L$4,AC120&lt;=corners!$L$6),IF(AE120&lt;&gt;-99,AE120,AF120),-99)</f>
        <v>4</v>
      </c>
      <c r="AC120" s="2">
        <f>COS(-corners!$O$2)*($O120-corners!$L$2)-SIN(-corners!$O$2)*($P120-corners!$M$2)</f>
        <v>40.501759673439665</v>
      </c>
      <c r="AD120" s="2">
        <f>SIN(-corners!$O$2)*($O120-corners!$L$2)+COS(-corners!$O$2)*($P120-corners!$M$2)</f>
        <v>56.0149476779771</v>
      </c>
      <c r="AE120" s="2">
        <f t="shared" si="6"/>
        <v>4</v>
      </c>
      <c r="AF120" s="2">
        <f t="shared" si="7"/>
        <v>-99</v>
      </c>
    </row>
    <row r="121" spans="1:32" ht="15">
      <c r="A121" s="1">
        <v>145</v>
      </c>
      <c r="B121" s="1">
        <v>2</v>
      </c>
      <c r="C121" s="1">
        <v>26.36</v>
      </c>
      <c r="D121" s="1">
        <v>1</v>
      </c>
      <c r="E121" s="1">
        <v>1</v>
      </c>
      <c r="F121" s="1">
        <v>2</v>
      </c>
      <c r="G121" s="1">
        <v>11</v>
      </c>
      <c r="H121" s="1">
        <v>270</v>
      </c>
      <c r="J121" s="1">
        <f>IF(VLOOKUP(A121,vanha_id!$A$2:$B$223,2,FALSE)&lt;&gt;"",VLOOKUP(A121,vanha_id!$A$2:$B$223,2,FALSE),-99)</f>
        <v>84</v>
      </c>
      <c r="L121">
        <v>8</v>
      </c>
      <c r="M121">
        <f t="shared" si="4"/>
        <v>145</v>
      </c>
      <c r="N121">
        <f t="shared" si="5"/>
        <v>2</v>
      </c>
      <c r="O121">
        <f>VLOOKUP($A121,'2010_fotohav'!$B$1:$Q$223,3,FALSE)</f>
        <v>2515348.15</v>
      </c>
      <c r="P121">
        <f>VLOOKUP($A121,'2010_fotohav'!$B$1:$Q$223,4,FALSE)</f>
        <v>6860013.64</v>
      </c>
      <c r="Q121">
        <f>VLOOKUP($A121,'2010_fotohav'!$B$1:$Q$223,5,FALSE)</f>
        <v>185.31</v>
      </c>
      <c r="R121">
        <f>VLOOKUP($A121,'2010_fotohav'!$B$1:$Q$223,6,FALSE)</f>
        <v>158.96</v>
      </c>
      <c r="S121">
        <f>VLOOKUP($A121,'2010_fotohav'!$B$1:$Q$223,8,FALSE)</f>
        <v>26.41</v>
      </c>
      <c r="T121">
        <f>VLOOKUP($A121,'2010_fotohav'!$B$1:$Q$223,7,FALSE)</f>
        <v>26.36</v>
      </c>
      <c r="U121">
        <f>VLOOKUP($A121,'2010_fotohav'!$B$1:$Q$223,9,FALSE)</f>
        <v>28.3</v>
      </c>
      <c r="V121">
        <f>VLOOKUP($A121,'2010_fotohav'!$B$1:$Q$223,10,FALSE)</f>
        <v>3.53</v>
      </c>
      <c r="W121">
        <f>VLOOKUP($A121,'2010_fotohav'!$B$1:$Q$223,11,FALSE)</f>
        <v>0.57</v>
      </c>
      <c r="X121">
        <v>-99</v>
      </c>
      <c r="Y121">
        <v>-99</v>
      </c>
      <c r="Z121">
        <v>1</v>
      </c>
      <c r="AA121" t="s">
        <v>42</v>
      </c>
      <c r="AB121" s="3">
        <f>IF(AND(AC121&gt;=corners!$L$4,AC121&lt;=corners!$L$6),IF(AE121&lt;&gt;-99,AE121,AF121),-99)</f>
        <v>4</v>
      </c>
      <c r="AC121" s="2">
        <f>COS(-corners!$O$2)*($O121-corners!$L$2)-SIN(-corners!$O$2)*($P121-corners!$M$2)</f>
        <v>39.5133698054285</v>
      </c>
      <c r="AD121" s="2">
        <f>SIN(-corners!$O$2)*($O121-corners!$L$2)+COS(-corners!$O$2)*($P121-corners!$M$2)</f>
        <v>59.956531809160055</v>
      </c>
      <c r="AE121" s="2">
        <f t="shared" si="6"/>
        <v>4</v>
      </c>
      <c r="AF121" s="2">
        <f t="shared" si="7"/>
        <v>-99</v>
      </c>
    </row>
    <row r="122" spans="1:32" ht="15">
      <c r="A122" s="1">
        <v>146</v>
      </c>
      <c r="B122" s="1">
        <v>2</v>
      </c>
      <c r="C122" s="1">
        <v>25.37</v>
      </c>
      <c r="D122" s="1">
        <v>1</v>
      </c>
      <c r="E122" s="1">
        <v>1</v>
      </c>
      <c r="F122" s="1">
        <v>2</v>
      </c>
      <c r="G122" s="1">
        <v>11</v>
      </c>
      <c r="H122" s="1">
        <v>302</v>
      </c>
      <c r="J122" s="1">
        <f>IF(VLOOKUP(A122,vanha_id!$A$2:$B$223,2,FALSE)&lt;&gt;"",VLOOKUP(A122,vanha_id!$A$2:$B$223,2,FALSE),-99)</f>
        <v>85</v>
      </c>
      <c r="L122">
        <v>8</v>
      </c>
      <c r="M122">
        <f t="shared" si="4"/>
        <v>146</v>
      </c>
      <c r="N122">
        <f t="shared" si="5"/>
        <v>2</v>
      </c>
      <c r="O122">
        <f>VLOOKUP($A122,'2010_fotohav'!$B$1:$Q$223,3,FALSE)</f>
        <v>2515348.16</v>
      </c>
      <c r="P122">
        <f>VLOOKUP($A122,'2010_fotohav'!$B$1:$Q$223,4,FALSE)</f>
        <v>6860016.64</v>
      </c>
      <c r="Q122">
        <f>VLOOKUP($A122,'2010_fotohav'!$B$1:$Q$223,5,FALSE)</f>
        <v>184.62</v>
      </c>
      <c r="R122">
        <f>VLOOKUP($A122,'2010_fotohav'!$B$1:$Q$223,6,FALSE)</f>
        <v>159.25</v>
      </c>
      <c r="S122">
        <f>VLOOKUP($A122,'2010_fotohav'!$B$1:$Q$223,8,FALSE)</f>
        <v>25.49</v>
      </c>
      <c r="T122">
        <f>VLOOKUP($A122,'2010_fotohav'!$B$1:$Q$223,7,FALSE)</f>
        <v>25.37</v>
      </c>
      <c r="U122">
        <f>VLOOKUP($A122,'2010_fotohav'!$B$1:$Q$223,9,FALSE)</f>
        <v>29.5</v>
      </c>
      <c r="V122">
        <f>VLOOKUP($A122,'2010_fotohav'!$B$1:$Q$223,10,FALSE)</f>
        <v>4.29</v>
      </c>
      <c r="W122">
        <f>VLOOKUP($A122,'2010_fotohav'!$B$1:$Q$223,11,FALSE)</f>
        <v>0.48</v>
      </c>
      <c r="X122">
        <v>-99</v>
      </c>
      <c r="Y122">
        <v>-99</v>
      </c>
      <c r="Z122">
        <v>1</v>
      </c>
      <c r="AA122" t="s">
        <v>42</v>
      </c>
      <c r="AB122" s="3">
        <f>IF(AND(AC122&gt;=corners!$L$4,AC122&lt;=corners!$L$6),IF(AE122&lt;&gt;-99,AE122,AF122),-99)</f>
        <v>4</v>
      </c>
      <c r="AC122" s="2">
        <f>COS(-corners!$O$2)*($O122-corners!$L$2)-SIN(-corners!$O$2)*($P122-corners!$M$2)</f>
        <v>38.25457809829623</v>
      </c>
      <c r="AD122" s="2">
        <f>SIN(-corners!$O$2)*($O122-corners!$L$2)+COS(-corners!$O$2)*($P122-corners!$M$2)</f>
        <v>62.679681352989746</v>
      </c>
      <c r="AE122" s="2">
        <f t="shared" si="6"/>
        <v>4</v>
      </c>
      <c r="AF122" s="2">
        <f t="shared" si="7"/>
        <v>-99</v>
      </c>
    </row>
    <row r="123" spans="1:32" ht="15">
      <c r="A123" s="1">
        <v>147</v>
      </c>
      <c r="B123" s="1">
        <v>2</v>
      </c>
      <c r="C123" s="1">
        <v>26.74</v>
      </c>
      <c r="D123" s="1">
        <v>1</v>
      </c>
      <c r="E123" s="1">
        <v>1</v>
      </c>
      <c r="F123" s="1">
        <v>2</v>
      </c>
      <c r="G123" s="1">
        <v>11</v>
      </c>
      <c r="H123" s="1">
        <v>282</v>
      </c>
      <c r="J123" s="1">
        <f>IF(VLOOKUP(A123,vanha_id!$A$2:$B$223,2,FALSE)&lt;&gt;"",VLOOKUP(A123,vanha_id!$A$2:$B$223,2,FALSE),-99)</f>
        <v>226</v>
      </c>
      <c r="L123">
        <v>8</v>
      </c>
      <c r="M123">
        <f t="shared" si="4"/>
        <v>147</v>
      </c>
      <c r="N123">
        <f t="shared" si="5"/>
        <v>2</v>
      </c>
      <c r="O123">
        <f>VLOOKUP($A123,'2010_fotohav'!$B$1:$Q$223,3,FALSE)</f>
        <v>2515347.4</v>
      </c>
      <c r="P123">
        <f>VLOOKUP($A123,'2010_fotohav'!$B$1:$Q$223,4,FALSE)</f>
        <v>6860023.62</v>
      </c>
      <c r="Q123">
        <f>VLOOKUP($A123,'2010_fotohav'!$B$1:$Q$223,5,FALSE)</f>
        <v>186.46</v>
      </c>
      <c r="R123">
        <f>VLOOKUP($A123,'2010_fotohav'!$B$1:$Q$223,6,FALSE)</f>
        <v>159.72</v>
      </c>
      <c r="S123">
        <f>VLOOKUP($A123,'2010_fotohav'!$B$1:$Q$223,8,FALSE)</f>
        <v>26.61</v>
      </c>
      <c r="T123">
        <f>VLOOKUP($A123,'2010_fotohav'!$B$1:$Q$223,7,FALSE)</f>
        <v>26.74</v>
      </c>
      <c r="U123">
        <f>VLOOKUP($A123,'2010_fotohav'!$B$1:$Q$223,9,FALSE)</f>
        <v>32.1</v>
      </c>
      <c r="V123">
        <f>VLOOKUP($A123,'2010_fotohav'!$B$1:$Q$223,10,FALSE)</f>
        <v>4.77</v>
      </c>
      <c r="W123">
        <f>VLOOKUP($A123,'2010_fotohav'!$B$1:$Q$223,11,FALSE)</f>
        <v>0.38</v>
      </c>
      <c r="X123">
        <v>-99</v>
      </c>
      <c r="Y123">
        <v>-99</v>
      </c>
      <c r="Z123">
        <v>1</v>
      </c>
      <c r="AA123" t="s">
        <v>42</v>
      </c>
      <c r="AB123" s="3">
        <f>IF(AND(AC123&gt;=corners!$L$4,AC123&lt;=corners!$L$6),IF(AE123&lt;&gt;-99,AE123,AF123),-99)</f>
        <v>3</v>
      </c>
      <c r="AC123" s="2">
        <f>COS(-corners!$O$2)*($O123-corners!$L$2)-SIN(-corners!$O$2)*($P123-corners!$M$2)</f>
        <v>34.61590871278992</v>
      </c>
      <c r="AD123" s="2">
        <f>SIN(-corners!$O$2)*($O123-corners!$L$2)+COS(-corners!$O$2)*($P123-corners!$M$2)</f>
        <v>68.68451982788545</v>
      </c>
      <c r="AE123" s="2">
        <f t="shared" si="6"/>
        <v>3</v>
      </c>
      <c r="AF123" s="2">
        <f t="shared" si="7"/>
        <v>-99</v>
      </c>
    </row>
    <row r="124" spans="1:32" ht="15">
      <c r="A124" s="1">
        <v>148</v>
      </c>
      <c r="B124" s="1">
        <v>2</v>
      </c>
      <c r="C124" s="1">
        <v>28.11</v>
      </c>
      <c r="D124" s="1">
        <v>1</v>
      </c>
      <c r="E124" s="1">
        <v>1</v>
      </c>
      <c r="F124" s="1">
        <v>2</v>
      </c>
      <c r="G124" s="1">
        <v>11</v>
      </c>
      <c r="H124" s="1">
        <v>307</v>
      </c>
      <c r="J124" s="1">
        <f>IF(VLOOKUP(A124,vanha_id!$A$2:$B$223,2,FALSE)&lt;&gt;"",VLOOKUP(A124,vanha_id!$A$2:$B$223,2,FALSE),-99)</f>
        <v>227</v>
      </c>
      <c r="L124">
        <v>8</v>
      </c>
      <c r="M124">
        <f t="shared" si="4"/>
        <v>148</v>
      </c>
      <c r="N124">
        <f t="shared" si="5"/>
        <v>2</v>
      </c>
      <c r="O124">
        <f>VLOOKUP($A124,'2010_fotohav'!$B$1:$Q$223,3,FALSE)</f>
        <v>2515351.19</v>
      </c>
      <c r="P124">
        <f>VLOOKUP($A124,'2010_fotohav'!$B$1:$Q$223,4,FALSE)</f>
        <v>6860024.34</v>
      </c>
      <c r="Q124">
        <f>VLOOKUP($A124,'2010_fotohav'!$B$1:$Q$223,5,FALSE)</f>
        <v>187.98</v>
      </c>
      <c r="R124">
        <f>VLOOKUP($A124,'2010_fotohav'!$B$1:$Q$223,6,FALSE)</f>
        <v>159.87</v>
      </c>
      <c r="S124">
        <f>VLOOKUP($A124,'2010_fotohav'!$B$1:$Q$223,8,FALSE)</f>
        <v>28.05</v>
      </c>
      <c r="T124">
        <f>VLOOKUP($A124,'2010_fotohav'!$B$1:$Q$223,7,FALSE)</f>
        <v>28.11</v>
      </c>
      <c r="U124">
        <f>VLOOKUP($A124,'2010_fotohav'!$B$1:$Q$223,9,FALSE)</f>
        <v>34</v>
      </c>
      <c r="V124">
        <f>VLOOKUP($A124,'2010_fotohav'!$B$1:$Q$223,10,FALSE)</f>
        <v>5.01</v>
      </c>
      <c r="W124">
        <f>VLOOKUP($A124,'2010_fotohav'!$B$1:$Q$223,11,FALSE)</f>
        <v>0.46</v>
      </c>
      <c r="X124">
        <v>-99</v>
      </c>
      <c r="Y124">
        <v>-99</v>
      </c>
      <c r="Z124">
        <v>1</v>
      </c>
      <c r="AA124" t="s">
        <v>42</v>
      </c>
      <c r="AB124" s="3">
        <f>IF(AND(AC124&gt;=corners!$L$4,AC124&lt;=corners!$L$6),IF(AE124&lt;&gt;-99,AE124,AF124),-99)</f>
        <v>4</v>
      </c>
      <c r="AC124" s="2">
        <f>COS(-corners!$O$2)*($O124-corners!$L$2)-SIN(-corners!$O$2)*($P124-corners!$M$2)</f>
        <v>37.746530077349476</v>
      </c>
      <c r="AD124" s="2">
        <f>SIN(-corners!$O$2)*($O124-corners!$L$2)+COS(-corners!$O$2)*($P124-corners!$M$2)</f>
        <v>70.93878464632849</v>
      </c>
      <c r="AE124" s="2">
        <f t="shared" si="6"/>
        <v>4</v>
      </c>
      <c r="AF124" s="2">
        <f t="shared" si="7"/>
        <v>-99</v>
      </c>
    </row>
    <row r="125" spans="1:32" ht="15">
      <c r="A125" s="1">
        <v>149</v>
      </c>
      <c r="B125" s="1">
        <v>2</v>
      </c>
      <c r="C125" s="1">
        <v>23.17</v>
      </c>
      <c r="D125" s="1">
        <v>1</v>
      </c>
      <c r="E125" s="1">
        <v>1</v>
      </c>
      <c r="F125" s="1">
        <v>2</v>
      </c>
      <c r="G125" s="1">
        <v>11</v>
      </c>
      <c r="H125" s="1">
        <v>264</v>
      </c>
      <c r="J125" s="1">
        <f>IF(VLOOKUP(A125,vanha_id!$A$2:$B$223,2,FALSE)&lt;&gt;"",VLOOKUP(A125,vanha_id!$A$2:$B$223,2,FALSE),-99)</f>
        <v>225</v>
      </c>
      <c r="L125">
        <v>8</v>
      </c>
      <c r="M125">
        <f t="shared" si="4"/>
        <v>149</v>
      </c>
      <c r="N125">
        <f t="shared" si="5"/>
        <v>2</v>
      </c>
      <c r="O125">
        <f>VLOOKUP($A125,'2010_fotohav'!$B$1:$Q$223,3,FALSE)</f>
        <v>2515353.51</v>
      </c>
      <c r="P125">
        <f>VLOOKUP($A125,'2010_fotohav'!$B$1:$Q$223,4,FALSE)</f>
        <v>6860024.11</v>
      </c>
      <c r="Q125">
        <f>VLOOKUP($A125,'2010_fotohav'!$B$1:$Q$223,5,FALSE)</f>
        <v>183.04</v>
      </c>
      <c r="R125">
        <f>VLOOKUP($A125,'2010_fotohav'!$B$1:$Q$223,6,FALSE)</f>
        <v>159.87</v>
      </c>
      <c r="S125">
        <f>VLOOKUP($A125,'2010_fotohav'!$B$1:$Q$223,8,FALSE)</f>
        <v>23.56</v>
      </c>
      <c r="T125">
        <f>VLOOKUP($A125,'2010_fotohav'!$B$1:$Q$223,7,FALSE)</f>
        <v>23.17</v>
      </c>
      <c r="U125">
        <f>VLOOKUP($A125,'2010_fotohav'!$B$1:$Q$223,9,FALSE)</f>
        <v>27.5</v>
      </c>
      <c r="V125">
        <f>VLOOKUP($A125,'2010_fotohav'!$B$1:$Q$223,10,FALSE)</f>
        <v>4.3</v>
      </c>
      <c r="W125">
        <f>VLOOKUP($A125,'2010_fotohav'!$B$1:$Q$223,11,FALSE)</f>
        <v>0.37</v>
      </c>
      <c r="X125">
        <v>-99</v>
      </c>
      <c r="Y125">
        <v>-99</v>
      </c>
      <c r="Z125">
        <v>1</v>
      </c>
      <c r="AA125" t="s">
        <v>42</v>
      </c>
      <c r="AB125" s="3">
        <f>IF(AND(AC125&gt;=corners!$L$4,AC125&lt;=corners!$L$6),IF(AE125&lt;&gt;-99,AE125,AF125),-99)</f>
        <v>4</v>
      </c>
      <c r="AC125" s="2">
        <f>COS(-corners!$O$2)*($O125-corners!$L$2)-SIN(-corners!$O$2)*($P125-corners!$M$2)</f>
        <v>39.94636634311827</v>
      </c>
      <c r="AD125" s="2">
        <f>SIN(-corners!$O$2)*($O125-corners!$L$2)+COS(-corners!$O$2)*($P125-corners!$M$2)</f>
        <v>71.71080822291655</v>
      </c>
      <c r="AE125" s="2">
        <f t="shared" si="6"/>
        <v>4</v>
      </c>
      <c r="AF125" s="2">
        <f t="shared" si="7"/>
        <v>-99</v>
      </c>
    </row>
    <row r="126" spans="1:32" ht="15">
      <c r="A126" s="1">
        <v>150</v>
      </c>
      <c r="B126" s="1">
        <v>2</v>
      </c>
      <c r="C126" s="1">
        <v>24.89</v>
      </c>
      <c r="D126" s="1">
        <v>1</v>
      </c>
      <c r="E126" s="1">
        <v>1</v>
      </c>
      <c r="F126" s="1">
        <v>2</v>
      </c>
      <c r="G126" s="1">
        <v>11</v>
      </c>
      <c r="H126" s="1">
        <v>258</v>
      </c>
      <c r="J126" s="1">
        <f>IF(VLOOKUP(A126,vanha_id!$A$2:$B$223,2,FALSE)&lt;&gt;"",VLOOKUP(A126,vanha_id!$A$2:$B$223,2,FALSE),-99)</f>
        <v>231</v>
      </c>
      <c r="L126">
        <v>8</v>
      </c>
      <c r="M126">
        <f aca="true" t="shared" si="8" ref="M126:M163">A126</f>
        <v>150</v>
      </c>
      <c r="N126">
        <f t="shared" si="5"/>
        <v>2</v>
      </c>
      <c r="O126">
        <f>VLOOKUP($A126,'2010_fotohav'!$B$1:$Q$223,3,FALSE)</f>
        <v>2515347.72</v>
      </c>
      <c r="P126">
        <f>VLOOKUP($A126,'2010_fotohav'!$B$1:$Q$223,4,FALSE)</f>
        <v>6860027.28</v>
      </c>
      <c r="Q126">
        <f>VLOOKUP($A126,'2010_fotohav'!$B$1:$Q$223,5,FALSE)</f>
        <v>184.9</v>
      </c>
      <c r="R126">
        <f>VLOOKUP($A126,'2010_fotohav'!$B$1:$Q$223,6,FALSE)</f>
        <v>160.01</v>
      </c>
      <c r="S126">
        <f>VLOOKUP($A126,'2010_fotohav'!$B$1:$Q$223,8,FALSE)</f>
        <v>24.7</v>
      </c>
      <c r="T126">
        <f>VLOOKUP($A126,'2010_fotohav'!$B$1:$Q$223,7,FALSE)</f>
        <v>24.89</v>
      </c>
      <c r="U126">
        <f>VLOOKUP($A126,'2010_fotohav'!$B$1:$Q$223,9,FALSE)</f>
        <v>28.4</v>
      </c>
      <c r="V126">
        <f>VLOOKUP($A126,'2010_fotohav'!$B$1:$Q$223,10,FALSE)</f>
        <v>4.03</v>
      </c>
      <c r="W126">
        <f>VLOOKUP($A126,'2010_fotohav'!$B$1:$Q$223,11,FALSE)</f>
        <v>0.48</v>
      </c>
      <c r="X126">
        <v>-99</v>
      </c>
      <c r="Y126">
        <v>-99</v>
      </c>
      <c r="Z126">
        <v>1</v>
      </c>
      <c r="AA126" t="s">
        <v>42</v>
      </c>
      <c r="AB126" s="3">
        <f>IF(AND(AC126&gt;=corners!$L$4,AC126&lt;=corners!$L$6),IF(AE126&lt;&gt;-99,AE126,AF126),-99)</f>
        <v>3</v>
      </c>
      <c r="AC126" s="2">
        <f>COS(-corners!$O$2)*($O126-corners!$L$2)-SIN(-corners!$O$2)*($P126-corners!$M$2)</f>
        <v>33.35914436687781</v>
      </c>
      <c r="AD126" s="2">
        <f>SIN(-corners!$O$2)*($O126-corners!$L$2)+COS(-corners!$O$2)*($P126-corners!$M$2)</f>
        <v>72.13684417245761</v>
      </c>
      <c r="AE126" s="2">
        <f aca="true" t="shared" si="9" ref="AE126:AE163">IF(AND(AC126&gt;-5,AC126&lt;=5),0,IF(AND(AC126&gt;5,AC126&lt;=15),1,IF(AND(AC126&gt;15,AC126&lt;=25),2,IF(AND(AC126&gt;25,AC126&lt;=35),3,IF(AND(AC126&gt;35,AC126&lt;=45),4,IF(AND(AC126&gt;45,AC126&lt;=55),5,-99))))))</f>
        <v>3</v>
      </c>
      <c r="AF126" s="2">
        <f aca="true" t="shared" si="10" ref="AF126:AF163">IF(AND(AC126&gt;55,AC126&lt;=65),6,IF(AND(AC126&gt;65,AC126&lt;=75),7,IF(AND(AC126&gt;75,AC126&lt;=85),8,IF(AND(AC126&gt;85,AC126&lt;=95),9,IF(AND(AC126&gt;95,AC126&lt;=105),10,-99)))))</f>
        <v>-99</v>
      </c>
    </row>
    <row r="127" spans="1:32" ht="15">
      <c r="A127" s="1">
        <v>151</v>
      </c>
      <c r="B127" s="1">
        <v>2</v>
      </c>
      <c r="C127" s="1">
        <v>25.7</v>
      </c>
      <c r="D127" s="1">
        <v>1</v>
      </c>
      <c r="E127" s="1">
        <v>1</v>
      </c>
      <c r="F127" s="1">
        <v>2</v>
      </c>
      <c r="G127" s="1">
        <v>11</v>
      </c>
      <c r="H127" s="1">
        <v>245</v>
      </c>
      <c r="J127" s="1">
        <f>IF(VLOOKUP(A127,vanha_id!$A$2:$B$223,2,FALSE)&lt;&gt;"",VLOOKUP(A127,vanha_id!$A$2:$B$223,2,FALSE),-99)</f>
        <v>224</v>
      </c>
      <c r="L127">
        <v>8</v>
      </c>
      <c r="M127">
        <f t="shared" si="8"/>
        <v>151</v>
      </c>
      <c r="N127">
        <f t="shared" si="5"/>
        <v>2</v>
      </c>
      <c r="O127">
        <f>VLOOKUP($A127,'2010_fotohav'!$B$1:$Q$223,3,FALSE)</f>
        <v>2515353.17</v>
      </c>
      <c r="P127">
        <f>VLOOKUP($A127,'2010_fotohav'!$B$1:$Q$223,4,FALSE)</f>
        <v>6860027.89</v>
      </c>
      <c r="Q127">
        <f>VLOOKUP($A127,'2010_fotohav'!$B$1:$Q$223,5,FALSE)</f>
        <v>185.89</v>
      </c>
      <c r="R127">
        <f>VLOOKUP($A127,'2010_fotohav'!$B$1:$Q$223,6,FALSE)</f>
        <v>160.19</v>
      </c>
      <c r="S127">
        <f>VLOOKUP($A127,'2010_fotohav'!$B$1:$Q$223,8,FALSE)</f>
        <v>25.55</v>
      </c>
      <c r="T127">
        <f>VLOOKUP($A127,'2010_fotohav'!$B$1:$Q$223,7,FALSE)</f>
        <v>25.7</v>
      </c>
      <c r="U127">
        <f>VLOOKUP($A127,'2010_fotohav'!$B$1:$Q$223,9,FALSE)</f>
        <v>28.8</v>
      </c>
      <c r="V127">
        <f>VLOOKUP($A127,'2010_fotohav'!$B$1:$Q$223,10,FALSE)</f>
        <v>3.9</v>
      </c>
      <c r="W127">
        <f>VLOOKUP($A127,'2010_fotohav'!$B$1:$Q$223,11,FALSE)</f>
        <v>0.52</v>
      </c>
      <c r="X127">
        <v>-99</v>
      </c>
      <c r="Y127">
        <v>-99</v>
      </c>
      <c r="Z127">
        <v>1</v>
      </c>
      <c r="AA127" t="s">
        <v>42</v>
      </c>
      <c r="AB127" s="3">
        <f>IF(AND(AC127&gt;=corners!$L$4,AC127&lt;=corners!$L$6),IF(AE127&lt;&gt;-99,AE127,AF127),-99)</f>
        <v>4</v>
      </c>
      <c r="AC127" s="2">
        <f>COS(-corners!$O$2)*($O127-corners!$L$2)-SIN(-corners!$O$2)*($P127-corners!$M$2)</f>
        <v>38.0407246665644</v>
      </c>
      <c r="AD127" s="2">
        <f>SIN(-corners!$O$2)*($O127-corners!$L$2)+COS(-corners!$O$2)*($P127-corners!$M$2)</f>
        <v>74.9929614483785</v>
      </c>
      <c r="AE127" s="2">
        <f t="shared" si="9"/>
        <v>4</v>
      </c>
      <c r="AF127" s="2">
        <f t="shared" si="10"/>
        <v>-99</v>
      </c>
    </row>
    <row r="128" spans="1:32" ht="15">
      <c r="A128" s="1">
        <v>154</v>
      </c>
      <c r="B128" s="1">
        <v>2</v>
      </c>
      <c r="C128" s="1">
        <v>25.29</v>
      </c>
      <c r="D128" s="1">
        <v>1</v>
      </c>
      <c r="E128" s="1">
        <v>1</v>
      </c>
      <c r="F128" s="1">
        <v>2</v>
      </c>
      <c r="G128" s="1">
        <v>11</v>
      </c>
      <c r="H128" s="1">
        <v>244</v>
      </c>
      <c r="J128" s="1">
        <f>IF(VLOOKUP(A128,vanha_id!$A$2:$B$223,2,FALSE)&lt;&gt;"",VLOOKUP(A128,vanha_id!$A$2:$B$223,2,FALSE),-99)</f>
        <v>229</v>
      </c>
      <c r="L128">
        <v>8</v>
      </c>
      <c r="M128">
        <f t="shared" si="8"/>
        <v>154</v>
      </c>
      <c r="N128">
        <f aca="true" t="shared" si="11" ref="N128:N163">IF(F128=21,2,IF(F128&gt;3,3,F128))</f>
        <v>2</v>
      </c>
      <c r="O128">
        <f>VLOOKUP($A128,'2010_fotohav'!$B$1:$Q$223,3,FALSE)</f>
        <v>2515357.09</v>
      </c>
      <c r="P128">
        <f>VLOOKUP($A128,'2010_fotohav'!$B$1:$Q$223,4,FALSE)</f>
        <v>6860033</v>
      </c>
      <c r="Q128">
        <f>VLOOKUP($A128,'2010_fotohav'!$B$1:$Q$223,5,FALSE)</f>
        <v>186.26</v>
      </c>
      <c r="R128">
        <f>VLOOKUP($A128,'2010_fotohav'!$B$1:$Q$223,6,FALSE)</f>
        <v>160.98</v>
      </c>
      <c r="S128">
        <f>VLOOKUP($A128,'2010_fotohav'!$B$1:$Q$223,8,FALSE)</f>
        <v>25.33</v>
      </c>
      <c r="T128">
        <f>VLOOKUP($A128,'2010_fotohav'!$B$1:$Q$223,7,FALSE)</f>
        <v>25.29</v>
      </c>
      <c r="U128">
        <f>VLOOKUP($A128,'2010_fotohav'!$B$1:$Q$223,9,FALSE)</f>
        <v>27.6</v>
      </c>
      <c r="V128">
        <f>VLOOKUP($A128,'2010_fotohav'!$B$1:$Q$223,10,FALSE)</f>
        <v>3.61</v>
      </c>
      <c r="W128">
        <f>VLOOKUP($A128,'2010_fotohav'!$B$1:$Q$223,11,FALSE)</f>
        <v>0.45</v>
      </c>
      <c r="X128">
        <v>-99</v>
      </c>
      <c r="Y128">
        <v>-99</v>
      </c>
      <c r="Z128">
        <v>1</v>
      </c>
      <c r="AA128" t="s">
        <v>42</v>
      </c>
      <c r="AB128" s="3">
        <f>IF(AND(AC128&gt;=corners!$L$4,AC128&lt;=corners!$L$6),IF(AE128&lt;&gt;-99,AE128,AF128),-99)</f>
        <v>4</v>
      </c>
      <c r="AC128" s="2">
        <f>COS(-corners!$O$2)*($O128-corners!$L$2)-SIN(-corners!$O$2)*($P128-corners!$M$2)</f>
        <v>39.433871874043874</v>
      </c>
      <c r="AD128" s="2">
        <f>SIN(-corners!$O$2)*($O128-corners!$L$2)+COS(-corners!$O$2)*($P128-corners!$M$2)</f>
        <v>81.2808578264317</v>
      </c>
      <c r="AE128" s="2">
        <f t="shared" si="9"/>
        <v>4</v>
      </c>
      <c r="AF128" s="2">
        <f t="shared" si="10"/>
        <v>-99</v>
      </c>
    </row>
    <row r="129" spans="1:32" ht="15">
      <c r="A129" s="1">
        <v>155</v>
      </c>
      <c r="B129" s="1">
        <v>2</v>
      </c>
      <c r="C129" s="1">
        <v>25.53</v>
      </c>
      <c r="D129" s="1">
        <v>1</v>
      </c>
      <c r="E129" s="1">
        <v>1</v>
      </c>
      <c r="F129" s="1">
        <v>2</v>
      </c>
      <c r="G129" s="1">
        <v>11</v>
      </c>
      <c r="H129" s="1">
        <v>269</v>
      </c>
      <c r="J129" s="1">
        <f>IF(VLOOKUP(A129,vanha_id!$A$2:$B$223,2,FALSE)&lt;&gt;"",VLOOKUP(A129,vanha_id!$A$2:$B$223,2,FALSE),-99)</f>
        <v>234</v>
      </c>
      <c r="L129">
        <v>8</v>
      </c>
      <c r="M129">
        <f t="shared" si="8"/>
        <v>155</v>
      </c>
      <c r="N129">
        <f t="shared" si="11"/>
        <v>2</v>
      </c>
      <c r="O129">
        <f>VLOOKUP($A129,'2010_fotohav'!$B$1:$Q$223,3,FALSE)</f>
        <v>2515351.54</v>
      </c>
      <c r="P129">
        <f>VLOOKUP($A129,'2010_fotohav'!$B$1:$Q$223,4,FALSE)</f>
        <v>6860035.65</v>
      </c>
      <c r="Q129">
        <f>VLOOKUP($A129,'2010_fotohav'!$B$1:$Q$223,5,FALSE)</f>
        <v>186.55</v>
      </c>
      <c r="R129">
        <f>VLOOKUP($A129,'2010_fotohav'!$B$1:$Q$223,6,FALSE)</f>
        <v>161.02</v>
      </c>
      <c r="S129">
        <f>VLOOKUP($A129,'2010_fotohav'!$B$1:$Q$223,8,FALSE)</f>
        <v>25.41</v>
      </c>
      <c r="T129">
        <f>VLOOKUP($A129,'2010_fotohav'!$B$1:$Q$223,7,FALSE)</f>
        <v>25.53</v>
      </c>
      <c r="U129">
        <f>VLOOKUP($A129,'2010_fotohav'!$B$1:$Q$223,9,FALSE)</f>
        <v>29.4</v>
      </c>
      <c r="V129">
        <f>VLOOKUP($A129,'2010_fotohav'!$B$1:$Q$223,10,FALSE)</f>
        <v>4.21</v>
      </c>
      <c r="W129">
        <f>VLOOKUP($A129,'2010_fotohav'!$B$1:$Q$223,11,FALSE)</f>
        <v>0.48</v>
      </c>
      <c r="X129">
        <v>-99</v>
      </c>
      <c r="Y129">
        <v>-99</v>
      </c>
      <c r="Z129">
        <v>1</v>
      </c>
      <c r="AA129" t="s">
        <v>42</v>
      </c>
      <c r="AB129" s="3">
        <f>IF(AND(AC129&gt;=corners!$L$4,AC129&lt;=corners!$L$6),IF(AE129&lt;&gt;-99,AE129,AF129),-99)</f>
        <v>3</v>
      </c>
      <c r="AC129" s="2">
        <f>COS(-corners!$O$2)*($O129-corners!$L$2)-SIN(-corners!$O$2)*($P129-corners!$M$2)</f>
        <v>33.28392526238899</v>
      </c>
      <c r="AD129" s="2">
        <f>SIN(-corners!$O$2)*($O129-corners!$L$2)+COS(-corners!$O$2)*($P129-corners!$M$2)</f>
        <v>81.33704210983427</v>
      </c>
      <c r="AE129" s="2">
        <f t="shared" si="9"/>
        <v>3</v>
      </c>
      <c r="AF129" s="2">
        <f t="shared" si="10"/>
        <v>-99</v>
      </c>
    </row>
    <row r="130" spans="1:32" ht="15">
      <c r="A130" s="1">
        <v>156</v>
      </c>
      <c r="B130" s="1">
        <v>2</v>
      </c>
      <c r="C130" s="1">
        <v>22.91</v>
      </c>
      <c r="D130" s="1">
        <v>1</v>
      </c>
      <c r="E130" s="1">
        <v>1</v>
      </c>
      <c r="F130" s="1">
        <v>2</v>
      </c>
      <c r="G130" s="1">
        <v>11</v>
      </c>
      <c r="H130" s="1">
        <v>229</v>
      </c>
      <c r="J130" s="1">
        <f>IF(VLOOKUP(A130,vanha_id!$A$2:$B$223,2,FALSE)&lt;&gt;"",VLOOKUP(A130,vanha_id!$A$2:$B$223,2,FALSE),-99)</f>
        <v>228</v>
      </c>
      <c r="L130">
        <v>8</v>
      </c>
      <c r="M130">
        <f t="shared" si="8"/>
        <v>156</v>
      </c>
      <c r="N130">
        <f t="shared" si="11"/>
        <v>2</v>
      </c>
      <c r="O130">
        <f>VLOOKUP($A130,'2010_fotohav'!$B$1:$Q$223,3,FALSE)</f>
        <v>2515358.87</v>
      </c>
      <c r="P130">
        <f>VLOOKUP($A130,'2010_fotohav'!$B$1:$Q$223,4,FALSE)</f>
        <v>6860033.95</v>
      </c>
      <c r="Q130">
        <f>VLOOKUP($A130,'2010_fotohav'!$B$1:$Q$223,5,FALSE)</f>
        <v>183.95</v>
      </c>
      <c r="R130">
        <f>VLOOKUP($A130,'2010_fotohav'!$B$1:$Q$223,6,FALSE)</f>
        <v>161.04</v>
      </c>
      <c r="S130">
        <f>VLOOKUP($A130,'2010_fotohav'!$B$1:$Q$223,8,FALSE)</f>
        <v>23.32</v>
      </c>
      <c r="T130">
        <f>VLOOKUP($A130,'2010_fotohav'!$B$1:$Q$223,7,FALSE)</f>
        <v>22.91</v>
      </c>
      <c r="U130">
        <f>VLOOKUP($A130,'2010_fotohav'!$B$1:$Q$223,9,FALSE)</f>
        <v>24.2</v>
      </c>
      <c r="V130">
        <f>VLOOKUP($A130,'2010_fotohav'!$B$1:$Q$223,10,FALSE)</f>
        <v>3.17</v>
      </c>
      <c r="W130">
        <f>VLOOKUP($A130,'2010_fotohav'!$B$1:$Q$223,11,FALSE)</f>
        <v>0.46</v>
      </c>
      <c r="X130">
        <v>-99</v>
      </c>
      <c r="Y130">
        <v>-99</v>
      </c>
      <c r="Z130">
        <v>1</v>
      </c>
      <c r="AA130" t="s">
        <v>42</v>
      </c>
      <c r="AB130" s="3">
        <f>IF(AND(AC130&gt;=corners!$L$4,AC130&lt;=corners!$L$6),IF(AE130&lt;&gt;-99,AE130,AF130),-99)</f>
        <v>4</v>
      </c>
      <c r="AC130" s="2">
        <f>COS(-corners!$O$2)*($O130-corners!$L$2)-SIN(-corners!$O$2)*($P130-corners!$M$2)</f>
        <v>40.645612386473076</v>
      </c>
      <c r="AD130" s="2">
        <f>SIN(-corners!$O$2)*($O130-corners!$L$2)+COS(-corners!$O$2)*($P130-corners!$M$2)</f>
        <v>82.89411073029397</v>
      </c>
      <c r="AE130" s="2">
        <f t="shared" si="9"/>
        <v>4</v>
      </c>
      <c r="AF130" s="2">
        <f t="shared" si="10"/>
        <v>-99</v>
      </c>
    </row>
    <row r="131" spans="1:32" ht="15">
      <c r="A131" s="1">
        <v>157</v>
      </c>
      <c r="B131" s="1">
        <v>2</v>
      </c>
      <c r="C131" s="1">
        <v>22.21</v>
      </c>
      <c r="D131" s="1">
        <v>1</v>
      </c>
      <c r="E131" s="1">
        <v>1</v>
      </c>
      <c r="F131" s="1">
        <v>2</v>
      </c>
      <c r="G131" s="1">
        <v>11</v>
      </c>
      <c r="H131" s="1">
        <v>219</v>
      </c>
      <c r="J131" s="1">
        <f>IF(VLOOKUP(A131,vanha_id!$A$2:$B$223,2,FALSE)&lt;&gt;"",VLOOKUP(A131,vanha_id!$A$2:$B$223,2,FALSE),-99)</f>
        <v>235</v>
      </c>
      <c r="L131">
        <v>8</v>
      </c>
      <c r="M131">
        <f t="shared" si="8"/>
        <v>157</v>
      </c>
      <c r="N131">
        <f t="shared" si="11"/>
        <v>2</v>
      </c>
      <c r="O131">
        <f>VLOOKUP($A131,'2010_fotohav'!$B$1:$Q$223,3,FALSE)</f>
        <v>2515353.51</v>
      </c>
      <c r="P131">
        <f>VLOOKUP($A131,'2010_fotohav'!$B$1:$Q$223,4,FALSE)</f>
        <v>6860038.45</v>
      </c>
      <c r="Q131">
        <f>VLOOKUP($A131,'2010_fotohav'!$B$1:$Q$223,5,FALSE)</f>
        <v>183.75</v>
      </c>
      <c r="R131">
        <f>VLOOKUP($A131,'2010_fotohav'!$B$1:$Q$223,6,FALSE)</f>
        <v>161.54</v>
      </c>
      <c r="S131">
        <f>VLOOKUP($A131,'2010_fotohav'!$B$1:$Q$223,8,FALSE)</f>
        <v>22.49</v>
      </c>
      <c r="T131">
        <f>VLOOKUP($A131,'2010_fotohav'!$B$1:$Q$223,7,FALSE)</f>
        <v>22.21</v>
      </c>
      <c r="U131">
        <f>VLOOKUP($A131,'2010_fotohav'!$B$1:$Q$223,9,FALSE)</f>
        <v>24.1</v>
      </c>
      <c r="V131">
        <f>VLOOKUP($A131,'2010_fotohav'!$B$1:$Q$223,10,FALSE)</f>
        <v>3.36</v>
      </c>
      <c r="W131">
        <f>VLOOKUP($A131,'2010_fotohav'!$B$1:$Q$223,11,FALSE)</f>
        <v>0.45</v>
      </c>
      <c r="X131">
        <v>-99</v>
      </c>
      <c r="Y131">
        <v>-99</v>
      </c>
      <c r="Z131">
        <v>1</v>
      </c>
      <c r="AA131" t="s">
        <v>42</v>
      </c>
      <c r="AB131" s="3">
        <f>IF(AND(AC131&gt;=corners!$L$4,AC131&lt;=corners!$L$6),IF(AE131&lt;&gt;-99,AE131,AF131),-99)</f>
        <v>3</v>
      </c>
      <c r="AC131" s="2">
        <f>COS(-corners!$O$2)*($O131-corners!$L$2)-SIN(-corners!$O$2)*($P131-corners!$M$2)</f>
        <v>33.88602046981961</v>
      </c>
      <c r="AD131" s="2">
        <f>SIN(-corners!$O$2)*($O131-corners!$L$2)+COS(-corners!$O$2)*($P131-corners!$M$2)</f>
        <v>84.70726188888706</v>
      </c>
      <c r="AE131" s="2">
        <f t="shared" si="9"/>
        <v>3</v>
      </c>
      <c r="AF131" s="2">
        <f t="shared" si="10"/>
        <v>-99</v>
      </c>
    </row>
    <row r="132" spans="1:32" ht="15">
      <c r="A132" s="1">
        <v>158</v>
      </c>
      <c r="B132" s="1">
        <v>2</v>
      </c>
      <c r="C132" s="1">
        <v>24.4</v>
      </c>
      <c r="D132" s="1">
        <v>1</v>
      </c>
      <c r="E132" s="1">
        <v>1</v>
      </c>
      <c r="F132" s="1">
        <v>2</v>
      </c>
      <c r="G132" s="1">
        <v>11</v>
      </c>
      <c r="H132" s="1">
        <v>281</v>
      </c>
      <c r="J132" s="1">
        <f>IF(VLOOKUP(A132,vanha_id!$A$2:$B$223,2,FALSE)&lt;&gt;"",VLOOKUP(A132,vanha_id!$A$2:$B$223,2,FALSE),-99)</f>
        <v>240</v>
      </c>
      <c r="L132">
        <v>8</v>
      </c>
      <c r="M132">
        <f t="shared" si="8"/>
        <v>158</v>
      </c>
      <c r="N132">
        <f t="shared" si="11"/>
        <v>2</v>
      </c>
      <c r="O132">
        <f>VLOOKUP($A132,'2010_fotohav'!$B$1:$Q$223,3,FALSE)</f>
        <v>2515355.5</v>
      </c>
      <c r="P132">
        <f>VLOOKUP($A132,'2010_fotohav'!$B$1:$Q$223,4,FALSE)</f>
        <v>6860040.05</v>
      </c>
      <c r="Q132">
        <f>VLOOKUP($A132,'2010_fotohav'!$B$1:$Q$223,5,FALSE)</f>
        <v>186.2</v>
      </c>
      <c r="R132">
        <f>VLOOKUP($A132,'2010_fotohav'!$B$1:$Q$223,6,FALSE)</f>
        <v>161.8</v>
      </c>
      <c r="S132">
        <f>VLOOKUP($A132,'2010_fotohav'!$B$1:$Q$223,8,FALSE)</f>
        <v>24.2</v>
      </c>
      <c r="T132">
        <f>VLOOKUP($A132,'2010_fotohav'!$B$1:$Q$223,7,FALSE)</f>
        <v>24.4</v>
      </c>
      <c r="U132">
        <f>VLOOKUP($A132,'2010_fotohav'!$B$1:$Q$223,9,FALSE)</f>
        <v>26.8</v>
      </c>
      <c r="V132">
        <f>VLOOKUP($A132,'2010_fotohav'!$B$1:$Q$223,10,FALSE)</f>
        <v>3.64</v>
      </c>
      <c r="W132">
        <f>VLOOKUP($A132,'2010_fotohav'!$B$1:$Q$223,11,FALSE)</f>
        <v>0.43</v>
      </c>
      <c r="X132">
        <v>-99</v>
      </c>
      <c r="Y132">
        <v>-99</v>
      </c>
      <c r="Z132">
        <v>1</v>
      </c>
      <c r="AA132" t="s">
        <v>42</v>
      </c>
      <c r="AB132" s="3">
        <f>IF(AND(AC132&gt;=corners!$L$4,AC132&lt;=corners!$L$6),IF(AE132&lt;&gt;-99,AE132,AF132),-99)</f>
        <v>4</v>
      </c>
      <c r="AC132" s="2">
        <f>COS(-corners!$O$2)*($O132-corners!$L$2)-SIN(-corners!$O$2)*($P132-corners!$M$2)</f>
        <v>35.01338374759744</v>
      </c>
      <c r="AD132" s="2">
        <f>SIN(-corners!$O$2)*($O132-corners!$L$2)+COS(-corners!$O$2)*($P132-corners!$M$2)</f>
        <v>86.99836468876653</v>
      </c>
      <c r="AE132" s="2">
        <f t="shared" si="9"/>
        <v>4</v>
      </c>
      <c r="AF132" s="2">
        <f t="shared" si="10"/>
        <v>-99</v>
      </c>
    </row>
    <row r="133" spans="1:32" ht="15">
      <c r="A133" s="1">
        <v>159</v>
      </c>
      <c r="B133" s="1">
        <v>2</v>
      </c>
      <c r="C133" s="1">
        <v>25.1</v>
      </c>
      <c r="D133" s="1">
        <v>1</v>
      </c>
      <c r="E133" s="1">
        <v>1</v>
      </c>
      <c r="F133" s="1">
        <v>2</v>
      </c>
      <c r="G133" s="1">
        <v>11</v>
      </c>
      <c r="H133" s="1">
        <v>271</v>
      </c>
      <c r="J133" s="1">
        <f>IF(VLOOKUP(A133,vanha_id!$A$2:$B$223,2,FALSE)&lt;&gt;"",VLOOKUP(A133,vanha_id!$A$2:$B$223,2,FALSE),-99)</f>
        <v>238</v>
      </c>
      <c r="L133">
        <v>8</v>
      </c>
      <c r="M133">
        <f t="shared" si="8"/>
        <v>159</v>
      </c>
      <c r="N133">
        <f t="shared" si="11"/>
        <v>2</v>
      </c>
      <c r="O133">
        <f>VLOOKUP($A133,'2010_fotohav'!$B$1:$Q$223,3,FALSE)</f>
        <v>2515352.25</v>
      </c>
      <c r="P133">
        <f>VLOOKUP($A133,'2010_fotohav'!$B$1:$Q$223,4,FALSE)</f>
        <v>6860042.39</v>
      </c>
      <c r="Q133">
        <f>VLOOKUP($A133,'2010_fotohav'!$B$1:$Q$223,5,FALSE)</f>
        <v>187.11</v>
      </c>
      <c r="R133">
        <f>VLOOKUP($A133,'2010_fotohav'!$B$1:$Q$223,6,FALSE)</f>
        <v>162.01</v>
      </c>
      <c r="S133">
        <f>VLOOKUP($A133,'2010_fotohav'!$B$1:$Q$223,8,FALSE)</f>
        <v>25.11</v>
      </c>
      <c r="T133">
        <f>VLOOKUP($A133,'2010_fotohav'!$B$1:$Q$223,7,FALSE)</f>
        <v>25.1</v>
      </c>
      <c r="U133">
        <f>VLOOKUP($A133,'2010_fotohav'!$B$1:$Q$223,9,FALSE)</f>
        <v>27.8</v>
      </c>
      <c r="V133">
        <f>VLOOKUP($A133,'2010_fotohav'!$B$1:$Q$223,10,FALSE)</f>
        <v>3.74</v>
      </c>
      <c r="W133">
        <f>VLOOKUP($A133,'2010_fotohav'!$B$1:$Q$223,11,FALSE)</f>
        <v>0.47</v>
      </c>
      <c r="X133">
        <v>-99</v>
      </c>
      <c r="Y133">
        <v>-99</v>
      </c>
      <c r="Z133">
        <v>1</v>
      </c>
      <c r="AA133" t="s">
        <v>42</v>
      </c>
      <c r="AB133" s="3">
        <f>IF(AND(AC133&gt;=corners!$L$4,AC133&lt;=corners!$L$6),IF(AE133&lt;&gt;-99,AE133,AF133),-99)</f>
        <v>3</v>
      </c>
      <c r="AC133" s="2">
        <f>COS(-corners!$O$2)*($O133-corners!$L$2)-SIN(-corners!$O$2)*($P133-corners!$M$2)</f>
        <v>31.078956707318067</v>
      </c>
      <c r="AD133" s="2">
        <f>SIN(-corners!$O$2)*($O133-corners!$L$2)+COS(-corners!$O$2)*($P133-corners!$M$2)</f>
        <v>87.74561555963997</v>
      </c>
      <c r="AE133" s="2">
        <f t="shared" si="9"/>
        <v>3</v>
      </c>
      <c r="AF133" s="2">
        <f t="shared" si="10"/>
        <v>-99</v>
      </c>
    </row>
    <row r="134" spans="1:32" ht="15">
      <c r="A134" s="1">
        <v>160</v>
      </c>
      <c r="B134" s="1">
        <v>2</v>
      </c>
      <c r="C134" s="1">
        <v>24.02</v>
      </c>
      <c r="D134" s="1">
        <v>1</v>
      </c>
      <c r="E134" s="1">
        <v>1</v>
      </c>
      <c r="F134" s="1">
        <v>2</v>
      </c>
      <c r="G134" s="1">
        <v>11</v>
      </c>
      <c r="H134" s="1">
        <v>274</v>
      </c>
      <c r="J134" s="1">
        <f>IF(VLOOKUP(A134,vanha_id!$A$2:$B$223,2,FALSE)&lt;&gt;"",VLOOKUP(A134,vanha_id!$A$2:$B$223,2,FALSE),-99)</f>
        <v>239</v>
      </c>
      <c r="L134">
        <v>8</v>
      </c>
      <c r="M134">
        <f t="shared" si="8"/>
        <v>160</v>
      </c>
      <c r="N134">
        <f t="shared" si="11"/>
        <v>2</v>
      </c>
      <c r="O134">
        <f>VLOOKUP($A134,'2010_fotohav'!$B$1:$Q$223,3,FALSE)</f>
        <v>2515359.86</v>
      </c>
      <c r="P134">
        <f>VLOOKUP($A134,'2010_fotohav'!$B$1:$Q$223,4,FALSE)</f>
        <v>6860045.36</v>
      </c>
      <c r="Q134">
        <f>VLOOKUP($A134,'2010_fotohav'!$B$1:$Q$223,5,FALSE)</f>
        <v>186.78</v>
      </c>
      <c r="R134">
        <f>VLOOKUP($A134,'2010_fotohav'!$B$1:$Q$223,6,FALSE)</f>
        <v>162.76</v>
      </c>
      <c r="S134">
        <f>VLOOKUP($A134,'2010_fotohav'!$B$1:$Q$223,8,FALSE)</f>
        <v>23.95</v>
      </c>
      <c r="T134">
        <f>VLOOKUP($A134,'2010_fotohav'!$B$1:$Q$223,7,FALSE)</f>
        <v>24.02</v>
      </c>
      <c r="U134">
        <f>VLOOKUP($A134,'2010_fotohav'!$B$1:$Q$223,9,FALSE)</f>
        <v>26.9</v>
      </c>
      <c r="V134">
        <f>VLOOKUP($A134,'2010_fotohav'!$B$1:$Q$223,10,FALSE)</f>
        <v>3.77</v>
      </c>
      <c r="W134">
        <f>VLOOKUP($A134,'2010_fotohav'!$B$1:$Q$223,11,FALSE)</f>
        <v>0.42</v>
      </c>
      <c r="X134">
        <v>-99</v>
      </c>
      <c r="Y134">
        <v>-99</v>
      </c>
      <c r="Z134">
        <v>1</v>
      </c>
      <c r="AA134" t="s">
        <v>42</v>
      </c>
      <c r="AB134" s="3">
        <f>IF(AND(AC134&gt;=corners!$L$4,AC134&lt;=corners!$L$6),IF(AE134&lt;&gt;-99,AE134,AF134),-99)</f>
        <v>4</v>
      </c>
      <c r="AC134" s="2">
        <f>COS(-corners!$O$2)*($O134-corners!$L$2)-SIN(-corners!$O$2)*($P134-corners!$M$2)</f>
        <v>36.72078272889553</v>
      </c>
      <c r="AD134" s="2">
        <f>SIN(-corners!$O$2)*($O134-corners!$L$2)+COS(-corners!$O$2)*($P134-corners!$M$2)</f>
        <v>93.65347465953816</v>
      </c>
      <c r="AE134" s="2">
        <f t="shared" si="9"/>
        <v>4</v>
      </c>
      <c r="AF134" s="2">
        <f t="shared" si="10"/>
        <v>-99</v>
      </c>
    </row>
    <row r="135" spans="1:32" ht="15">
      <c r="A135" s="1">
        <v>161</v>
      </c>
      <c r="B135" s="1">
        <v>2</v>
      </c>
      <c r="C135" s="1">
        <v>24.13</v>
      </c>
      <c r="D135" s="1">
        <v>1</v>
      </c>
      <c r="E135" s="1">
        <v>1</v>
      </c>
      <c r="F135" s="1">
        <v>2</v>
      </c>
      <c r="G135" s="1">
        <v>11</v>
      </c>
      <c r="H135" s="1">
        <v>270</v>
      </c>
      <c r="J135" s="1">
        <f>IF(VLOOKUP(A135,vanha_id!$A$2:$B$223,2,FALSE)&lt;&gt;"",VLOOKUP(A135,vanha_id!$A$2:$B$223,2,FALSE),-99)</f>
        <v>243</v>
      </c>
      <c r="L135">
        <v>8</v>
      </c>
      <c r="M135">
        <f t="shared" si="8"/>
        <v>161</v>
      </c>
      <c r="N135">
        <f t="shared" si="11"/>
        <v>2</v>
      </c>
      <c r="O135">
        <f>VLOOKUP($A135,'2010_fotohav'!$B$1:$Q$223,3,FALSE)</f>
        <v>2515361.81</v>
      </c>
      <c r="P135">
        <f>VLOOKUP($A135,'2010_fotohav'!$B$1:$Q$223,4,FALSE)</f>
        <v>6860048.1</v>
      </c>
      <c r="Q135">
        <f>VLOOKUP($A135,'2010_fotohav'!$B$1:$Q$223,5,FALSE)</f>
        <v>187.22</v>
      </c>
      <c r="R135">
        <f>VLOOKUP($A135,'2010_fotohav'!$B$1:$Q$223,6,FALSE)</f>
        <v>163.09</v>
      </c>
      <c r="S135">
        <f>VLOOKUP($A135,'2010_fotohav'!$B$1:$Q$223,8,FALSE)</f>
        <v>24.14</v>
      </c>
      <c r="T135">
        <f>VLOOKUP($A135,'2010_fotohav'!$B$1:$Q$223,7,FALSE)</f>
        <v>24.13</v>
      </c>
      <c r="U135">
        <f>VLOOKUP($A135,'2010_fotohav'!$B$1:$Q$223,9,FALSE)</f>
        <v>26.7</v>
      </c>
      <c r="V135">
        <f>VLOOKUP($A135,'2010_fotohav'!$B$1:$Q$223,10,FALSE)</f>
        <v>3.68</v>
      </c>
      <c r="W135">
        <f>VLOOKUP($A135,'2010_fotohav'!$B$1:$Q$223,11,FALSE)</f>
        <v>0.43</v>
      </c>
      <c r="X135">
        <v>-99</v>
      </c>
      <c r="Y135">
        <v>-99</v>
      </c>
      <c r="Z135">
        <v>1</v>
      </c>
      <c r="AA135" t="s">
        <v>42</v>
      </c>
      <c r="AB135" s="3">
        <f>IF(AND(AC135&gt;=corners!$L$4,AC135&lt;=corners!$L$6),IF(AE135&lt;&gt;-99,AE135,AF135),-99)</f>
        <v>4</v>
      </c>
      <c r="AC135" s="2">
        <f>COS(-corners!$O$2)*($O135-corners!$L$2)-SIN(-corners!$O$2)*($P135-corners!$M$2)</f>
        <v>37.33010887691543</v>
      </c>
      <c r="AD135" s="2">
        <f>SIN(-corners!$O$2)*($O135-corners!$L$2)+COS(-corners!$O$2)*($P135-corners!$M$2)</f>
        <v>96.96086360585016</v>
      </c>
      <c r="AE135" s="2">
        <f t="shared" si="9"/>
        <v>4</v>
      </c>
      <c r="AF135" s="2">
        <f t="shared" si="10"/>
        <v>-99</v>
      </c>
    </row>
    <row r="136" spans="1:32" ht="15">
      <c r="A136" s="1">
        <v>162</v>
      </c>
      <c r="B136" s="1">
        <v>2</v>
      </c>
      <c r="C136" s="1">
        <v>25.94</v>
      </c>
      <c r="D136" s="1">
        <v>1</v>
      </c>
      <c r="E136" s="1">
        <v>1</v>
      </c>
      <c r="F136" s="1">
        <v>2</v>
      </c>
      <c r="G136" s="1">
        <v>11</v>
      </c>
      <c r="H136" s="1">
        <v>290</v>
      </c>
      <c r="J136" s="1">
        <f>IF(VLOOKUP(A136,vanha_id!$A$2:$B$223,2,FALSE)&lt;&gt;"",VLOOKUP(A136,vanha_id!$A$2:$B$223,2,FALSE),-99)</f>
        <v>248</v>
      </c>
      <c r="L136">
        <v>8</v>
      </c>
      <c r="M136">
        <f t="shared" si="8"/>
        <v>162</v>
      </c>
      <c r="N136">
        <f t="shared" si="11"/>
        <v>2</v>
      </c>
      <c r="O136">
        <f>VLOOKUP($A136,'2010_fotohav'!$B$1:$Q$223,3,FALSE)</f>
        <v>2515359.07</v>
      </c>
      <c r="P136">
        <f>VLOOKUP($A136,'2010_fotohav'!$B$1:$Q$223,4,FALSE)</f>
        <v>6860053.42</v>
      </c>
      <c r="Q136">
        <f>VLOOKUP($A136,'2010_fotohav'!$B$1:$Q$223,5,FALSE)</f>
        <v>189.38</v>
      </c>
      <c r="R136">
        <f>VLOOKUP($A136,'2010_fotohav'!$B$1:$Q$223,6,FALSE)</f>
        <v>163.45</v>
      </c>
      <c r="S136">
        <f>VLOOKUP($A136,'2010_fotohav'!$B$1:$Q$223,8,FALSE)</f>
        <v>25.88</v>
      </c>
      <c r="T136">
        <f>VLOOKUP($A136,'2010_fotohav'!$B$1:$Q$223,7,FALSE)</f>
        <v>25.94</v>
      </c>
      <c r="U136">
        <f>VLOOKUP($A136,'2010_fotohav'!$B$1:$Q$223,9,FALSE)</f>
        <v>28.1</v>
      </c>
      <c r="V136">
        <f>VLOOKUP($A136,'2010_fotohav'!$B$1:$Q$223,10,FALSE)</f>
        <v>3.6</v>
      </c>
      <c r="W136">
        <f>VLOOKUP($A136,'2010_fotohav'!$B$1:$Q$223,11,FALSE)</f>
        <v>0.44</v>
      </c>
      <c r="X136">
        <v>-99</v>
      </c>
      <c r="Y136">
        <v>-99</v>
      </c>
      <c r="Z136">
        <v>1</v>
      </c>
      <c r="AA136" t="s">
        <v>42</v>
      </c>
      <c r="AB136" s="3">
        <f>IF(AND(AC136&gt;=corners!$L$4,AC136&lt;=corners!$L$6),IF(AE136&lt;&gt;-99,AE136,AF136),-99)</f>
        <v>3</v>
      </c>
      <c r="AC136" s="2">
        <f>COS(-corners!$O$2)*($O136-corners!$L$2)-SIN(-corners!$O$2)*($P136-corners!$M$2)</f>
        <v>32.598496387645966</v>
      </c>
      <c r="AD136" s="2">
        <f>SIN(-corners!$O$2)*($O136-corners!$L$2)+COS(-corners!$O$2)*($P136-corners!$M$2)</f>
        <v>100.62444699589128</v>
      </c>
      <c r="AE136" s="2">
        <f t="shared" si="9"/>
        <v>3</v>
      </c>
      <c r="AF136" s="2">
        <f t="shared" si="10"/>
        <v>-99</v>
      </c>
    </row>
    <row r="137" spans="1:32" ht="15">
      <c r="A137" s="1">
        <v>168</v>
      </c>
      <c r="B137" s="1">
        <v>2</v>
      </c>
      <c r="C137" s="1">
        <v>25.53</v>
      </c>
      <c r="D137" s="1">
        <v>1</v>
      </c>
      <c r="E137" s="1">
        <v>1</v>
      </c>
      <c r="F137" s="1">
        <v>2</v>
      </c>
      <c r="G137" s="1">
        <v>11</v>
      </c>
      <c r="H137" s="1">
        <v>357</v>
      </c>
      <c r="J137" s="1">
        <f>IF(VLOOKUP(A137,vanha_id!$A$2:$B$223,2,FALSE)&lt;&gt;"",VLOOKUP(A137,vanha_id!$A$2:$B$223,2,FALSE),-99)</f>
        <v>171</v>
      </c>
      <c r="L137">
        <v>8</v>
      </c>
      <c r="M137">
        <f t="shared" si="8"/>
        <v>168</v>
      </c>
      <c r="N137">
        <f t="shared" si="11"/>
        <v>2</v>
      </c>
      <c r="O137">
        <f>VLOOKUP($A137,'2010_fotohav'!$B$1:$Q$223,3,FALSE)</f>
        <v>2515343.19</v>
      </c>
      <c r="P137">
        <f>VLOOKUP($A137,'2010_fotohav'!$B$1:$Q$223,4,FALSE)</f>
        <v>6859962.25</v>
      </c>
      <c r="Q137">
        <f>VLOOKUP($A137,'2010_fotohav'!$B$1:$Q$223,5,FALSE)</f>
        <v>182.4</v>
      </c>
      <c r="R137">
        <f>VLOOKUP($A137,'2010_fotohav'!$B$1:$Q$223,6,FALSE)</f>
        <v>156.86</v>
      </c>
      <c r="S137">
        <f>VLOOKUP($A137,'2010_fotohav'!$B$1:$Q$223,8,FALSE)</f>
        <v>25.49</v>
      </c>
      <c r="T137">
        <f>VLOOKUP($A137,'2010_fotohav'!$B$1:$Q$223,7,FALSE)</f>
        <v>25.53</v>
      </c>
      <c r="U137">
        <f>VLOOKUP($A137,'2010_fotohav'!$B$1:$Q$223,9,FALSE)</f>
        <v>27.4</v>
      </c>
      <c r="V137">
        <f>VLOOKUP($A137,'2010_fotohav'!$B$1:$Q$223,10,FALSE)</f>
        <v>3.46</v>
      </c>
      <c r="W137">
        <f>VLOOKUP($A137,'2010_fotohav'!$B$1:$Q$223,11,FALSE)</f>
        <v>0.49</v>
      </c>
      <c r="X137">
        <v>-99</v>
      </c>
      <c r="Y137">
        <v>-99</v>
      </c>
      <c r="Z137">
        <v>1</v>
      </c>
      <c r="AA137" t="s">
        <v>42</v>
      </c>
      <c r="AB137" s="3">
        <f>IF(AND(AC137&gt;=corners!$L$4,AC137&lt;=corners!$L$6),IF(AE137&lt;&gt;-99,AE137,AF137),-99)</f>
        <v>6</v>
      </c>
      <c r="AC137" s="2">
        <f>COS(-corners!$O$2)*($O137-corners!$L$2)-SIN(-corners!$O$2)*($P137-corners!$M$2)</f>
        <v>56.73643565247333</v>
      </c>
      <c r="AD137" s="2">
        <f>SIN(-corners!$O$2)*($O137-corners!$L$2)+COS(-corners!$O$2)*($P137-corners!$M$2)</f>
        <v>11.285188055432348</v>
      </c>
      <c r="AE137" s="2">
        <f t="shared" si="9"/>
        <v>-99</v>
      </c>
      <c r="AF137" s="2">
        <f t="shared" si="10"/>
        <v>6</v>
      </c>
    </row>
    <row r="138" spans="1:32" ht="15">
      <c r="A138" s="1">
        <v>169</v>
      </c>
      <c r="B138" s="1">
        <v>2</v>
      </c>
      <c r="C138" s="1">
        <v>26.83</v>
      </c>
      <c r="D138" s="1">
        <v>1</v>
      </c>
      <c r="E138" s="1">
        <v>1</v>
      </c>
      <c r="F138" s="1">
        <v>2</v>
      </c>
      <c r="G138" s="1">
        <v>11</v>
      </c>
      <c r="H138" s="1">
        <v>348</v>
      </c>
      <c r="J138" s="1">
        <f>IF(VLOOKUP(A138,vanha_id!$A$2:$B$223,2,FALSE)&lt;&gt;"",VLOOKUP(A138,vanha_id!$A$2:$B$223,2,FALSE),-99)</f>
        <v>172</v>
      </c>
      <c r="L138">
        <v>8</v>
      </c>
      <c r="M138">
        <f t="shared" si="8"/>
        <v>169</v>
      </c>
      <c r="N138">
        <f t="shared" si="11"/>
        <v>2</v>
      </c>
      <c r="O138">
        <f>VLOOKUP($A138,'2010_fotohav'!$B$1:$Q$223,3,FALSE)</f>
        <v>2515342.52</v>
      </c>
      <c r="P138">
        <f>VLOOKUP($A138,'2010_fotohav'!$B$1:$Q$223,4,FALSE)</f>
        <v>6859964.66</v>
      </c>
      <c r="Q138">
        <f>VLOOKUP($A138,'2010_fotohav'!$B$1:$Q$223,5,FALSE)</f>
        <v>183.71</v>
      </c>
      <c r="R138">
        <f>VLOOKUP($A138,'2010_fotohav'!$B$1:$Q$223,6,FALSE)</f>
        <v>156.88</v>
      </c>
      <c r="S138">
        <f>VLOOKUP($A138,'2010_fotohav'!$B$1:$Q$223,8,FALSE)</f>
        <v>26.8</v>
      </c>
      <c r="T138">
        <f>VLOOKUP($A138,'2010_fotohav'!$B$1:$Q$223,7,FALSE)</f>
        <v>26.83</v>
      </c>
      <c r="U138">
        <f>VLOOKUP($A138,'2010_fotohav'!$B$1:$Q$223,9,FALSE)</f>
        <v>30.5</v>
      </c>
      <c r="V138">
        <f>VLOOKUP($A138,'2010_fotohav'!$B$1:$Q$223,10,FALSE)</f>
        <v>4.15</v>
      </c>
      <c r="W138">
        <f>VLOOKUP($A138,'2010_fotohav'!$B$1:$Q$223,11,FALSE)</f>
        <v>0.54</v>
      </c>
      <c r="X138">
        <v>-99</v>
      </c>
      <c r="Y138">
        <v>-99</v>
      </c>
      <c r="Z138">
        <v>1</v>
      </c>
      <c r="AA138" t="s">
        <v>42</v>
      </c>
      <c r="AB138" s="3">
        <f>IF(AND(AC138&gt;=corners!$L$4,AC138&lt;=corners!$L$6),IF(AE138&lt;&gt;-99,AE138,AF138),-99)</f>
        <v>6</v>
      </c>
      <c r="AC138" s="2">
        <f>COS(-corners!$O$2)*($O138-corners!$L$2)-SIN(-corners!$O$2)*($P138-corners!$M$2)</f>
        <v>55.11069942436824</v>
      </c>
      <c r="AD138" s="2">
        <f>SIN(-corners!$O$2)*($O138-corners!$L$2)+COS(-corners!$O$2)*($P138-corners!$M$2)</f>
        <v>13.186235586990945</v>
      </c>
      <c r="AE138" s="2">
        <f t="shared" si="9"/>
        <v>-99</v>
      </c>
      <c r="AF138" s="2">
        <f t="shared" si="10"/>
        <v>6</v>
      </c>
    </row>
    <row r="139" spans="1:32" ht="15">
      <c r="A139" s="1">
        <v>170</v>
      </c>
      <c r="B139" s="1">
        <v>2</v>
      </c>
      <c r="C139" s="1">
        <v>26.05</v>
      </c>
      <c r="D139" s="1">
        <v>1</v>
      </c>
      <c r="E139" s="1">
        <v>1</v>
      </c>
      <c r="F139" s="1">
        <v>2</v>
      </c>
      <c r="G139" s="1">
        <v>11</v>
      </c>
      <c r="H139" s="1">
        <v>352</v>
      </c>
      <c r="J139" s="1">
        <f>IF(VLOOKUP(A139,vanha_id!$A$2:$B$223,2,FALSE)&lt;&gt;"",VLOOKUP(A139,vanha_id!$A$2:$B$223,2,FALSE),-99)</f>
        <v>178</v>
      </c>
      <c r="L139">
        <v>8</v>
      </c>
      <c r="M139">
        <f t="shared" si="8"/>
        <v>170</v>
      </c>
      <c r="N139">
        <f t="shared" si="11"/>
        <v>2</v>
      </c>
      <c r="O139">
        <f>VLOOKUP($A139,'2010_fotohav'!$B$1:$Q$223,3,FALSE)</f>
        <v>2515338.34</v>
      </c>
      <c r="P139">
        <f>VLOOKUP($A139,'2010_fotohav'!$B$1:$Q$223,4,FALSE)</f>
        <v>6859972.39</v>
      </c>
      <c r="Q139">
        <f>VLOOKUP($A139,'2010_fotohav'!$B$1:$Q$223,5,FALSE)</f>
        <v>183.18</v>
      </c>
      <c r="R139">
        <f>VLOOKUP($A139,'2010_fotohav'!$B$1:$Q$223,6,FALSE)</f>
        <v>157.13</v>
      </c>
      <c r="S139">
        <f>VLOOKUP($A139,'2010_fotohav'!$B$1:$Q$223,8,FALSE)</f>
        <v>26.01</v>
      </c>
      <c r="T139">
        <f>VLOOKUP($A139,'2010_fotohav'!$B$1:$Q$223,7,FALSE)</f>
        <v>26.05</v>
      </c>
      <c r="U139">
        <f>VLOOKUP($A139,'2010_fotohav'!$B$1:$Q$223,9,FALSE)</f>
        <v>29.4</v>
      </c>
      <c r="V139">
        <f>VLOOKUP($A139,'2010_fotohav'!$B$1:$Q$223,10,FALSE)</f>
        <v>4.01</v>
      </c>
      <c r="W139">
        <f>VLOOKUP($A139,'2010_fotohav'!$B$1:$Q$223,11,FALSE)</f>
        <v>0.47</v>
      </c>
      <c r="X139">
        <v>-99</v>
      </c>
      <c r="Y139">
        <v>-99</v>
      </c>
      <c r="Z139">
        <v>1</v>
      </c>
      <c r="AA139" t="s">
        <v>42</v>
      </c>
      <c r="AB139" s="3">
        <f>IF(AND(AC139&gt;=corners!$L$4,AC139&lt;=corners!$L$6),IF(AE139&lt;&gt;-99,AE139,AF139),-99)</f>
        <v>5</v>
      </c>
      <c r="AC139" s="2">
        <f>COS(-corners!$O$2)*($O139-corners!$L$2)-SIN(-corners!$O$2)*($P139-corners!$M$2)</f>
        <v>48.05549371135218</v>
      </c>
      <c r="AD139" s="2">
        <f>SIN(-corners!$O$2)*($O139-corners!$L$2)+COS(-corners!$O$2)*($P139-corners!$M$2)</f>
        <v>18.425450446198365</v>
      </c>
      <c r="AE139" s="2">
        <f t="shared" si="9"/>
        <v>5</v>
      </c>
      <c r="AF139" s="2">
        <f t="shared" si="10"/>
        <v>-99</v>
      </c>
    </row>
    <row r="140" spans="1:32" ht="15">
      <c r="A140" s="1">
        <v>171</v>
      </c>
      <c r="B140" s="1">
        <v>2</v>
      </c>
      <c r="C140" s="1">
        <v>26.79</v>
      </c>
      <c r="D140" s="1">
        <v>1</v>
      </c>
      <c r="E140" s="1">
        <v>1</v>
      </c>
      <c r="F140" s="1">
        <v>2</v>
      </c>
      <c r="G140" s="1">
        <v>11</v>
      </c>
      <c r="H140" s="1">
        <v>407</v>
      </c>
      <c r="I140" s="1" t="s">
        <v>15</v>
      </c>
      <c r="J140" s="1">
        <f>IF(VLOOKUP(A140,vanha_id!$A$2:$B$223,2,FALSE)&lt;&gt;"",VLOOKUP(A140,vanha_id!$A$2:$B$223,2,FALSE),-99)</f>
        <v>177</v>
      </c>
      <c r="L140">
        <v>8</v>
      </c>
      <c r="M140">
        <f t="shared" si="8"/>
        <v>171</v>
      </c>
      <c r="N140">
        <f t="shared" si="11"/>
        <v>2</v>
      </c>
      <c r="O140">
        <f>VLOOKUP($A140,'2010_fotohav'!$B$1:$Q$223,3,FALSE)</f>
        <v>2515343.99</v>
      </c>
      <c r="P140">
        <f>VLOOKUP($A140,'2010_fotohav'!$B$1:$Q$223,4,FALSE)</f>
        <v>6859971.34</v>
      </c>
      <c r="Q140">
        <f>VLOOKUP($A140,'2010_fotohav'!$B$1:$Q$223,5,FALSE)</f>
        <v>184.2</v>
      </c>
      <c r="R140">
        <f>VLOOKUP($A140,'2010_fotohav'!$B$1:$Q$223,6,FALSE)</f>
        <v>157.41</v>
      </c>
      <c r="S140">
        <f>VLOOKUP($A140,'2010_fotohav'!$B$1:$Q$223,8,FALSE)</f>
        <v>26.87</v>
      </c>
      <c r="T140">
        <f>VLOOKUP($A140,'2010_fotohav'!$B$1:$Q$223,7,FALSE)</f>
        <v>26.79</v>
      </c>
      <c r="U140">
        <f>VLOOKUP($A140,'2010_fotohav'!$B$1:$Q$223,9,FALSE)</f>
        <v>30</v>
      </c>
      <c r="V140">
        <f>VLOOKUP($A140,'2010_fotohav'!$B$1:$Q$223,10,FALSE)</f>
        <v>4</v>
      </c>
      <c r="W140">
        <f>VLOOKUP($A140,'2010_fotohav'!$B$1:$Q$223,11,FALSE)</f>
        <v>0.46</v>
      </c>
      <c r="X140">
        <v>-99</v>
      </c>
      <c r="Y140">
        <v>-99</v>
      </c>
      <c r="Z140">
        <v>1</v>
      </c>
      <c r="AA140" t="s">
        <v>42</v>
      </c>
      <c r="AB140" s="3">
        <f>IF(AND(AC140&gt;=corners!$L$4,AC140&lt;=corners!$L$6),IF(AE140&lt;&gt;-99,AE140,AF140),-99)</f>
        <v>5</v>
      </c>
      <c r="AC140" s="2">
        <f>COS(-corners!$O$2)*($O140-corners!$L$2)-SIN(-corners!$O$2)*($P140-corners!$M$2)</f>
        <v>53.619881883195895</v>
      </c>
      <c r="AD140" s="2">
        <f>SIN(-corners!$O$2)*($O140-corners!$L$2)+COS(-corners!$O$2)*($P140-corners!$M$2)</f>
        <v>19.861620448971085</v>
      </c>
      <c r="AE140" s="2">
        <f t="shared" si="9"/>
        <v>5</v>
      </c>
      <c r="AF140" s="2">
        <f t="shared" si="10"/>
        <v>-99</v>
      </c>
    </row>
    <row r="141" spans="1:32" ht="15">
      <c r="A141" s="1">
        <v>172</v>
      </c>
      <c r="B141" s="1">
        <v>2</v>
      </c>
      <c r="C141" s="1">
        <v>25.95</v>
      </c>
      <c r="D141" s="1">
        <v>1</v>
      </c>
      <c r="E141" s="1">
        <v>1</v>
      </c>
      <c r="F141" s="1">
        <v>2</v>
      </c>
      <c r="G141" s="1">
        <v>11</v>
      </c>
      <c r="H141" s="1">
        <v>355</v>
      </c>
      <c r="J141" s="1">
        <f>IF(VLOOKUP(A141,vanha_id!$A$2:$B$223,2,FALSE)&lt;&gt;"",VLOOKUP(A141,vanha_id!$A$2:$B$223,2,FALSE),-99)</f>
        <v>181</v>
      </c>
      <c r="L141">
        <v>8</v>
      </c>
      <c r="M141">
        <f t="shared" si="8"/>
        <v>172</v>
      </c>
      <c r="N141">
        <f t="shared" si="11"/>
        <v>2</v>
      </c>
      <c r="O141">
        <f>VLOOKUP($A141,'2010_fotohav'!$B$1:$Q$223,3,FALSE)</f>
        <v>2515346.98</v>
      </c>
      <c r="P141">
        <f>VLOOKUP($A141,'2010_fotohav'!$B$1:$Q$223,4,FALSE)</f>
        <v>6859976.48</v>
      </c>
      <c r="Q141">
        <f>VLOOKUP($A141,'2010_fotohav'!$B$1:$Q$223,5,FALSE)</f>
        <v>183.73</v>
      </c>
      <c r="R141">
        <f>VLOOKUP($A141,'2010_fotohav'!$B$1:$Q$223,6,FALSE)</f>
        <v>157.78</v>
      </c>
      <c r="S141">
        <f>VLOOKUP($A141,'2010_fotohav'!$B$1:$Q$223,8,FALSE)</f>
        <v>25.92</v>
      </c>
      <c r="T141">
        <f>VLOOKUP($A141,'2010_fotohav'!$B$1:$Q$223,7,FALSE)</f>
        <v>25.95</v>
      </c>
      <c r="U141">
        <f>VLOOKUP($A141,'2010_fotohav'!$B$1:$Q$223,9,FALSE)</f>
        <v>29.1</v>
      </c>
      <c r="V141">
        <f>VLOOKUP($A141,'2010_fotohav'!$B$1:$Q$223,10,FALSE)</f>
        <v>3.94</v>
      </c>
      <c r="W141">
        <f>VLOOKUP($A141,'2010_fotohav'!$B$1:$Q$223,11,FALSE)</f>
        <v>0.37</v>
      </c>
      <c r="X141">
        <v>-99</v>
      </c>
      <c r="Y141">
        <v>-99</v>
      </c>
      <c r="Z141">
        <v>1</v>
      </c>
      <c r="AA141" t="s">
        <v>42</v>
      </c>
      <c r="AB141" s="3">
        <f>IF(AND(AC141&gt;=corners!$L$4,AC141&lt;=corners!$L$6),IF(AE141&lt;&gt;-99,AE141,AF141),-99)</f>
        <v>5</v>
      </c>
      <c r="AC141" s="2">
        <f>COS(-corners!$O$2)*($O141-corners!$L$2)-SIN(-corners!$O$2)*($P141-corners!$M$2)</f>
        <v>54.157484300616915</v>
      </c>
      <c r="AD141" s="2">
        <f>SIN(-corners!$O$2)*($O141-corners!$L$2)+COS(-corners!$O$2)*($P141-corners!$M$2)</f>
        <v>25.783671077382024</v>
      </c>
      <c r="AE141" s="2">
        <f t="shared" si="9"/>
        <v>5</v>
      </c>
      <c r="AF141" s="2">
        <f t="shared" si="10"/>
        <v>-99</v>
      </c>
    </row>
    <row r="142" spans="1:32" ht="15">
      <c r="A142" s="1">
        <v>173</v>
      </c>
      <c r="B142" s="1">
        <v>2</v>
      </c>
      <c r="C142" s="1">
        <v>24.65</v>
      </c>
      <c r="D142" s="1">
        <v>1</v>
      </c>
      <c r="E142" s="1">
        <v>1</v>
      </c>
      <c r="F142" s="1">
        <v>2</v>
      </c>
      <c r="G142" s="1">
        <v>11</v>
      </c>
      <c r="H142" s="1">
        <v>286</v>
      </c>
      <c r="J142" s="1">
        <f>IF(VLOOKUP(A142,vanha_id!$A$2:$B$223,2,FALSE)&lt;&gt;"",VLOOKUP(A142,vanha_id!$A$2:$B$223,2,FALSE),-99)</f>
        <v>184</v>
      </c>
      <c r="L142">
        <v>8</v>
      </c>
      <c r="M142">
        <f t="shared" si="8"/>
        <v>173</v>
      </c>
      <c r="N142">
        <f t="shared" si="11"/>
        <v>2</v>
      </c>
      <c r="O142">
        <f>VLOOKUP($A142,'2010_fotohav'!$B$1:$Q$223,3,FALSE)</f>
        <v>2515346.79</v>
      </c>
      <c r="P142">
        <f>VLOOKUP($A142,'2010_fotohav'!$B$1:$Q$223,4,FALSE)</f>
        <v>6859981.45</v>
      </c>
      <c r="Q142">
        <f>VLOOKUP($A142,'2010_fotohav'!$B$1:$Q$223,5,FALSE)</f>
        <v>182.91</v>
      </c>
      <c r="R142">
        <f>VLOOKUP($A142,'2010_fotohav'!$B$1:$Q$223,6,FALSE)</f>
        <v>158.27</v>
      </c>
      <c r="S142">
        <f>VLOOKUP($A142,'2010_fotohav'!$B$1:$Q$223,8,FALSE)</f>
        <v>24.68</v>
      </c>
      <c r="T142">
        <f>VLOOKUP($A142,'2010_fotohav'!$B$1:$Q$223,7,FALSE)</f>
        <v>24.65</v>
      </c>
      <c r="U142">
        <f>VLOOKUP($A142,'2010_fotohav'!$B$1:$Q$223,9,FALSE)</f>
        <v>27.1</v>
      </c>
      <c r="V142">
        <f>VLOOKUP($A142,'2010_fotohav'!$B$1:$Q$223,10,FALSE)</f>
        <v>3.64</v>
      </c>
      <c r="W142">
        <f>VLOOKUP($A142,'2010_fotohav'!$B$1:$Q$223,11,FALSE)</f>
        <v>0.44</v>
      </c>
      <c r="X142">
        <v>-99</v>
      </c>
      <c r="Y142">
        <v>-99</v>
      </c>
      <c r="Z142">
        <v>1</v>
      </c>
      <c r="AA142" t="s">
        <v>42</v>
      </c>
      <c r="AB142" s="3">
        <f>IF(AND(AC142&gt;=corners!$L$4,AC142&lt;=corners!$L$6),IF(AE142&lt;&gt;-99,AE142,AF142),-99)</f>
        <v>5</v>
      </c>
      <c r="AC142" s="2">
        <f>COS(-corners!$O$2)*($O142-corners!$L$2)-SIN(-corners!$O$2)*($P142-corners!$M$2)</f>
        <v>51.88487306038953</v>
      </c>
      <c r="AD142" s="2">
        <f>SIN(-corners!$O$2)*($O142-corners!$L$2)+COS(-corners!$O$2)*($P142-corners!$M$2)</f>
        <v>30.207723309010717</v>
      </c>
      <c r="AE142" s="2">
        <f t="shared" si="9"/>
        <v>5</v>
      </c>
      <c r="AF142" s="2">
        <f t="shared" si="10"/>
        <v>-99</v>
      </c>
    </row>
    <row r="143" spans="1:32" ht="15">
      <c r="A143" s="1">
        <v>174</v>
      </c>
      <c r="B143" s="1">
        <v>2</v>
      </c>
      <c r="C143" s="1">
        <v>27.7</v>
      </c>
      <c r="D143" s="1">
        <v>1</v>
      </c>
      <c r="E143" s="1">
        <v>1</v>
      </c>
      <c r="F143" s="1">
        <v>2</v>
      </c>
      <c r="G143" s="1">
        <v>11</v>
      </c>
      <c r="H143" s="1">
        <v>366</v>
      </c>
      <c r="J143" s="1">
        <f>IF(VLOOKUP(A143,vanha_id!$A$2:$B$223,2,FALSE)&lt;&gt;"",VLOOKUP(A143,vanha_id!$A$2:$B$223,2,FALSE),-99)</f>
        <v>188</v>
      </c>
      <c r="L143">
        <v>8</v>
      </c>
      <c r="M143">
        <f t="shared" si="8"/>
        <v>174</v>
      </c>
      <c r="N143">
        <f t="shared" si="11"/>
        <v>2</v>
      </c>
      <c r="O143">
        <f>VLOOKUP($A143,'2010_fotohav'!$B$1:$Q$223,3,FALSE)</f>
        <v>2515348.08</v>
      </c>
      <c r="P143">
        <f>VLOOKUP($A143,'2010_fotohav'!$B$1:$Q$223,4,FALSE)</f>
        <v>6859987.85</v>
      </c>
      <c r="Q143">
        <f>VLOOKUP($A143,'2010_fotohav'!$B$1:$Q$223,5,FALSE)</f>
        <v>186.38</v>
      </c>
      <c r="R143">
        <f>VLOOKUP($A143,'2010_fotohav'!$B$1:$Q$223,6,FALSE)</f>
        <v>158.68</v>
      </c>
      <c r="S143">
        <f>VLOOKUP($A143,'2010_fotohav'!$B$1:$Q$223,8,FALSE)</f>
        <v>27.61</v>
      </c>
      <c r="T143">
        <f>VLOOKUP($A143,'2010_fotohav'!$B$1:$Q$223,7,FALSE)</f>
        <v>27.7</v>
      </c>
      <c r="U143">
        <f>VLOOKUP($A143,'2010_fotohav'!$B$1:$Q$223,9,FALSE)</f>
        <v>31.3</v>
      </c>
      <c r="V143">
        <f>VLOOKUP($A143,'2010_fotohav'!$B$1:$Q$223,10,FALSE)</f>
        <v>4.18</v>
      </c>
      <c r="W143">
        <f>VLOOKUP($A143,'2010_fotohav'!$B$1:$Q$223,11,FALSE)</f>
        <v>0.5</v>
      </c>
      <c r="X143">
        <v>-99</v>
      </c>
      <c r="Y143">
        <v>-99</v>
      </c>
      <c r="Z143">
        <v>1</v>
      </c>
      <c r="AA143" t="s">
        <v>42</v>
      </c>
      <c r="AB143" s="3">
        <f>IF(AND(AC143&gt;=corners!$L$4,AC143&lt;=corners!$L$6),IF(AE143&lt;&gt;-99,AE143,AF143),-99)</f>
        <v>5</v>
      </c>
      <c r="AC143" s="2">
        <f>COS(-corners!$O$2)*($O143-corners!$L$2)-SIN(-corners!$O$2)*($P143-corners!$M$2)</f>
        <v>50.34925323079626</v>
      </c>
      <c r="AD143" s="2">
        <f>SIN(-corners!$O$2)*($O143-corners!$L$2)+COS(-corners!$O$2)*($P143-corners!$M$2)</f>
        <v>36.553270703200084</v>
      </c>
      <c r="AE143" s="2">
        <f t="shared" si="9"/>
        <v>5</v>
      </c>
      <c r="AF143" s="2">
        <f t="shared" si="10"/>
        <v>-99</v>
      </c>
    </row>
    <row r="144" spans="1:32" ht="15">
      <c r="A144" s="1">
        <v>175</v>
      </c>
      <c r="B144" s="1">
        <v>2</v>
      </c>
      <c r="C144" s="1">
        <v>28.55</v>
      </c>
      <c r="D144" s="1">
        <v>1</v>
      </c>
      <c r="E144" s="1">
        <v>1</v>
      </c>
      <c r="F144" s="1">
        <v>2</v>
      </c>
      <c r="G144" s="1">
        <v>11</v>
      </c>
      <c r="H144" s="1">
        <v>402</v>
      </c>
      <c r="J144" s="1">
        <f>IF(VLOOKUP(A144,vanha_id!$A$2:$B$223,2,FALSE)&lt;&gt;"",VLOOKUP(A144,vanha_id!$A$2:$B$223,2,FALSE),-99)</f>
        <v>190</v>
      </c>
      <c r="L144">
        <v>8</v>
      </c>
      <c r="M144">
        <f t="shared" si="8"/>
        <v>175</v>
      </c>
      <c r="N144">
        <f t="shared" si="11"/>
        <v>2</v>
      </c>
      <c r="O144">
        <f>VLOOKUP($A144,'2010_fotohav'!$B$1:$Q$223,3,FALSE)</f>
        <v>2515348.93</v>
      </c>
      <c r="P144">
        <f>VLOOKUP($A144,'2010_fotohav'!$B$1:$Q$223,4,FALSE)</f>
        <v>6859991.66</v>
      </c>
      <c r="Q144">
        <f>VLOOKUP($A144,'2010_fotohav'!$B$1:$Q$223,5,FALSE)</f>
        <v>187.37</v>
      </c>
      <c r="R144">
        <f>VLOOKUP($A144,'2010_fotohav'!$B$1:$Q$223,6,FALSE)</f>
        <v>158.82</v>
      </c>
      <c r="S144">
        <f>VLOOKUP($A144,'2010_fotohav'!$B$1:$Q$223,8,FALSE)</f>
        <v>28.67</v>
      </c>
      <c r="T144">
        <f>VLOOKUP($A144,'2010_fotohav'!$B$1:$Q$223,7,FALSE)</f>
        <v>28.55</v>
      </c>
      <c r="U144">
        <f>VLOOKUP($A144,'2010_fotohav'!$B$1:$Q$223,9,FALSE)</f>
        <v>33</v>
      </c>
      <c r="V144">
        <f>VLOOKUP($A144,'2010_fotohav'!$B$1:$Q$223,10,FALSE)</f>
        <v>4.49</v>
      </c>
      <c r="W144">
        <f>VLOOKUP($A144,'2010_fotohav'!$B$1:$Q$223,11,FALSE)</f>
        <v>0.51</v>
      </c>
      <c r="X144">
        <v>-99</v>
      </c>
      <c r="Y144">
        <v>-99</v>
      </c>
      <c r="Z144">
        <v>1</v>
      </c>
      <c r="AA144" t="s">
        <v>42</v>
      </c>
      <c r="AB144" s="3">
        <f>IF(AND(AC144&gt;=corners!$L$4,AC144&lt;=corners!$L$6),IF(AE144&lt;&gt;-99,AE144,AF144),-99)</f>
        <v>5</v>
      </c>
      <c r="AC144" s="2">
        <f>COS(-corners!$O$2)*($O144-corners!$L$2)-SIN(-corners!$O$2)*($P144-corners!$M$2)</f>
        <v>49.50943927240933</v>
      </c>
      <c r="AD144" s="2">
        <f>SIN(-corners!$O$2)*($O144-corners!$L$2)+COS(-corners!$O$2)*($P144-corners!$M$2)</f>
        <v>40.36552889480135</v>
      </c>
      <c r="AE144" s="2">
        <f t="shared" si="9"/>
        <v>5</v>
      </c>
      <c r="AF144" s="2">
        <f t="shared" si="10"/>
        <v>-99</v>
      </c>
    </row>
    <row r="145" spans="1:32" ht="15">
      <c r="A145" s="1">
        <v>176</v>
      </c>
      <c r="B145" s="1">
        <v>2</v>
      </c>
      <c r="C145" s="1">
        <v>25.82</v>
      </c>
      <c r="D145" s="1">
        <v>1</v>
      </c>
      <c r="E145" s="1">
        <v>1</v>
      </c>
      <c r="F145" s="1">
        <v>2</v>
      </c>
      <c r="G145" s="1">
        <v>11</v>
      </c>
      <c r="H145" s="1">
        <v>303</v>
      </c>
      <c r="J145" s="1">
        <f>IF(VLOOKUP(A145,vanha_id!$A$2:$B$223,2,FALSE)&lt;&gt;"",VLOOKUP(A145,vanha_id!$A$2:$B$223,2,FALSE),-99)</f>
        <v>191</v>
      </c>
      <c r="L145">
        <v>8</v>
      </c>
      <c r="M145">
        <f t="shared" si="8"/>
        <v>176</v>
      </c>
      <c r="N145">
        <f t="shared" si="11"/>
        <v>2</v>
      </c>
      <c r="O145">
        <f>VLOOKUP($A145,'2010_fotohav'!$B$1:$Q$223,3,FALSE)</f>
        <v>2515349.62</v>
      </c>
      <c r="P145">
        <f>VLOOKUP($A145,'2010_fotohav'!$B$1:$Q$223,4,FALSE)</f>
        <v>6859993.93</v>
      </c>
      <c r="Q145">
        <f>VLOOKUP($A145,'2010_fotohav'!$B$1:$Q$223,5,FALSE)</f>
        <v>184.89</v>
      </c>
      <c r="R145">
        <f>VLOOKUP($A145,'2010_fotohav'!$B$1:$Q$223,6,FALSE)</f>
        <v>159.06</v>
      </c>
      <c r="S145">
        <f>VLOOKUP($A145,'2010_fotohav'!$B$1:$Q$223,8,FALSE)</f>
        <v>26.23</v>
      </c>
      <c r="T145">
        <f>VLOOKUP($A145,'2010_fotohav'!$B$1:$Q$223,7,FALSE)</f>
        <v>25.82</v>
      </c>
      <c r="U145">
        <f>VLOOKUP($A145,'2010_fotohav'!$B$1:$Q$223,9,FALSE)</f>
        <v>27.8</v>
      </c>
      <c r="V145">
        <f>VLOOKUP($A145,'2010_fotohav'!$B$1:$Q$223,10,FALSE)</f>
        <v>3.53</v>
      </c>
      <c r="W145">
        <f>VLOOKUP($A145,'2010_fotohav'!$B$1:$Q$223,11,FALSE)</f>
        <v>0.56</v>
      </c>
      <c r="X145">
        <v>-99</v>
      </c>
      <c r="Y145">
        <v>-99</v>
      </c>
      <c r="Z145">
        <v>1</v>
      </c>
      <c r="AA145" t="s">
        <v>42</v>
      </c>
      <c r="AB145" s="3">
        <f>IF(AND(AC145&gt;=corners!$L$4,AC145&lt;=corners!$L$6),IF(AE145&lt;&gt;-99,AE145,AF145),-99)</f>
        <v>5</v>
      </c>
      <c r="AC145" s="2">
        <f>COS(-corners!$O$2)*($O145-corners!$L$2)-SIN(-corners!$O$2)*($P145-corners!$M$2)</f>
        <v>49.175448191451515</v>
      </c>
      <c r="AD145" s="2">
        <f>SIN(-corners!$O$2)*($O145-corners!$L$2)+COS(-corners!$O$2)*($P145-corners!$M$2)</f>
        <v>42.71445417154686</v>
      </c>
      <c r="AE145" s="2">
        <f t="shared" si="9"/>
        <v>5</v>
      </c>
      <c r="AF145" s="2">
        <f t="shared" si="10"/>
        <v>-99</v>
      </c>
    </row>
    <row r="146" spans="1:32" ht="15">
      <c r="A146" s="1">
        <v>177</v>
      </c>
      <c r="B146" s="1">
        <v>2</v>
      </c>
      <c r="C146" s="1">
        <v>23.6</v>
      </c>
      <c r="D146" s="1">
        <v>1</v>
      </c>
      <c r="E146" s="1">
        <v>1</v>
      </c>
      <c r="F146" s="1">
        <v>2</v>
      </c>
      <c r="G146" s="1">
        <v>11</v>
      </c>
      <c r="H146" s="1">
        <v>274</v>
      </c>
      <c r="I146" s="1" t="s">
        <v>3</v>
      </c>
      <c r="J146" s="1">
        <f>IF(VLOOKUP(A146,vanha_id!$A$2:$B$223,2,FALSE)&lt;&gt;"",VLOOKUP(A146,vanha_id!$A$2:$B$223,2,FALSE),-99)</f>
        <v>192</v>
      </c>
      <c r="L146">
        <v>8</v>
      </c>
      <c r="M146">
        <f t="shared" si="8"/>
        <v>177</v>
      </c>
      <c r="N146">
        <f t="shared" si="11"/>
        <v>2</v>
      </c>
      <c r="O146">
        <f>VLOOKUP($A146,'2010_fotohav'!$B$1:$Q$223,3,FALSE)</f>
        <v>2515349.3</v>
      </c>
      <c r="P146">
        <f>VLOOKUP($A146,'2010_fotohav'!$B$1:$Q$223,4,FALSE)</f>
        <v>6859997.5</v>
      </c>
      <c r="Q146">
        <f>VLOOKUP($A146,'2010_fotohav'!$B$1:$Q$223,5,FALSE)</f>
        <v>182.37</v>
      </c>
      <c r="R146">
        <f>VLOOKUP($A146,'2010_fotohav'!$B$1:$Q$223,6,FALSE)</f>
        <v>158.77</v>
      </c>
      <c r="S146">
        <f>VLOOKUP($A146,'2010_fotohav'!$B$1:$Q$223,8,FALSE)</f>
        <v>24.06</v>
      </c>
      <c r="T146">
        <f>VLOOKUP($A146,'2010_fotohav'!$B$1:$Q$223,7,FALSE)</f>
        <v>23.6</v>
      </c>
      <c r="U146">
        <f>VLOOKUP($A146,'2010_fotohav'!$B$1:$Q$223,9,FALSE)</f>
        <v>25.4</v>
      </c>
      <c r="V146">
        <f>VLOOKUP($A146,'2010_fotohav'!$B$1:$Q$223,10,FALSE)</f>
        <v>3.36</v>
      </c>
      <c r="W146">
        <f>VLOOKUP($A146,'2010_fotohav'!$B$1:$Q$223,11,FALSE)</f>
        <v>0.51</v>
      </c>
      <c r="X146">
        <v>-99</v>
      </c>
      <c r="Y146">
        <v>-99</v>
      </c>
      <c r="Z146">
        <v>1</v>
      </c>
      <c r="AA146" t="s">
        <v>42</v>
      </c>
      <c r="AB146" s="3">
        <f>IF(AND(AC146&gt;=corners!$L$4,AC146&lt;=corners!$L$6),IF(AE146&lt;&gt;-99,AE146,AF146),-99)</f>
        <v>5</v>
      </c>
      <c r="AC146" s="2">
        <f>COS(-corners!$O$2)*($O146-corners!$L$2)-SIN(-corners!$O$2)*($P146-corners!$M$2)</f>
        <v>47.37668250478944</v>
      </c>
      <c r="AD146" s="2">
        <f>SIN(-corners!$O$2)*($O146-corners!$L$2)+COS(-corners!$O$2)*($P146-corners!$M$2)</f>
        <v>45.81473512765483</v>
      </c>
      <c r="AE146" s="2">
        <f t="shared" si="9"/>
        <v>5</v>
      </c>
      <c r="AF146" s="2">
        <f t="shared" si="10"/>
        <v>-99</v>
      </c>
    </row>
    <row r="147" spans="1:32" ht="15">
      <c r="A147" s="1">
        <v>178</v>
      </c>
      <c r="B147" s="1">
        <v>2</v>
      </c>
      <c r="C147" s="1">
        <v>25.15</v>
      </c>
      <c r="D147" s="1">
        <v>1</v>
      </c>
      <c r="E147" s="1">
        <v>1</v>
      </c>
      <c r="F147" s="1">
        <v>2</v>
      </c>
      <c r="G147" s="1">
        <v>11</v>
      </c>
      <c r="H147" s="1">
        <v>321</v>
      </c>
      <c r="J147" s="1">
        <f>IF(VLOOKUP(A147,vanha_id!$A$2:$B$223,2,FALSE)&lt;&gt;"",VLOOKUP(A147,vanha_id!$A$2:$B$223,2,FALSE),-99)</f>
        <v>195</v>
      </c>
      <c r="L147">
        <v>8</v>
      </c>
      <c r="M147">
        <f t="shared" si="8"/>
        <v>178</v>
      </c>
      <c r="N147">
        <f t="shared" si="11"/>
        <v>2</v>
      </c>
      <c r="O147">
        <f>VLOOKUP($A147,'2010_fotohav'!$B$1:$Q$223,3,FALSE)</f>
        <v>2515350.1</v>
      </c>
      <c r="P147">
        <f>VLOOKUP($A147,'2010_fotohav'!$B$1:$Q$223,4,FALSE)</f>
        <v>6860000.34</v>
      </c>
      <c r="Q147">
        <f>VLOOKUP($A147,'2010_fotohav'!$B$1:$Q$223,5,FALSE)</f>
        <v>183.92</v>
      </c>
      <c r="R147">
        <f>VLOOKUP($A147,'2010_fotohav'!$B$1:$Q$223,6,FALSE)</f>
        <v>158.78</v>
      </c>
      <c r="S147">
        <f>VLOOKUP($A147,'2010_fotohav'!$B$1:$Q$223,8,FALSE)</f>
        <v>25.23</v>
      </c>
      <c r="T147">
        <f>VLOOKUP($A147,'2010_fotohav'!$B$1:$Q$223,7,FALSE)</f>
        <v>25.15</v>
      </c>
      <c r="U147">
        <f>VLOOKUP($A147,'2010_fotohav'!$B$1:$Q$223,9,FALSE)</f>
        <v>28.3</v>
      </c>
      <c r="V147">
        <f>VLOOKUP($A147,'2010_fotohav'!$B$1:$Q$223,10,FALSE)</f>
        <v>3.93</v>
      </c>
      <c r="W147">
        <f>VLOOKUP($A147,'2010_fotohav'!$B$1:$Q$223,11,FALSE)</f>
        <v>0.33</v>
      </c>
      <c r="X147">
        <v>-99</v>
      </c>
      <c r="Y147">
        <v>-99</v>
      </c>
      <c r="Z147">
        <v>1</v>
      </c>
      <c r="AA147" t="s">
        <v>42</v>
      </c>
      <c r="AB147" s="3">
        <f>IF(AND(AC147&gt;=corners!$L$4,AC147&lt;=corners!$L$6),IF(AE147&lt;&gt;-99,AE147,AF147),-99)</f>
        <v>5</v>
      </c>
      <c r="AC147" s="2">
        <f>COS(-corners!$O$2)*($O147-corners!$L$2)-SIN(-corners!$O$2)*($P147-corners!$M$2)</f>
        <v>46.90149287139137</v>
      </c>
      <c r="AD147" s="2">
        <f>SIN(-corners!$O$2)*($O147-corners!$L$2)+COS(-corners!$O$2)*($P147-corners!$M$2)</f>
        <v>48.726743852214504</v>
      </c>
      <c r="AE147" s="2">
        <f t="shared" si="9"/>
        <v>5</v>
      </c>
      <c r="AF147" s="2">
        <f t="shared" si="10"/>
        <v>-99</v>
      </c>
    </row>
    <row r="148" spans="1:32" ht="15">
      <c r="A148" s="1">
        <v>179</v>
      </c>
      <c r="B148" s="1">
        <v>2</v>
      </c>
      <c r="C148" s="1">
        <v>25.03</v>
      </c>
      <c r="D148" s="1">
        <v>1</v>
      </c>
      <c r="E148" s="1">
        <v>1</v>
      </c>
      <c r="F148" s="1">
        <v>2</v>
      </c>
      <c r="G148" s="1">
        <v>11</v>
      </c>
      <c r="H148" s="1">
        <v>317</v>
      </c>
      <c r="J148" s="1">
        <f>IF(VLOOKUP(A148,vanha_id!$A$2:$B$223,2,FALSE)&lt;&gt;"",VLOOKUP(A148,vanha_id!$A$2:$B$223,2,FALSE),-99)</f>
        <v>198</v>
      </c>
      <c r="L148">
        <v>8</v>
      </c>
      <c r="M148">
        <f t="shared" si="8"/>
        <v>179</v>
      </c>
      <c r="N148">
        <f t="shared" si="11"/>
        <v>2</v>
      </c>
      <c r="O148">
        <f>VLOOKUP($A148,'2010_fotohav'!$B$1:$Q$223,3,FALSE)</f>
        <v>2515352.98</v>
      </c>
      <c r="P148">
        <f>VLOOKUP($A148,'2010_fotohav'!$B$1:$Q$223,4,FALSE)</f>
        <v>6860010.51</v>
      </c>
      <c r="Q148">
        <f>VLOOKUP($A148,'2010_fotohav'!$B$1:$Q$223,5,FALSE)</f>
        <v>183.99</v>
      </c>
      <c r="R148">
        <f>VLOOKUP($A148,'2010_fotohav'!$B$1:$Q$223,6,FALSE)</f>
        <v>158.96</v>
      </c>
      <c r="S148">
        <f>VLOOKUP($A148,'2010_fotohav'!$B$1:$Q$223,8,FALSE)</f>
        <v>24.64</v>
      </c>
      <c r="T148">
        <f>VLOOKUP($A148,'2010_fotohav'!$B$1:$Q$223,7,FALSE)</f>
        <v>25.03</v>
      </c>
      <c r="U148">
        <f>VLOOKUP($A148,'2010_fotohav'!$B$1:$Q$223,9,FALSE)</f>
        <v>27.6</v>
      </c>
      <c r="V148">
        <f>VLOOKUP($A148,'2010_fotohav'!$B$1:$Q$223,10,FALSE)</f>
        <v>3.7</v>
      </c>
      <c r="W148">
        <f>VLOOKUP($A148,'2010_fotohav'!$B$1:$Q$223,11,FALSE)</f>
        <v>0.47</v>
      </c>
      <c r="X148">
        <v>-99</v>
      </c>
      <c r="Y148">
        <v>-99</v>
      </c>
      <c r="Z148">
        <v>1</v>
      </c>
      <c r="AA148" t="s">
        <v>42</v>
      </c>
      <c r="AB148" s="3">
        <f>IF(AND(AC148&gt;=corners!$L$4,AC148&lt;=corners!$L$6),IF(AE148&lt;&gt;-99,AE148,AF148),-99)</f>
        <v>5</v>
      </c>
      <c r="AC148" s="2">
        <f>COS(-corners!$O$2)*($O148-corners!$L$2)-SIN(-corners!$O$2)*($P148-corners!$M$2)</f>
        <v>45.213631576084204</v>
      </c>
      <c r="AD148" s="2">
        <f>SIN(-corners!$O$2)*($O148-corners!$L$2)+COS(-corners!$O$2)*($P148-corners!$M$2)</f>
        <v>59.16103464007569</v>
      </c>
      <c r="AE148" s="2">
        <f t="shared" si="9"/>
        <v>5</v>
      </c>
      <c r="AF148" s="2">
        <f t="shared" si="10"/>
        <v>-99</v>
      </c>
    </row>
    <row r="149" spans="1:32" ht="15">
      <c r="A149" s="1">
        <v>180</v>
      </c>
      <c r="B149" s="1">
        <v>2</v>
      </c>
      <c r="C149" s="1">
        <v>27.34</v>
      </c>
      <c r="D149" s="1">
        <v>1</v>
      </c>
      <c r="E149" s="1">
        <v>1</v>
      </c>
      <c r="F149" s="1">
        <v>21</v>
      </c>
      <c r="G149" s="1">
        <v>11</v>
      </c>
      <c r="H149" s="1">
        <v>422</v>
      </c>
      <c r="I149" s="1" t="s">
        <v>16</v>
      </c>
      <c r="J149" s="1">
        <f>IF(VLOOKUP(A149,vanha_id!$A$2:$B$223,2,FALSE)&lt;&gt;"",VLOOKUP(A149,vanha_id!$A$2:$B$223,2,FALSE),-99)</f>
        <v>202</v>
      </c>
      <c r="L149">
        <v>8</v>
      </c>
      <c r="M149">
        <f t="shared" si="8"/>
        <v>180</v>
      </c>
      <c r="N149">
        <f t="shared" si="11"/>
        <v>2</v>
      </c>
      <c r="O149">
        <f>VLOOKUP($A149,'2010_fotohav'!$B$1:$Q$223,3,FALSE)</f>
        <v>2515358.37</v>
      </c>
      <c r="P149">
        <f>VLOOKUP($A149,'2010_fotohav'!$B$1:$Q$223,4,FALSE)</f>
        <v>6860008.64</v>
      </c>
      <c r="Q149">
        <f>VLOOKUP($A149,'2010_fotohav'!$B$1:$Q$223,5,FALSE)</f>
        <v>186.83</v>
      </c>
      <c r="R149">
        <f>VLOOKUP($A149,'2010_fotohav'!$B$1:$Q$223,6,FALSE)</f>
        <v>159.49</v>
      </c>
      <c r="S149">
        <f>VLOOKUP($A149,'2010_fotohav'!$B$1:$Q$223,8,FALSE)</f>
        <v>27.5</v>
      </c>
      <c r="T149">
        <f>VLOOKUP($A149,'2010_fotohav'!$B$1:$Q$223,7,FALSE)</f>
        <v>27.34</v>
      </c>
      <c r="U149">
        <f>VLOOKUP($A149,'2010_fotohav'!$B$1:$Q$223,9,FALSE)</f>
        <v>32.9</v>
      </c>
      <c r="V149">
        <f>VLOOKUP($A149,'2010_fotohav'!$B$1:$Q$223,10,FALSE)</f>
        <v>4.88</v>
      </c>
      <c r="W149">
        <f>VLOOKUP($A149,'2010_fotohav'!$B$1:$Q$223,11,FALSE)</f>
        <v>0.43</v>
      </c>
      <c r="X149">
        <v>-99</v>
      </c>
      <c r="Y149">
        <v>-99</v>
      </c>
      <c r="Z149">
        <v>1</v>
      </c>
      <c r="AA149" t="s">
        <v>42</v>
      </c>
      <c r="AB149" s="3">
        <f>IF(AND(AC149&gt;=corners!$L$4,AC149&lt;=corners!$L$6),IF(AE149&lt;&gt;-99,AE149,AF149),-99)</f>
        <v>5</v>
      </c>
      <c r="AC149" s="2">
        <f>COS(-corners!$O$2)*($O149-corners!$L$2)-SIN(-corners!$O$2)*($P149-corners!$M$2)</f>
        <v>50.888926697832254</v>
      </c>
      <c r="AD149" s="2">
        <f>SIN(-corners!$O$2)*($O149-corners!$L$2)+COS(-corners!$O$2)*($P149-corners!$M$2)</f>
        <v>59.74415150905334</v>
      </c>
      <c r="AE149" s="2">
        <f t="shared" si="9"/>
        <v>5</v>
      </c>
      <c r="AF149" s="2">
        <f t="shared" si="10"/>
        <v>-99</v>
      </c>
    </row>
    <row r="150" spans="1:32" ht="15">
      <c r="A150" s="1">
        <v>181</v>
      </c>
      <c r="B150" s="1">
        <v>2</v>
      </c>
      <c r="C150" s="1">
        <v>26.83</v>
      </c>
      <c r="D150" s="1">
        <v>1</v>
      </c>
      <c r="E150" s="1">
        <v>1</v>
      </c>
      <c r="F150" s="1">
        <v>21</v>
      </c>
      <c r="G150" s="1">
        <v>11</v>
      </c>
      <c r="H150" s="1">
        <v>326</v>
      </c>
      <c r="I150" s="1" t="s">
        <v>16</v>
      </c>
      <c r="J150" s="1">
        <f>IF(VLOOKUP(A150,vanha_id!$A$2:$B$223,2,FALSE)&lt;&gt;"",VLOOKUP(A150,vanha_id!$A$2:$B$223,2,FALSE),-99)</f>
        <v>209</v>
      </c>
      <c r="L150">
        <v>8</v>
      </c>
      <c r="M150">
        <f t="shared" si="8"/>
        <v>181</v>
      </c>
      <c r="N150">
        <f t="shared" si="11"/>
        <v>2</v>
      </c>
      <c r="O150">
        <f>VLOOKUP($A150,'2010_fotohav'!$B$1:$Q$223,3,FALSE)</f>
        <v>2515361.51</v>
      </c>
      <c r="P150">
        <f>VLOOKUP($A150,'2010_fotohav'!$B$1:$Q$223,4,FALSE)</f>
        <v>6860010.27</v>
      </c>
      <c r="Q150">
        <f>VLOOKUP($A150,'2010_fotohav'!$B$1:$Q$223,5,FALSE)</f>
        <v>186.33</v>
      </c>
      <c r="R150">
        <f>VLOOKUP($A150,'2010_fotohav'!$B$1:$Q$223,6,FALSE)</f>
        <v>159.5</v>
      </c>
      <c r="S150">
        <f>VLOOKUP($A150,'2010_fotohav'!$B$1:$Q$223,8,FALSE)</f>
        <v>26.68</v>
      </c>
      <c r="T150">
        <f>VLOOKUP($A150,'2010_fotohav'!$B$1:$Q$223,7,FALSE)</f>
        <v>26.83</v>
      </c>
      <c r="U150">
        <f>VLOOKUP($A150,'2010_fotohav'!$B$1:$Q$223,9,FALSE)</f>
        <v>31.6</v>
      </c>
      <c r="V150">
        <f>VLOOKUP($A150,'2010_fotohav'!$B$1:$Q$223,10,FALSE)</f>
        <v>4.56</v>
      </c>
      <c r="W150">
        <f>VLOOKUP($A150,'2010_fotohav'!$B$1:$Q$223,11,FALSE)</f>
        <v>0.46</v>
      </c>
      <c r="X150">
        <v>-99</v>
      </c>
      <c r="Y150">
        <v>-99</v>
      </c>
      <c r="Z150">
        <v>1</v>
      </c>
      <c r="AA150" t="s">
        <v>42</v>
      </c>
      <c r="AB150" s="3">
        <f>IF(AND(AC150&gt;=corners!$L$4,AC150&lt;=corners!$L$6),IF(AE150&lt;&gt;-99,AE150,AF150),-99)</f>
        <v>5</v>
      </c>
      <c r="AC150" s="2">
        <f>COS(-corners!$O$2)*($O150-corners!$L$2)-SIN(-corners!$O$2)*($P150-corners!$M$2)</f>
        <v>53.045865382233366</v>
      </c>
      <c r="AD150" s="2">
        <f>SIN(-corners!$O$2)*($O150-corners!$L$2)+COS(-corners!$O$2)*($P150-corners!$M$2)</f>
        <v>62.548454543545894</v>
      </c>
      <c r="AE150" s="2">
        <f t="shared" si="9"/>
        <v>5</v>
      </c>
      <c r="AF150" s="2">
        <f t="shared" si="10"/>
        <v>-99</v>
      </c>
    </row>
    <row r="151" spans="1:32" ht="15">
      <c r="A151" s="1">
        <v>182</v>
      </c>
      <c r="B151" s="1">
        <v>2</v>
      </c>
      <c r="C151" s="1">
        <v>25.92</v>
      </c>
      <c r="D151" s="1">
        <v>1</v>
      </c>
      <c r="E151" s="1">
        <v>1</v>
      </c>
      <c r="F151" s="1">
        <v>2</v>
      </c>
      <c r="G151" s="1">
        <v>11</v>
      </c>
      <c r="H151" s="1">
        <v>352</v>
      </c>
      <c r="J151" s="1">
        <f>IF(VLOOKUP(A151,vanha_id!$A$2:$B$223,2,FALSE)&lt;&gt;"",VLOOKUP(A151,vanha_id!$A$2:$B$223,2,FALSE),-99)</f>
        <v>200</v>
      </c>
      <c r="L151">
        <v>8</v>
      </c>
      <c r="M151">
        <f t="shared" si="8"/>
        <v>182</v>
      </c>
      <c r="N151">
        <f t="shared" si="11"/>
        <v>2</v>
      </c>
      <c r="O151">
        <f>VLOOKUP($A151,'2010_fotohav'!$B$1:$Q$223,3,FALSE)</f>
        <v>2515354.58</v>
      </c>
      <c r="P151">
        <f>VLOOKUP($A151,'2010_fotohav'!$B$1:$Q$223,4,FALSE)</f>
        <v>6860014.13</v>
      </c>
      <c r="Q151">
        <f>VLOOKUP($A151,'2010_fotohav'!$B$1:$Q$223,5,FALSE)</f>
        <v>185.11</v>
      </c>
      <c r="R151">
        <f>VLOOKUP($A151,'2010_fotohav'!$B$1:$Q$223,6,FALSE)</f>
        <v>159.19</v>
      </c>
      <c r="S151">
        <f>VLOOKUP($A151,'2010_fotohav'!$B$1:$Q$223,8,FALSE)</f>
        <v>25.84</v>
      </c>
      <c r="T151">
        <f>VLOOKUP($A151,'2010_fotohav'!$B$1:$Q$223,7,FALSE)</f>
        <v>25.92</v>
      </c>
      <c r="U151">
        <f>VLOOKUP($A151,'2010_fotohav'!$B$1:$Q$223,9,FALSE)</f>
        <v>29.8</v>
      </c>
      <c r="V151">
        <f>VLOOKUP($A151,'2010_fotohav'!$B$1:$Q$223,10,FALSE)</f>
        <v>4.2</v>
      </c>
      <c r="W151">
        <f>VLOOKUP($A151,'2010_fotohav'!$B$1:$Q$223,11,FALSE)</f>
        <v>0.38</v>
      </c>
      <c r="X151">
        <v>-99</v>
      </c>
      <c r="Y151">
        <v>-99</v>
      </c>
      <c r="Z151">
        <v>1</v>
      </c>
      <c r="AA151" t="s">
        <v>42</v>
      </c>
      <c r="AB151" s="3">
        <f>IF(AND(AC151&gt;=corners!$L$4,AC151&lt;=corners!$L$6),IF(AE151&lt;&gt;-99,AE151,AF151),-99)</f>
        <v>5</v>
      </c>
      <c r="AC151" s="2">
        <f>COS(-corners!$O$2)*($O151-corners!$L$2)-SIN(-corners!$O$2)*($P151-corners!$M$2)</f>
        <v>45.13384592787869</v>
      </c>
      <c r="AD151" s="2">
        <f>SIN(-corners!$O$2)*($O151-corners!$L$2)+COS(-corners!$O$2)*($P151-corners!$M$2)</f>
        <v>63.11805804807413</v>
      </c>
      <c r="AE151" s="2">
        <f t="shared" si="9"/>
        <v>5</v>
      </c>
      <c r="AF151" s="2">
        <f t="shared" si="10"/>
        <v>-99</v>
      </c>
    </row>
    <row r="152" spans="1:32" ht="15">
      <c r="A152" s="1">
        <v>183</v>
      </c>
      <c r="B152" s="1">
        <v>2</v>
      </c>
      <c r="C152" s="1">
        <v>26.27</v>
      </c>
      <c r="D152" s="1">
        <v>1</v>
      </c>
      <c r="E152" s="1">
        <v>1</v>
      </c>
      <c r="F152" s="1">
        <v>2</v>
      </c>
      <c r="G152" s="1">
        <v>12</v>
      </c>
      <c r="H152" s="1">
        <v>281</v>
      </c>
      <c r="I152" s="1" t="s">
        <v>17</v>
      </c>
      <c r="J152" s="1">
        <f>IF(VLOOKUP(A152,vanha_id!$A$2:$B$223,2,FALSE)&lt;&gt;"",VLOOKUP(A152,vanha_id!$A$2:$B$223,2,FALSE),-99)</f>
        <v>217</v>
      </c>
      <c r="L152">
        <v>8</v>
      </c>
      <c r="M152">
        <f t="shared" si="8"/>
        <v>183</v>
      </c>
      <c r="N152">
        <f t="shared" si="11"/>
        <v>2</v>
      </c>
      <c r="O152">
        <f>VLOOKUP($A152,'2010_fotohav'!$B$1:$Q$223,3,FALSE)</f>
        <v>2515355.55</v>
      </c>
      <c r="P152">
        <f>VLOOKUP($A152,'2010_fotohav'!$B$1:$Q$223,4,FALSE)</f>
        <v>6860017.68</v>
      </c>
      <c r="Q152">
        <f>VLOOKUP($A152,'2010_fotohav'!$B$1:$Q$223,5,FALSE)</f>
        <v>185.57</v>
      </c>
      <c r="R152">
        <f>VLOOKUP($A152,'2010_fotohav'!$B$1:$Q$223,6,FALSE)</f>
        <v>159.3</v>
      </c>
      <c r="S152">
        <f>VLOOKUP($A152,'2010_fotohav'!$B$1:$Q$223,8,FALSE)</f>
        <v>26.75</v>
      </c>
      <c r="T152">
        <f>VLOOKUP($A152,'2010_fotohav'!$B$1:$Q$223,7,FALSE)</f>
        <v>26.27</v>
      </c>
      <c r="U152">
        <f>VLOOKUP($A152,'2010_fotohav'!$B$1:$Q$223,9,FALSE)</f>
        <v>28.5</v>
      </c>
      <c r="V152">
        <f>VLOOKUP($A152,'2010_fotohav'!$B$1:$Q$223,10,FALSE)</f>
        <v>3.63</v>
      </c>
      <c r="W152">
        <f>VLOOKUP($A152,'2010_fotohav'!$B$1:$Q$223,11,FALSE)</f>
        <v>0.55</v>
      </c>
      <c r="X152">
        <v>-99</v>
      </c>
      <c r="Y152">
        <v>-99</v>
      </c>
      <c r="Z152">
        <v>1</v>
      </c>
      <c r="AA152" t="s">
        <v>42</v>
      </c>
      <c r="AB152" s="3">
        <f>IF(AND(AC152&gt;=corners!$L$4,AC152&lt;=corners!$L$6),IF(AE152&lt;&gt;-99,AE152,AF152),-99)</f>
        <v>4</v>
      </c>
      <c r="AC152" s="2">
        <f>COS(-corners!$O$2)*($O152-corners!$L$2)-SIN(-corners!$O$2)*($P152-corners!$M$2)</f>
        <v>44.512669651967144</v>
      </c>
      <c r="AD152" s="2">
        <f>SIN(-corners!$O$2)*($O152-corners!$L$2)+COS(-corners!$O$2)*($P152-corners!$M$2)</f>
        <v>66.7453904056637</v>
      </c>
      <c r="AE152" s="2">
        <f t="shared" si="9"/>
        <v>4</v>
      </c>
      <c r="AF152" s="2">
        <f t="shared" si="10"/>
        <v>-99</v>
      </c>
    </row>
    <row r="153" spans="1:32" ht="15">
      <c r="A153" s="1">
        <v>184</v>
      </c>
      <c r="B153" s="1">
        <v>2</v>
      </c>
      <c r="C153" s="1">
        <v>27.87</v>
      </c>
      <c r="D153" s="1">
        <v>1</v>
      </c>
      <c r="E153" s="1">
        <v>1</v>
      </c>
      <c r="F153" s="1">
        <v>21</v>
      </c>
      <c r="G153" s="1">
        <v>11</v>
      </c>
      <c r="H153" s="1">
        <v>394</v>
      </c>
      <c r="I153" s="1" t="s">
        <v>16</v>
      </c>
      <c r="J153" s="1">
        <f>IF(VLOOKUP(A153,vanha_id!$A$2:$B$223,2,FALSE)&lt;&gt;"",VLOOKUP(A153,vanha_id!$A$2:$B$223,2,FALSE),-99)</f>
        <v>216</v>
      </c>
      <c r="L153">
        <v>8</v>
      </c>
      <c r="M153">
        <f t="shared" si="8"/>
        <v>184</v>
      </c>
      <c r="N153">
        <f t="shared" si="11"/>
        <v>2</v>
      </c>
      <c r="O153">
        <f>VLOOKUP($A153,'2010_fotohav'!$B$1:$Q$223,3,FALSE)</f>
        <v>2515360.72</v>
      </c>
      <c r="P153">
        <f>VLOOKUP($A153,'2010_fotohav'!$B$1:$Q$223,4,FALSE)</f>
        <v>6860017.24</v>
      </c>
      <c r="Q153">
        <f>VLOOKUP($A153,'2010_fotohav'!$B$1:$Q$223,5,FALSE)</f>
        <v>187.44</v>
      </c>
      <c r="R153">
        <f>VLOOKUP($A153,'2010_fotohav'!$B$1:$Q$223,6,FALSE)</f>
        <v>159.57</v>
      </c>
      <c r="S153">
        <f>VLOOKUP($A153,'2010_fotohav'!$B$1:$Q$223,8,FALSE)</f>
        <v>27.89</v>
      </c>
      <c r="T153">
        <f>VLOOKUP($A153,'2010_fotohav'!$B$1:$Q$223,7,FALSE)</f>
        <v>27.87</v>
      </c>
      <c r="U153">
        <f>VLOOKUP($A153,'2010_fotohav'!$B$1:$Q$223,9,FALSE)</f>
        <v>35</v>
      </c>
      <c r="V153">
        <f>VLOOKUP($A153,'2010_fotohav'!$B$1:$Q$223,10,FALSE)</f>
        <v>5.48</v>
      </c>
      <c r="W153">
        <f>VLOOKUP($A153,'2010_fotohav'!$B$1:$Q$223,11,FALSE)</f>
        <v>0.36</v>
      </c>
      <c r="X153">
        <v>-99</v>
      </c>
      <c r="Y153">
        <v>-99</v>
      </c>
      <c r="Z153">
        <v>1</v>
      </c>
      <c r="AA153" t="s">
        <v>42</v>
      </c>
      <c r="AB153" s="3">
        <f>IF(AND(AC153&gt;=corners!$L$4,AC153&lt;=corners!$L$6),IF(AE153&lt;&gt;-99,AE153,AF153),-99)</f>
        <v>5</v>
      </c>
      <c r="AC153" s="2">
        <f>COS(-corners!$O$2)*($O153-corners!$L$2)-SIN(-corners!$O$2)*($P153-corners!$M$2)</f>
        <v>49.38423294624663</v>
      </c>
      <c r="AD153" s="2">
        <f>SIN(-corners!$O$2)*($O153-corners!$L$2)+COS(-corners!$O$2)*($P153-corners!$M$2)</f>
        <v>68.53155139320498</v>
      </c>
      <c r="AE153" s="2">
        <f t="shared" si="9"/>
        <v>5</v>
      </c>
      <c r="AF153" s="2">
        <f t="shared" si="10"/>
        <v>-99</v>
      </c>
    </row>
    <row r="154" spans="1:32" ht="15">
      <c r="A154" s="1">
        <v>185</v>
      </c>
      <c r="B154" s="1">
        <v>2</v>
      </c>
      <c r="C154" s="1">
        <v>27.47</v>
      </c>
      <c r="D154" s="1">
        <v>1</v>
      </c>
      <c r="E154" s="1">
        <v>1</v>
      </c>
      <c r="F154" s="1">
        <v>21</v>
      </c>
      <c r="G154" s="1">
        <v>11</v>
      </c>
      <c r="H154" s="1">
        <v>335</v>
      </c>
      <c r="I154" s="1" t="s">
        <v>16</v>
      </c>
      <c r="J154" s="1">
        <f>IF(VLOOKUP(A154,vanha_id!$A$2:$B$223,2,FALSE)&lt;&gt;"",VLOOKUP(A154,vanha_id!$A$2:$B$223,2,FALSE),-99)</f>
        <v>215</v>
      </c>
      <c r="L154">
        <v>8</v>
      </c>
      <c r="M154">
        <f t="shared" si="8"/>
        <v>185</v>
      </c>
      <c r="N154">
        <f t="shared" si="11"/>
        <v>2</v>
      </c>
      <c r="O154">
        <f>VLOOKUP($A154,'2010_fotohav'!$B$1:$Q$223,3,FALSE)</f>
        <v>2515363.01</v>
      </c>
      <c r="P154">
        <f>VLOOKUP($A154,'2010_fotohav'!$B$1:$Q$223,4,FALSE)</f>
        <v>6860019.11</v>
      </c>
      <c r="Q154">
        <f>VLOOKUP($A154,'2010_fotohav'!$B$1:$Q$223,5,FALSE)</f>
        <v>187.82</v>
      </c>
      <c r="R154">
        <f>VLOOKUP($A154,'2010_fotohav'!$B$1:$Q$223,6,FALSE)</f>
        <v>160.35</v>
      </c>
      <c r="S154">
        <f>VLOOKUP($A154,'2010_fotohav'!$B$1:$Q$223,8,FALSE)</f>
        <v>27.55</v>
      </c>
      <c r="T154">
        <f>VLOOKUP($A154,'2010_fotohav'!$B$1:$Q$223,7,FALSE)</f>
        <v>27.47</v>
      </c>
      <c r="U154">
        <f>VLOOKUP($A154,'2010_fotohav'!$B$1:$Q$223,9,FALSE)</f>
        <v>31.5</v>
      </c>
      <c r="V154">
        <f>VLOOKUP($A154,'2010_fotohav'!$B$1:$Q$223,10,FALSE)</f>
        <v>4.29</v>
      </c>
      <c r="W154">
        <f>VLOOKUP($A154,'2010_fotohav'!$B$1:$Q$223,11,FALSE)</f>
        <v>0.52</v>
      </c>
      <c r="X154">
        <v>-99</v>
      </c>
      <c r="Y154">
        <v>-99</v>
      </c>
      <c r="Z154">
        <v>1</v>
      </c>
      <c r="AA154" t="s">
        <v>42</v>
      </c>
      <c r="AB154" s="3">
        <f>IF(AND(AC154&gt;=corners!$L$4,AC154&lt;=corners!$L$6),IF(AE154&lt;&gt;-99,AE154,AF154),-99)</f>
        <v>5</v>
      </c>
      <c r="AC154" s="2">
        <f>COS(-corners!$O$2)*($O154-corners!$L$2)-SIN(-corners!$O$2)*($P154-corners!$M$2)</f>
        <v>50.66938162866994</v>
      </c>
      <c r="AD154" s="2">
        <f>SIN(-corners!$O$2)*($O154-corners!$L$2)+COS(-corners!$O$2)*($P154-corners!$M$2)</f>
        <v>71.19414277426995</v>
      </c>
      <c r="AE154" s="2">
        <f t="shared" si="9"/>
        <v>5</v>
      </c>
      <c r="AF154" s="2">
        <f t="shared" si="10"/>
        <v>-99</v>
      </c>
    </row>
    <row r="155" spans="1:32" ht="15">
      <c r="A155" s="1">
        <v>186</v>
      </c>
      <c r="B155" s="1">
        <v>2</v>
      </c>
      <c r="C155" s="1">
        <v>29.95</v>
      </c>
      <c r="D155" s="1">
        <v>1</v>
      </c>
      <c r="E155" s="1">
        <v>1</v>
      </c>
      <c r="F155" s="1">
        <v>2</v>
      </c>
      <c r="G155" s="1">
        <v>11</v>
      </c>
      <c r="H155" s="1">
        <v>443</v>
      </c>
      <c r="J155" s="1">
        <f>IF(VLOOKUP(A155,vanha_id!$A$2:$B$223,2,FALSE)&lt;&gt;"",VLOOKUP(A155,vanha_id!$A$2:$B$223,2,FALSE),-99)</f>
        <v>220</v>
      </c>
      <c r="L155">
        <v>8</v>
      </c>
      <c r="M155">
        <f t="shared" si="8"/>
        <v>186</v>
      </c>
      <c r="N155">
        <f t="shared" si="11"/>
        <v>2</v>
      </c>
      <c r="O155">
        <f>VLOOKUP($A155,'2010_fotohav'!$B$1:$Q$223,3,FALSE)</f>
        <v>2515359.67</v>
      </c>
      <c r="P155">
        <f>VLOOKUP($A155,'2010_fotohav'!$B$1:$Q$223,4,FALSE)</f>
        <v>6860025.44</v>
      </c>
      <c r="Q155">
        <f>VLOOKUP($A155,'2010_fotohav'!$B$1:$Q$223,5,FALSE)</f>
        <v>190.41</v>
      </c>
      <c r="R155">
        <f>VLOOKUP($A155,'2010_fotohav'!$B$1:$Q$223,6,FALSE)</f>
        <v>160.46</v>
      </c>
      <c r="S155">
        <f>VLOOKUP($A155,'2010_fotohav'!$B$1:$Q$223,8,FALSE)</f>
        <v>29.91</v>
      </c>
      <c r="T155">
        <f>VLOOKUP($A155,'2010_fotohav'!$B$1:$Q$223,7,FALSE)</f>
        <v>29.95</v>
      </c>
      <c r="U155">
        <f>VLOOKUP($A155,'2010_fotohav'!$B$1:$Q$223,9,FALSE)</f>
        <v>34.5</v>
      </c>
      <c r="V155">
        <f>VLOOKUP($A155,'2010_fotohav'!$B$1:$Q$223,10,FALSE)</f>
        <v>4.58</v>
      </c>
      <c r="W155">
        <f>VLOOKUP($A155,'2010_fotohav'!$B$1:$Q$223,11,FALSE)</f>
        <v>0.38</v>
      </c>
      <c r="X155">
        <v>-99</v>
      </c>
      <c r="Y155">
        <v>-99</v>
      </c>
      <c r="Z155">
        <v>1</v>
      </c>
      <c r="AA155" t="s">
        <v>42</v>
      </c>
      <c r="AB155" s="3">
        <f>IF(AND(AC155&gt;=corners!$L$4,AC155&lt;=corners!$L$6),IF(AE155&lt;&gt;-99,AE155,AF155),-99)</f>
        <v>4</v>
      </c>
      <c r="AC155" s="2">
        <f>COS(-corners!$O$2)*($O155-corners!$L$2)-SIN(-corners!$O$2)*($P155-corners!$M$2)</f>
        <v>44.96714002325247</v>
      </c>
      <c r="AD155" s="2">
        <f>SIN(-corners!$O$2)*($O155-corners!$L$2)+COS(-corners!$O$2)*($P155-corners!$M$2)</f>
        <v>75.5195260721285</v>
      </c>
      <c r="AE155" s="2">
        <f t="shared" si="9"/>
        <v>4</v>
      </c>
      <c r="AF155" s="2">
        <f t="shared" si="10"/>
        <v>-99</v>
      </c>
    </row>
    <row r="156" spans="1:32" ht="15">
      <c r="A156" s="1">
        <v>187</v>
      </c>
      <c r="B156" s="1">
        <v>2</v>
      </c>
      <c r="C156" s="1">
        <v>16.88</v>
      </c>
      <c r="D156" s="1">
        <v>1</v>
      </c>
      <c r="E156" s="1">
        <v>1</v>
      </c>
      <c r="F156" s="1">
        <v>2</v>
      </c>
      <c r="G156" s="1">
        <v>11</v>
      </c>
      <c r="H156" s="1">
        <v>194</v>
      </c>
      <c r="I156" s="1" t="s">
        <v>8</v>
      </c>
      <c r="J156" s="1">
        <f>IF(VLOOKUP(A156,vanha_id!$A$2:$B$223,2,FALSE)&lt;&gt;"",VLOOKUP(A156,vanha_id!$A$2:$B$223,2,FALSE),-99)</f>
        <v>-99</v>
      </c>
      <c r="L156">
        <v>8</v>
      </c>
      <c r="M156">
        <f t="shared" si="8"/>
        <v>187</v>
      </c>
      <c r="N156">
        <f t="shared" si="11"/>
        <v>2</v>
      </c>
      <c r="O156">
        <f>VLOOKUP($A156,'2010_fotohav'!$B$1:$Q$223,3,FALSE)</f>
        <v>2515365.5</v>
      </c>
      <c r="P156">
        <f>VLOOKUP($A156,'2010_fotohav'!$B$1:$Q$223,4,FALSE)</f>
        <v>6860038.64</v>
      </c>
      <c r="Q156">
        <f>VLOOKUP($A156,'2010_fotohav'!$B$1:$Q$223,5,FALSE)</f>
        <v>179.11</v>
      </c>
      <c r="R156">
        <f>VLOOKUP($A156,'2010_fotohav'!$B$1:$Q$223,6,FALSE)</f>
        <v>162.23</v>
      </c>
      <c r="S156">
        <f>VLOOKUP($A156,'2010_fotohav'!$B$1:$Q$223,8,FALSE)</f>
        <v>16.93</v>
      </c>
      <c r="T156">
        <f>VLOOKUP($A156,'2010_fotohav'!$B$1:$Q$223,7,FALSE)</f>
        <v>16.88</v>
      </c>
      <c r="U156">
        <f>VLOOKUP($A156,'2010_fotohav'!$B$1:$Q$223,9,FALSE)</f>
        <v>16.4</v>
      </c>
      <c r="V156">
        <f>VLOOKUP($A156,'2010_fotohav'!$B$1:$Q$223,10,FALSE)</f>
        <v>2.23</v>
      </c>
      <c r="W156">
        <f>VLOOKUP($A156,'2010_fotohav'!$B$1:$Q$223,11,FALSE)</f>
        <v>0.42</v>
      </c>
      <c r="X156">
        <v>-99</v>
      </c>
      <c r="Y156">
        <v>-99</v>
      </c>
      <c r="Z156">
        <v>1</v>
      </c>
      <c r="AA156" t="s">
        <v>42</v>
      </c>
      <c r="AB156" s="3">
        <f>IF(AND(AC156&gt;=corners!$L$4,AC156&lt;=corners!$L$6),IF(AE156&lt;&gt;-99,AE156,AF156),-99)</f>
        <v>4</v>
      </c>
      <c r="AC156" s="2">
        <f>COS(-corners!$O$2)*($O156-corners!$L$2)-SIN(-corners!$O$2)*($P156-corners!$M$2)</f>
        <v>44.6723533670813</v>
      </c>
      <c r="AD156" s="2">
        <f>SIN(-corners!$O$2)*($O156-corners!$L$2)+COS(-corners!$O$2)*($P156-corners!$M$2)</f>
        <v>89.9466533263168</v>
      </c>
      <c r="AE156" s="2">
        <f t="shared" si="9"/>
        <v>4</v>
      </c>
      <c r="AF156" s="2">
        <f t="shared" si="10"/>
        <v>-99</v>
      </c>
    </row>
    <row r="157" spans="1:32" ht="15">
      <c r="A157" s="1">
        <v>188</v>
      </c>
      <c r="B157" s="1">
        <v>2</v>
      </c>
      <c r="C157" s="1">
        <v>24.33</v>
      </c>
      <c r="D157" s="1">
        <v>1</v>
      </c>
      <c r="E157" s="1">
        <v>1</v>
      </c>
      <c r="F157" s="1">
        <v>2</v>
      </c>
      <c r="G157" s="1">
        <v>11</v>
      </c>
      <c r="H157" s="1">
        <v>290</v>
      </c>
      <c r="J157" s="1">
        <f>IF(VLOOKUP(A157,vanha_id!$A$2:$B$223,2,FALSE)&lt;&gt;"",VLOOKUP(A157,vanha_id!$A$2:$B$223,2,FALSE),-99)</f>
        <v>241</v>
      </c>
      <c r="L157">
        <v>8</v>
      </c>
      <c r="M157">
        <f t="shared" si="8"/>
        <v>188</v>
      </c>
      <c r="N157">
        <f t="shared" si="11"/>
        <v>2</v>
      </c>
      <c r="O157">
        <f>VLOOKUP($A157,'2010_fotohav'!$B$1:$Q$223,3,FALSE)</f>
        <v>2515362.59</v>
      </c>
      <c r="P157">
        <f>VLOOKUP($A157,'2010_fotohav'!$B$1:$Q$223,4,FALSE)</f>
        <v>6860040.34</v>
      </c>
      <c r="Q157">
        <f>VLOOKUP($A157,'2010_fotohav'!$B$1:$Q$223,5,FALSE)</f>
        <v>186.66</v>
      </c>
      <c r="R157">
        <f>VLOOKUP($A157,'2010_fotohav'!$B$1:$Q$223,6,FALSE)</f>
        <v>162.33</v>
      </c>
      <c r="S157">
        <f>VLOOKUP($A157,'2010_fotohav'!$B$1:$Q$223,8,FALSE)</f>
        <v>24.19</v>
      </c>
      <c r="T157">
        <f>VLOOKUP($A157,'2010_fotohav'!$B$1:$Q$223,7,FALSE)</f>
        <v>24.33</v>
      </c>
      <c r="U157">
        <f>VLOOKUP($A157,'2010_fotohav'!$B$1:$Q$223,9,FALSE)</f>
        <v>27.3</v>
      </c>
      <c r="V157">
        <f>VLOOKUP($A157,'2010_fotohav'!$B$1:$Q$223,10,FALSE)</f>
        <v>3.81</v>
      </c>
      <c r="W157">
        <f>VLOOKUP($A157,'2010_fotohav'!$B$1:$Q$223,11,FALSE)</f>
        <v>0.39</v>
      </c>
      <c r="X157">
        <v>-99</v>
      </c>
      <c r="Y157">
        <v>-99</v>
      </c>
      <c r="Z157">
        <v>1</v>
      </c>
      <c r="AA157" t="s">
        <v>42</v>
      </c>
      <c r="AB157" s="3">
        <f>IF(AND(AC157&gt;=corners!$L$4,AC157&lt;=corners!$L$6),IF(AE157&lt;&gt;-99,AE157,AF157),-99)</f>
        <v>4</v>
      </c>
      <c r="AC157" s="2">
        <f>COS(-corners!$O$2)*($O157-corners!$L$2)-SIN(-corners!$O$2)*($P157-corners!$M$2)</f>
        <v>41.31654666163169</v>
      </c>
      <c r="AD157" s="2">
        <f>SIN(-corners!$O$2)*($O157-corners!$L$2)+COS(-corners!$O$2)*($P157-corners!$M$2)</f>
        <v>90.2575574227195</v>
      </c>
      <c r="AE157" s="2">
        <f t="shared" si="9"/>
        <v>4</v>
      </c>
      <c r="AF157" s="2">
        <f t="shared" si="10"/>
        <v>-99</v>
      </c>
    </row>
    <row r="158" spans="1:32" ht="15">
      <c r="A158" s="1">
        <v>196</v>
      </c>
      <c r="B158" s="1">
        <v>3</v>
      </c>
      <c r="C158" s="1">
        <v>22.02</v>
      </c>
      <c r="D158" s="1">
        <v>1</v>
      </c>
      <c r="E158" s="1">
        <v>1</v>
      </c>
      <c r="F158" s="1">
        <v>5</v>
      </c>
      <c r="G158" s="1">
        <v>11</v>
      </c>
      <c r="H158" s="1">
        <v>275</v>
      </c>
      <c r="I158" s="1" t="s">
        <v>8</v>
      </c>
      <c r="J158" s="1">
        <f>IF(VLOOKUP(A158,vanha_id!$A$2:$B$223,2,FALSE)&lt;&gt;"",VLOOKUP(A158,vanha_id!$A$2:$B$223,2,FALSE),-99)</f>
        <v>-99</v>
      </c>
      <c r="L158">
        <v>8</v>
      </c>
      <c r="M158">
        <f t="shared" si="8"/>
        <v>196</v>
      </c>
      <c r="N158">
        <f t="shared" si="11"/>
        <v>3</v>
      </c>
      <c r="O158">
        <f>VLOOKUP($A158,'2010_fotohav'!$B$1:$Q$223,3,FALSE)</f>
        <v>2515352.24</v>
      </c>
      <c r="P158">
        <f>VLOOKUP($A158,'2010_fotohav'!$B$1:$Q$223,4,FALSE)</f>
        <v>6859979.78</v>
      </c>
      <c r="Q158">
        <f>VLOOKUP($A158,'2010_fotohav'!$B$1:$Q$223,5,FALSE)</f>
        <v>180.3</v>
      </c>
      <c r="R158">
        <f>VLOOKUP($A158,'2010_fotohav'!$B$1:$Q$223,6,FALSE)</f>
        <v>158.29</v>
      </c>
      <c r="S158">
        <f>VLOOKUP($A158,'2010_fotohav'!$B$1:$Q$223,8,FALSE)</f>
        <v>22.03</v>
      </c>
      <c r="T158">
        <f>VLOOKUP($A158,'2010_fotohav'!$B$1:$Q$223,7,FALSE)</f>
        <v>22.02</v>
      </c>
      <c r="U158">
        <f>VLOOKUP($A158,'2010_fotohav'!$B$1:$Q$223,9,FALSE)</f>
        <v>21.3</v>
      </c>
      <c r="V158">
        <f>VLOOKUP($A158,'2010_fotohav'!$B$1:$Q$223,10,FALSE)</f>
        <v>4.32</v>
      </c>
      <c r="W158">
        <f>VLOOKUP($A158,'2010_fotohav'!$B$1:$Q$223,11,FALSE)</f>
        <v>0.44</v>
      </c>
      <c r="X158">
        <v>-99</v>
      </c>
      <c r="Y158">
        <v>-99</v>
      </c>
      <c r="Z158">
        <v>1</v>
      </c>
      <c r="AA158" t="s">
        <v>42</v>
      </c>
      <c r="AB158" s="3">
        <f>IF(AND(AC158&gt;=corners!$L$4,AC158&lt;=corners!$L$6),IF(AE158&lt;&gt;-99,AE158,AF158),-99)</f>
        <v>6</v>
      </c>
      <c r="AC158" s="2">
        <f>COS(-corners!$O$2)*($O158-corners!$L$2)-SIN(-corners!$O$2)*($P158-corners!$M$2)</f>
        <v>57.53002299698357</v>
      </c>
      <c r="AD158" s="2">
        <f>SIN(-corners!$O$2)*($O158-corners!$L$2)+COS(-corners!$O$2)*($P158-corners!$M$2)</f>
        <v>30.99745883129257</v>
      </c>
      <c r="AE158" s="2">
        <f t="shared" si="9"/>
        <v>-99</v>
      </c>
      <c r="AF158" s="2">
        <f t="shared" si="10"/>
        <v>6</v>
      </c>
    </row>
    <row r="159" spans="1:32" ht="15">
      <c r="A159" s="1">
        <v>197</v>
      </c>
      <c r="B159" s="1">
        <v>3</v>
      </c>
      <c r="C159" s="1">
        <v>20.1</v>
      </c>
      <c r="D159" s="1">
        <v>1</v>
      </c>
      <c r="E159" s="1">
        <v>1</v>
      </c>
      <c r="F159" s="1">
        <v>5</v>
      </c>
      <c r="G159" s="1">
        <v>11</v>
      </c>
      <c r="H159" s="1">
        <v>222</v>
      </c>
      <c r="I159" s="1" t="s">
        <v>8</v>
      </c>
      <c r="J159" s="1">
        <f>IF(VLOOKUP(A159,vanha_id!$A$2:$B$223,2,FALSE)&lt;&gt;"",VLOOKUP(A159,vanha_id!$A$2:$B$223,2,FALSE),-99)</f>
        <v>-99</v>
      </c>
      <c r="L159">
        <v>8</v>
      </c>
      <c r="M159">
        <f t="shared" si="8"/>
        <v>197</v>
      </c>
      <c r="N159">
        <f t="shared" si="11"/>
        <v>3</v>
      </c>
      <c r="O159">
        <f>VLOOKUP($A159,'2010_fotohav'!$B$1:$Q$223,3,FALSE)</f>
        <v>2515353.34</v>
      </c>
      <c r="P159">
        <f>VLOOKUP($A159,'2010_fotohav'!$B$1:$Q$223,4,FALSE)</f>
        <v>6859986.1</v>
      </c>
      <c r="Q159">
        <f>VLOOKUP($A159,'2010_fotohav'!$B$1:$Q$223,5,FALSE)</f>
        <v>179.04</v>
      </c>
      <c r="R159">
        <f>VLOOKUP($A159,'2010_fotohav'!$B$1:$Q$223,6,FALSE)</f>
        <v>158.95</v>
      </c>
      <c r="S159">
        <f>VLOOKUP($A159,'2010_fotohav'!$B$1:$Q$223,8,FALSE)</f>
        <v>20.25</v>
      </c>
      <c r="T159">
        <f>VLOOKUP($A159,'2010_fotohav'!$B$1:$Q$223,7,FALSE)</f>
        <v>20.1</v>
      </c>
      <c r="U159">
        <f>VLOOKUP($A159,'2010_fotohav'!$B$1:$Q$223,9,FALSE)</f>
        <v>19.6</v>
      </c>
      <c r="V159">
        <f>VLOOKUP($A159,'2010_fotohav'!$B$1:$Q$223,10,FALSE)</f>
        <v>4.17</v>
      </c>
      <c r="W159">
        <f>VLOOKUP($A159,'2010_fotohav'!$B$1:$Q$223,11,FALSE)</f>
        <v>0.39</v>
      </c>
      <c r="X159">
        <v>-99</v>
      </c>
      <c r="Y159">
        <v>-99</v>
      </c>
      <c r="Z159">
        <v>1</v>
      </c>
      <c r="AA159" t="s">
        <v>42</v>
      </c>
      <c r="AB159" s="3">
        <f>IF(AND(AC159&gt;=corners!$L$4,AC159&lt;=corners!$L$6),IF(AE159&lt;&gt;-99,AE159,AF159),-99)</f>
        <v>6</v>
      </c>
      <c r="AC159" s="2">
        <f>COS(-corners!$O$2)*($O159-corners!$L$2)-SIN(-corners!$O$2)*($P159-corners!$M$2)</f>
        <v>55.85601414845268</v>
      </c>
      <c r="AD159" s="2">
        <f>SIN(-corners!$O$2)*($O159-corners!$L$2)+COS(-corners!$O$2)*($P159-corners!$M$2)</f>
        <v>37.190204132547564</v>
      </c>
      <c r="AE159" s="2">
        <f t="shared" si="9"/>
        <v>-99</v>
      </c>
      <c r="AF159" s="2">
        <f t="shared" si="10"/>
        <v>6</v>
      </c>
    </row>
    <row r="160" spans="1:32" ht="15">
      <c r="A160" s="1">
        <v>198</v>
      </c>
      <c r="B160" s="1">
        <v>3</v>
      </c>
      <c r="C160" s="1">
        <v>13.85</v>
      </c>
      <c r="D160" s="1">
        <v>1</v>
      </c>
      <c r="E160" s="1">
        <v>1</v>
      </c>
      <c r="F160" s="1">
        <v>4</v>
      </c>
      <c r="G160" s="1">
        <v>11</v>
      </c>
      <c r="H160" s="1">
        <v>164</v>
      </c>
      <c r="J160" s="1">
        <f>IF(VLOOKUP(A160,vanha_id!$A$2:$B$223,2,FALSE)&lt;&gt;"",VLOOKUP(A160,vanha_id!$A$2:$B$223,2,FALSE),-99)</f>
        <v>205</v>
      </c>
      <c r="L160">
        <v>8</v>
      </c>
      <c r="M160">
        <f t="shared" si="8"/>
        <v>198</v>
      </c>
      <c r="N160">
        <f t="shared" si="11"/>
        <v>3</v>
      </c>
      <c r="O160">
        <f>VLOOKUP($A160,'2010_fotohav'!$B$1:$Q$223,3,FALSE)</f>
        <v>2515360.39</v>
      </c>
      <c r="P160">
        <f>VLOOKUP($A160,'2010_fotohav'!$B$1:$Q$223,4,FALSE)</f>
        <v>6860001.38</v>
      </c>
      <c r="Q160">
        <f>VLOOKUP($A160,'2010_fotohav'!$B$1:$Q$223,5,FALSE)</f>
        <v>173.38</v>
      </c>
      <c r="R160">
        <f>VLOOKUP($A160,'2010_fotohav'!$B$1:$Q$223,6,FALSE)</f>
        <v>159.52</v>
      </c>
      <c r="S160">
        <f>VLOOKUP($A160,'2010_fotohav'!$B$1:$Q$223,8,FALSE)</f>
        <v>14.3</v>
      </c>
      <c r="T160">
        <f>VLOOKUP($A160,'2010_fotohav'!$B$1:$Q$223,7,FALSE)</f>
        <v>13.85</v>
      </c>
      <c r="U160">
        <f>VLOOKUP($A160,'2010_fotohav'!$B$1:$Q$223,9,FALSE)</f>
        <v>11.5</v>
      </c>
      <c r="V160">
        <f>VLOOKUP($A160,'2010_fotohav'!$B$1:$Q$223,10,FALSE)</f>
        <v>2.55</v>
      </c>
      <c r="W160">
        <f>VLOOKUP($A160,'2010_fotohav'!$B$1:$Q$223,11,FALSE)</f>
        <v>0.38</v>
      </c>
      <c r="X160">
        <v>-99</v>
      </c>
      <c r="Y160">
        <v>-99</v>
      </c>
      <c r="Z160">
        <v>1</v>
      </c>
      <c r="AA160" t="s">
        <v>42</v>
      </c>
      <c r="AB160" s="3">
        <f>IF(AND(AC160&gt;=corners!$L$4,AC160&lt;=corners!$L$6),IF(AE160&lt;&gt;-99,AE160,AF160),-99)</f>
        <v>6</v>
      </c>
      <c r="AC160" s="2">
        <f>COS(-corners!$O$2)*($O160-corners!$L$2)-SIN(-corners!$O$2)*($P160-corners!$M$2)</f>
        <v>55.78787700780619</v>
      </c>
      <c r="AD160" s="2">
        <f>SIN(-corners!$O$2)*($O160-corners!$L$2)+COS(-corners!$O$2)*($P160-corners!$M$2)</f>
        <v>54.01804586409392</v>
      </c>
      <c r="AE160" s="2">
        <f t="shared" si="9"/>
        <v>-99</v>
      </c>
      <c r="AF160" s="2">
        <f t="shared" si="10"/>
        <v>6</v>
      </c>
    </row>
    <row r="161" spans="1:32" ht="15">
      <c r="A161" s="1">
        <v>199</v>
      </c>
      <c r="B161" s="1">
        <v>2</v>
      </c>
      <c r="C161" s="1">
        <v>24.58</v>
      </c>
      <c r="D161" s="1">
        <v>1</v>
      </c>
      <c r="E161" s="1">
        <v>1</v>
      </c>
      <c r="F161" s="1">
        <v>2</v>
      </c>
      <c r="G161" s="1">
        <v>11</v>
      </c>
      <c r="H161" s="1">
        <v>243</v>
      </c>
      <c r="J161" s="1">
        <f>IF(VLOOKUP(A161,vanha_id!$A$2:$B$223,2,FALSE)&lt;&gt;"",VLOOKUP(A161,vanha_id!$A$2:$B$223,2,FALSE),-99)</f>
        <v>207</v>
      </c>
      <c r="L161">
        <v>8</v>
      </c>
      <c r="M161">
        <f t="shared" si="8"/>
        <v>199</v>
      </c>
      <c r="N161">
        <f t="shared" si="11"/>
        <v>2</v>
      </c>
      <c r="O161">
        <f>VLOOKUP($A161,'2010_fotohav'!$B$1:$Q$223,3,FALSE)</f>
        <v>2515363.14</v>
      </c>
      <c r="P161">
        <f>VLOOKUP($A161,'2010_fotohav'!$B$1:$Q$223,4,FALSE)</f>
        <v>6860006.32</v>
      </c>
      <c r="Q161">
        <f>VLOOKUP($A161,'2010_fotohav'!$B$1:$Q$223,5,FALSE)</f>
        <v>184.11</v>
      </c>
      <c r="R161">
        <f>VLOOKUP($A161,'2010_fotohav'!$B$1:$Q$223,6,FALSE)</f>
        <v>159.53</v>
      </c>
      <c r="S161">
        <f>VLOOKUP($A161,'2010_fotohav'!$B$1:$Q$223,8,FALSE)</f>
        <v>24.64</v>
      </c>
      <c r="T161">
        <f>VLOOKUP($A161,'2010_fotohav'!$B$1:$Q$223,7,FALSE)</f>
        <v>24.58</v>
      </c>
      <c r="U161">
        <f>VLOOKUP($A161,'2010_fotohav'!$B$1:$Q$223,9,FALSE)</f>
        <v>26.9</v>
      </c>
      <c r="V161">
        <f>VLOOKUP($A161,'2010_fotohav'!$B$1:$Q$223,10,FALSE)</f>
        <v>3.59</v>
      </c>
      <c r="W161">
        <f>VLOOKUP($A161,'2010_fotohav'!$B$1:$Q$223,11,FALSE)</f>
        <v>0.5</v>
      </c>
      <c r="X161">
        <v>-99</v>
      </c>
      <c r="Y161">
        <v>-99</v>
      </c>
      <c r="Z161">
        <v>1</v>
      </c>
      <c r="AA161" t="s">
        <v>42</v>
      </c>
      <c r="AB161" s="3">
        <f>IF(AND(AC161&gt;=corners!$L$4,AC161&lt;=corners!$L$6),IF(AE161&lt;&gt;-99,AE161,AF161),-99)</f>
        <v>6</v>
      </c>
      <c r="AC161" s="2">
        <f>COS(-corners!$O$2)*($O161-corners!$L$2)-SIN(-corners!$O$2)*($P161-corners!$M$2)</f>
        <v>56.192489208984746</v>
      </c>
      <c r="AD161" s="2">
        <f>SIN(-corners!$O$2)*($O161-corners!$L$2)+COS(-corners!$O$2)*($P161-corners!$M$2)</f>
        <v>59.65740655221329</v>
      </c>
      <c r="AE161" s="2">
        <f t="shared" si="9"/>
        <v>-99</v>
      </c>
      <c r="AF161" s="2">
        <f t="shared" si="10"/>
        <v>6</v>
      </c>
    </row>
    <row r="162" spans="1:32" ht="15">
      <c r="A162" s="1">
        <v>200</v>
      </c>
      <c r="B162" s="1">
        <v>2</v>
      </c>
      <c r="C162" s="1">
        <v>23.51</v>
      </c>
      <c r="D162" s="1">
        <v>1</v>
      </c>
      <c r="E162" s="1">
        <v>1</v>
      </c>
      <c r="F162" s="1">
        <v>2</v>
      </c>
      <c r="G162" s="1">
        <v>11</v>
      </c>
      <c r="H162" s="1">
        <v>291</v>
      </c>
      <c r="I162" s="1" t="s">
        <v>8</v>
      </c>
      <c r="J162" s="1">
        <f>IF(VLOOKUP(A162,vanha_id!$A$2:$B$223,2,FALSE)&lt;&gt;"",VLOOKUP(A162,vanha_id!$A$2:$B$223,2,FALSE),-99)</f>
        <v>-99</v>
      </c>
      <c r="L162">
        <v>8</v>
      </c>
      <c r="M162">
        <f t="shared" si="8"/>
        <v>200</v>
      </c>
      <c r="N162">
        <f t="shared" si="11"/>
        <v>2</v>
      </c>
      <c r="O162">
        <f>VLOOKUP($A162,'2010_fotohav'!$B$1:$Q$223,3,FALSE)</f>
        <v>2515368.77</v>
      </c>
      <c r="P162">
        <f>VLOOKUP($A162,'2010_fotohav'!$B$1:$Q$223,4,FALSE)</f>
        <v>6860018.88</v>
      </c>
      <c r="Q162">
        <f>VLOOKUP($A162,'2010_fotohav'!$B$1:$Q$223,5,FALSE)</f>
        <v>184.62</v>
      </c>
      <c r="R162">
        <f>VLOOKUP($A162,'2010_fotohav'!$B$1:$Q$223,6,FALSE)</f>
        <v>161.11</v>
      </c>
      <c r="S162">
        <f>VLOOKUP($A162,'2010_fotohav'!$B$1:$Q$223,8,FALSE)</f>
        <v>23.45</v>
      </c>
      <c r="T162">
        <f>VLOOKUP($A162,'2010_fotohav'!$B$1:$Q$223,7,FALSE)</f>
        <v>23.51</v>
      </c>
      <c r="U162">
        <f>VLOOKUP($A162,'2010_fotohav'!$B$1:$Q$223,9,FALSE)</f>
        <v>26.1</v>
      </c>
      <c r="V162">
        <f>VLOOKUP($A162,'2010_fotohav'!$B$1:$Q$223,10,FALSE)</f>
        <v>3.67</v>
      </c>
      <c r="W162">
        <f>VLOOKUP($A162,'2010_fotohav'!$B$1:$Q$223,11,FALSE)</f>
        <v>0.44</v>
      </c>
      <c r="X162">
        <v>-99</v>
      </c>
      <c r="Y162">
        <v>-99</v>
      </c>
      <c r="Z162">
        <v>1</v>
      </c>
      <c r="AA162" t="s">
        <v>42</v>
      </c>
      <c r="AB162" s="3">
        <f>IF(AND(AC162&gt;=corners!$L$4,AC162&lt;=corners!$L$6),IF(AE162&lt;&gt;-99,AE162,AF162),-99)</f>
        <v>6</v>
      </c>
      <c r="AC162" s="2">
        <f>COS(-corners!$O$2)*($O162-corners!$L$2)-SIN(-corners!$O$2)*($P162-corners!$M$2)</f>
        <v>55.98691668260978</v>
      </c>
      <c r="AD162" s="2">
        <f>SIN(-corners!$O$2)*($O162-corners!$L$2)+COS(-corners!$O$2)*($P162-corners!$M$2)</f>
        <v>73.41997317057513</v>
      </c>
      <c r="AE162" s="2">
        <f t="shared" si="9"/>
        <v>-99</v>
      </c>
      <c r="AF162" s="2">
        <f t="shared" si="10"/>
        <v>6</v>
      </c>
    </row>
    <row r="163" spans="1:32" ht="15">
      <c r="A163" s="1">
        <v>202</v>
      </c>
      <c r="B163" s="1">
        <v>2</v>
      </c>
      <c r="C163" s="1">
        <v>21.68</v>
      </c>
      <c r="D163" s="1">
        <v>1</v>
      </c>
      <c r="E163" s="1">
        <v>1</v>
      </c>
      <c r="F163" s="1">
        <v>2</v>
      </c>
      <c r="G163" s="1">
        <v>11</v>
      </c>
      <c r="H163" s="1">
        <v>258</v>
      </c>
      <c r="I163" s="1" t="s">
        <v>8</v>
      </c>
      <c r="J163" s="1">
        <f>IF(VLOOKUP(A163,vanha_id!$A$2:$B$223,2,FALSE)&lt;&gt;"",VLOOKUP(A163,vanha_id!$A$2:$B$223,2,FALSE),-99)</f>
        <v>-99</v>
      </c>
      <c r="L163">
        <v>8</v>
      </c>
      <c r="M163">
        <f t="shared" si="8"/>
        <v>202</v>
      </c>
      <c r="N163">
        <f t="shared" si="11"/>
        <v>2</v>
      </c>
      <c r="O163">
        <f>VLOOKUP($A163,'2010_fotohav'!$B$1:$Q$223,3,FALSE)</f>
        <v>2515370.66</v>
      </c>
      <c r="P163">
        <f>VLOOKUP($A163,'2010_fotohav'!$B$1:$Q$223,4,FALSE)</f>
        <v>6860025.38</v>
      </c>
      <c r="Q163">
        <f>VLOOKUP($A163,'2010_fotohav'!$B$1:$Q$223,5,FALSE)</f>
        <v>183.34</v>
      </c>
      <c r="R163">
        <f>VLOOKUP($A163,'2010_fotohav'!$B$1:$Q$223,6,FALSE)</f>
        <v>161.66</v>
      </c>
      <c r="S163">
        <f>VLOOKUP($A163,'2010_fotohav'!$B$1:$Q$223,8,FALSE)</f>
        <v>21.81</v>
      </c>
      <c r="T163">
        <f>VLOOKUP($A163,'2010_fotohav'!$B$1:$Q$223,7,FALSE)</f>
        <v>21.68</v>
      </c>
      <c r="U163">
        <f>VLOOKUP($A163,'2010_fotohav'!$B$1:$Q$223,9,FALSE)</f>
        <v>23.4</v>
      </c>
      <c r="V163">
        <f>VLOOKUP($A163,'2010_fotohav'!$B$1:$Q$223,10,FALSE)</f>
        <v>3.28</v>
      </c>
      <c r="W163">
        <f>VLOOKUP($A163,'2010_fotohav'!$B$1:$Q$223,11,FALSE)</f>
        <v>0.41</v>
      </c>
      <c r="X163">
        <v>-99</v>
      </c>
      <c r="Y163">
        <v>-99</v>
      </c>
      <c r="Z163">
        <v>1</v>
      </c>
      <c r="AA163" t="s">
        <v>42</v>
      </c>
      <c r="AB163" s="3">
        <f>IF(AND(AC163&gt;=corners!$L$4,AC163&lt;=corners!$L$6),IF(AE163&lt;&gt;-99,AE163,AF163),-99)</f>
        <v>5</v>
      </c>
      <c r="AC163" s="2">
        <f>COS(-corners!$O$2)*($O163-corners!$L$2)-SIN(-corners!$O$2)*($P163-corners!$M$2)</f>
        <v>54.952819698912684</v>
      </c>
      <c r="AD163" s="2">
        <f>SIN(-corners!$O$2)*($O163-corners!$L$2)+COS(-corners!$O$2)*($P163-corners!$M$2)</f>
        <v>80.10972230105838</v>
      </c>
      <c r="AE163" s="2">
        <f t="shared" si="9"/>
        <v>5</v>
      </c>
      <c r="AF163" s="2">
        <f t="shared" si="10"/>
        <v>-99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2">
      <selection activeCell="L3" sqref="L3"/>
    </sheetView>
  </sheetViews>
  <sheetFormatPr defaultColWidth="9.140625" defaultRowHeight="15"/>
  <cols>
    <col min="1" max="2" width="11.00390625" style="0" bestFit="1" customWidth="1"/>
    <col min="14" max="14" width="12.00390625" style="0" bestFit="1" customWidth="1"/>
    <col min="15" max="15" width="12.7109375" style="0" bestFit="1" customWidth="1"/>
  </cols>
  <sheetData>
    <row r="1" spans="1:2" ht="15">
      <c r="A1" t="s">
        <v>21</v>
      </c>
      <c r="B1" t="s">
        <v>22</v>
      </c>
    </row>
    <row r="2" spans="1:15" ht="15">
      <c r="A2">
        <v>2515307.7</v>
      </c>
      <c r="B2">
        <v>6860014.25</v>
      </c>
      <c r="L2">
        <v>2515287</v>
      </c>
      <c r="M2">
        <v>6859976</v>
      </c>
      <c r="N2">
        <v>-25</v>
      </c>
      <c r="O2">
        <f>RADIANS(N2)</f>
        <v>-0.4363323129985824</v>
      </c>
    </row>
    <row r="3" spans="1:17" ht="15">
      <c r="A3">
        <v>2515310.06</v>
      </c>
      <c r="B3">
        <v>6860018.77</v>
      </c>
      <c r="L3" t="s">
        <v>48</v>
      </c>
      <c r="Q3" t="s">
        <v>47</v>
      </c>
    </row>
    <row r="4" spans="1:18" ht="15">
      <c r="A4">
        <v>2515312.55</v>
      </c>
      <c r="B4">
        <v>6860023.31</v>
      </c>
      <c r="L4">
        <v>0</v>
      </c>
      <c r="M4">
        <v>0</v>
      </c>
      <c r="N4">
        <f>$L$2+COS($O$2)*$L4-SIN($O$2)*$M4</f>
        <v>2515287</v>
      </c>
      <c r="O4">
        <f>$M$2+SIN($O$2)*$L4+COS($O$2)*$M4</f>
        <v>6859976</v>
      </c>
      <c r="Q4">
        <f>AVERAGE(N4:N7)</f>
        <v>2515336.376692353</v>
      </c>
      <c r="R4">
        <f>AVERAGE(O4:O7)</f>
        <v>6860010.902610968</v>
      </c>
    </row>
    <row r="5" spans="1:15" ht="15">
      <c r="A5">
        <v>2515315.31</v>
      </c>
      <c r="B5">
        <v>6860029.41</v>
      </c>
      <c r="L5">
        <v>0</v>
      </c>
      <c r="M5">
        <v>105</v>
      </c>
      <c r="N5">
        <f>$L$2+COS($O$2)*$L5-SIN($O$2)*$M5</f>
        <v>2515331.374917483</v>
      </c>
      <c r="O5">
        <f>$M$2+SIN($O$2)*$L5+COS($O$2)*$M5</f>
        <v>6860071.162317639</v>
      </c>
    </row>
    <row r="6" spans="1:15" ht="15">
      <c r="A6">
        <v>2515310.89</v>
      </c>
      <c r="B6">
        <v>6859994.86</v>
      </c>
      <c r="L6">
        <v>60</v>
      </c>
      <c r="M6">
        <v>105</v>
      </c>
      <c r="N6">
        <f>$L$2+COS($O$2)*$L6-SIN($O$2)*$M6</f>
        <v>2515385.753384705</v>
      </c>
      <c r="O6">
        <f>$M$2+SIN($O$2)*$L6+COS($O$2)*$M6</f>
        <v>6860045.805221935</v>
      </c>
    </row>
    <row r="7" spans="1:15" ht="15">
      <c r="A7">
        <v>2515309.1</v>
      </c>
      <c r="B7">
        <v>6859999.86</v>
      </c>
      <c r="L7">
        <v>60</v>
      </c>
      <c r="M7">
        <v>0</v>
      </c>
      <c r="N7">
        <f>$L$2+COS($O$2)*$L7-SIN($O$2)*$M7</f>
        <v>2515341.378467222</v>
      </c>
      <c r="O7">
        <f>$M$2+SIN($O$2)*$L7+COS($O$2)*$M7</f>
        <v>6859950.642904296</v>
      </c>
    </row>
    <row r="8" spans="1:15" ht="15">
      <c r="A8">
        <v>2515312.73</v>
      </c>
      <c r="B8">
        <v>6860003.59</v>
      </c>
      <c r="L8">
        <v>0</v>
      </c>
      <c r="M8">
        <v>0</v>
      </c>
      <c r="N8">
        <f>$L$2+COS($O$2)*$L8-SIN($O$2)*$M8</f>
        <v>2515287</v>
      </c>
      <c r="O8">
        <f>$M$2+SIN($O$2)*$L8+COS($O$2)*$M8</f>
        <v>6859976</v>
      </c>
    </row>
    <row r="9" spans="1:2" ht="15">
      <c r="A9">
        <v>2515312.59</v>
      </c>
      <c r="B9">
        <v>6860007.19</v>
      </c>
    </row>
    <row r="10" spans="1:2" ht="15">
      <c r="A10">
        <v>2515315.19</v>
      </c>
      <c r="B10">
        <v>6860006.93</v>
      </c>
    </row>
    <row r="11" spans="1:2" ht="15">
      <c r="A11">
        <v>2515318.13</v>
      </c>
      <c r="B11">
        <v>6860013.73</v>
      </c>
    </row>
    <row r="12" spans="1:2" ht="15">
      <c r="A12">
        <v>2515313.38</v>
      </c>
      <c r="B12">
        <v>6860020.6</v>
      </c>
    </row>
    <row r="13" spans="1:2" ht="15">
      <c r="A13">
        <v>2515318.28</v>
      </c>
      <c r="B13">
        <v>6860024.68</v>
      </c>
    </row>
    <row r="14" spans="1:2" ht="15">
      <c r="A14">
        <v>2515322.96</v>
      </c>
      <c r="B14">
        <v>6860024.1</v>
      </c>
    </row>
    <row r="15" spans="1:2" ht="15">
      <c r="A15">
        <v>2515320.22</v>
      </c>
      <c r="B15">
        <v>6860026.39</v>
      </c>
    </row>
    <row r="16" spans="1:2" ht="15">
      <c r="A16">
        <v>2515321.56</v>
      </c>
      <c r="B16">
        <v>6860029.25</v>
      </c>
    </row>
    <row r="17" spans="1:2" ht="15">
      <c r="A17">
        <v>2515318.15</v>
      </c>
      <c r="B17">
        <v>6860031.55</v>
      </c>
    </row>
    <row r="18" spans="1:2" ht="15">
      <c r="A18">
        <v>2515317.75</v>
      </c>
      <c r="B18">
        <v>6860034.57</v>
      </c>
    </row>
    <row r="19" spans="1:2" ht="15">
      <c r="A19">
        <v>2515323.05</v>
      </c>
      <c r="B19">
        <v>6860034.06</v>
      </c>
    </row>
    <row r="20" spans="1:2" ht="15">
      <c r="A20">
        <v>2515324.64</v>
      </c>
      <c r="B20">
        <v>6860037.88</v>
      </c>
    </row>
    <row r="21" spans="1:2" ht="15">
      <c r="A21">
        <v>2515322.17</v>
      </c>
      <c r="B21">
        <v>6860040.16</v>
      </c>
    </row>
    <row r="22" spans="1:2" ht="15">
      <c r="A22">
        <v>2515328.67</v>
      </c>
      <c r="B22">
        <v>6860040.57</v>
      </c>
    </row>
    <row r="23" spans="1:2" ht="15">
      <c r="A23">
        <v>2515326.78</v>
      </c>
      <c r="B23">
        <v>6860042.93</v>
      </c>
    </row>
    <row r="24" spans="1:2" ht="15">
      <c r="A24">
        <v>2515328.3</v>
      </c>
      <c r="B24">
        <v>6860045.99</v>
      </c>
    </row>
    <row r="25" spans="1:2" ht="15">
      <c r="A25">
        <v>2515329.37</v>
      </c>
      <c r="B25">
        <v>6860049.69</v>
      </c>
    </row>
    <row r="26" spans="1:2" ht="15">
      <c r="A26">
        <v>2515333.71</v>
      </c>
      <c r="B26">
        <v>6860050.78</v>
      </c>
    </row>
    <row r="27" spans="1:2" ht="15">
      <c r="A27">
        <v>2515331.87</v>
      </c>
      <c r="B27">
        <v>6860060.4</v>
      </c>
    </row>
    <row r="28" spans="1:2" ht="15">
      <c r="A28">
        <v>2515308.95</v>
      </c>
      <c r="B28">
        <v>6859975.05</v>
      </c>
    </row>
    <row r="29" spans="1:2" ht="15">
      <c r="A29">
        <v>2515313.41</v>
      </c>
      <c r="B29">
        <v>6859973.59</v>
      </c>
    </row>
    <row r="30" spans="1:2" ht="15">
      <c r="A30">
        <v>2515313.01</v>
      </c>
      <c r="B30">
        <v>6859975.12</v>
      </c>
    </row>
    <row r="31" spans="1:2" ht="15">
      <c r="A31">
        <v>2515316.41</v>
      </c>
      <c r="B31">
        <v>6859978.7</v>
      </c>
    </row>
    <row r="32" spans="1:2" ht="15">
      <c r="A32">
        <v>2515310.92</v>
      </c>
      <c r="B32">
        <v>6859981.2</v>
      </c>
    </row>
    <row r="33" spans="1:2" ht="15">
      <c r="A33">
        <v>2515315.22</v>
      </c>
      <c r="B33">
        <v>6859982.67</v>
      </c>
    </row>
    <row r="34" spans="1:2" ht="15">
      <c r="A34">
        <v>2515319.58</v>
      </c>
      <c r="B34">
        <v>6859984.97</v>
      </c>
    </row>
    <row r="35" spans="1:2" ht="15">
      <c r="A35">
        <v>2515320.17</v>
      </c>
      <c r="B35">
        <v>6859988.7</v>
      </c>
    </row>
    <row r="36" spans="1:2" ht="15">
      <c r="A36">
        <v>2515315.34</v>
      </c>
      <c r="B36">
        <v>6859991.47</v>
      </c>
    </row>
    <row r="37" spans="1:2" ht="15">
      <c r="A37">
        <v>2515320.77</v>
      </c>
      <c r="B37">
        <v>6859993.88</v>
      </c>
    </row>
    <row r="38" spans="1:2" ht="15">
      <c r="A38">
        <v>2515316.29</v>
      </c>
      <c r="B38">
        <v>6859998.04</v>
      </c>
    </row>
    <row r="39" spans="1:2" ht="15">
      <c r="A39">
        <v>2515317.71</v>
      </c>
      <c r="B39">
        <v>6860000.63</v>
      </c>
    </row>
    <row r="40" spans="1:2" ht="15">
      <c r="A40">
        <v>2515320.54</v>
      </c>
      <c r="B40">
        <v>6860001.36</v>
      </c>
    </row>
    <row r="41" spans="1:2" ht="15">
      <c r="A41">
        <v>2515325.48</v>
      </c>
      <c r="B41">
        <v>6860000.39</v>
      </c>
    </row>
    <row r="42" spans="1:2" ht="15">
      <c r="A42">
        <v>2515318.59</v>
      </c>
      <c r="B42">
        <v>6860006.65</v>
      </c>
    </row>
    <row r="43" spans="1:2" ht="15">
      <c r="A43">
        <v>2515322.69</v>
      </c>
      <c r="B43">
        <v>6860005.68</v>
      </c>
    </row>
    <row r="44" spans="1:2" ht="15">
      <c r="A44">
        <v>2515326.45</v>
      </c>
      <c r="B44">
        <v>6860005.67</v>
      </c>
    </row>
    <row r="45" spans="1:2" ht="15">
      <c r="A45">
        <v>2515321.47</v>
      </c>
      <c r="B45">
        <v>6860009.88</v>
      </c>
    </row>
    <row r="46" spans="1:2" ht="15">
      <c r="A46">
        <v>2515328.4</v>
      </c>
      <c r="B46">
        <v>6860008.74</v>
      </c>
    </row>
    <row r="47" spans="1:2" ht="15">
      <c r="A47">
        <v>2515326.99</v>
      </c>
      <c r="B47">
        <v>6860012.42</v>
      </c>
    </row>
    <row r="48" spans="1:2" ht="15">
      <c r="A48">
        <v>2515321.47</v>
      </c>
      <c r="B48">
        <v>6860015.12</v>
      </c>
    </row>
    <row r="49" spans="1:2" ht="15">
      <c r="A49">
        <v>2515329.96</v>
      </c>
      <c r="B49">
        <v>6860012.26</v>
      </c>
    </row>
    <row r="50" spans="1:2" ht="15">
      <c r="A50">
        <v>2515326.75</v>
      </c>
      <c r="B50">
        <v>6860016.4</v>
      </c>
    </row>
    <row r="51" spans="1:2" ht="15">
      <c r="A51">
        <v>2515322.51</v>
      </c>
      <c r="B51">
        <v>6860018.62</v>
      </c>
    </row>
    <row r="52" spans="1:2" ht="15">
      <c r="A52">
        <v>2515326.42</v>
      </c>
      <c r="B52">
        <v>6860019.82</v>
      </c>
    </row>
    <row r="53" spans="1:2" ht="15">
      <c r="A53">
        <v>2515330.38</v>
      </c>
      <c r="B53">
        <v>6860018.84</v>
      </c>
    </row>
    <row r="54" spans="1:2" ht="15">
      <c r="A54">
        <v>2515330.22</v>
      </c>
      <c r="B54">
        <v>6860022.46</v>
      </c>
    </row>
    <row r="55" spans="1:2" ht="15">
      <c r="A55">
        <v>2515331.18</v>
      </c>
      <c r="B55">
        <v>6860025.87</v>
      </c>
    </row>
    <row r="56" spans="1:2" ht="15">
      <c r="A56">
        <v>2515328.76</v>
      </c>
      <c r="B56">
        <v>6860028.39</v>
      </c>
    </row>
    <row r="57" spans="1:2" ht="15">
      <c r="A57">
        <v>2515327.16</v>
      </c>
      <c r="B57">
        <v>6860030.38</v>
      </c>
    </row>
    <row r="58" spans="1:2" ht="15">
      <c r="A58">
        <v>2515334.6</v>
      </c>
      <c r="B58">
        <v>6860029.2</v>
      </c>
    </row>
    <row r="59" spans="1:2" ht="15">
      <c r="A59">
        <v>2515330.49</v>
      </c>
      <c r="B59">
        <v>6860033.54</v>
      </c>
    </row>
    <row r="60" spans="1:2" ht="15">
      <c r="A60">
        <v>2515336.43</v>
      </c>
      <c r="B60">
        <v>6860033.8</v>
      </c>
    </row>
    <row r="61" spans="1:2" ht="15">
      <c r="A61">
        <v>2515332.52</v>
      </c>
      <c r="B61">
        <v>6860040.36</v>
      </c>
    </row>
    <row r="62" spans="1:2" ht="15">
      <c r="A62">
        <v>2515332.33</v>
      </c>
      <c r="B62">
        <v>6860043.59</v>
      </c>
    </row>
    <row r="63" spans="1:2" ht="15">
      <c r="A63">
        <v>2515337.68</v>
      </c>
      <c r="B63">
        <v>6860042.7</v>
      </c>
    </row>
    <row r="64" spans="1:2" ht="15">
      <c r="A64">
        <v>2515332.68</v>
      </c>
      <c r="B64">
        <v>6860047.2</v>
      </c>
    </row>
    <row r="65" spans="1:2" ht="15">
      <c r="A65">
        <v>2515339.53</v>
      </c>
      <c r="B65">
        <v>6860051.5</v>
      </c>
    </row>
    <row r="66" spans="1:2" ht="15">
      <c r="A66">
        <v>2515336.22</v>
      </c>
      <c r="B66">
        <v>6860057.14</v>
      </c>
    </row>
    <row r="67" spans="1:2" ht="15">
      <c r="A67">
        <v>2515340.54</v>
      </c>
      <c r="B67">
        <v>6860056.9</v>
      </c>
    </row>
    <row r="68" spans="1:2" ht="15">
      <c r="A68">
        <v>2515337.5</v>
      </c>
      <c r="B68">
        <v>6860060.79</v>
      </c>
    </row>
    <row r="69" spans="1:2" ht="15">
      <c r="A69">
        <v>2515345.11</v>
      </c>
      <c r="B69">
        <v>6860058.47</v>
      </c>
    </row>
    <row r="70" spans="1:2" ht="15">
      <c r="A70">
        <v>2515316.7</v>
      </c>
      <c r="B70">
        <v>6859965.95</v>
      </c>
    </row>
    <row r="71" spans="1:2" ht="15">
      <c r="A71">
        <v>2515321.7</v>
      </c>
      <c r="B71">
        <v>6859967.97</v>
      </c>
    </row>
    <row r="72" spans="1:2" ht="15">
      <c r="A72">
        <v>2515319.67</v>
      </c>
      <c r="B72">
        <v>6859971.02</v>
      </c>
    </row>
    <row r="73" spans="1:2" ht="15">
      <c r="A73">
        <v>2515323.21</v>
      </c>
      <c r="B73">
        <v>6859970.76</v>
      </c>
    </row>
    <row r="74" spans="1:2" ht="15">
      <c r="A74">
        <v>2515316.69</v>
      </c>
      <c r="B74">
        <v>6859973.58</v>
      </c>
    </row>
    <row r="75" spans="1:2" ht="15">
      <c r="A75">
        <v>2515325.83</v>
      </c>
      <c r="B75">
        <v>6859974.15</v>
      </c>
    </row>
    <row r="76" spans="1:2" ht="15">
      <c r="A76">
        <v>2515320.97</v>
      </c>
      <c r="B76">
        <v>6859978</v>
      </c>
    </row>
    <row r="77" spans="1:2" ht="15">
      <c r="A77">
        <v>2515324.98</v>
      </c>
      <c r="B77">
        <v>6859977.57</v>
      </c>
    </row>
    <row r="78" spans="1:2" ht="15">
      <c r="A78">
        <v>2515321.29</v>
      </c>
      <c r="B78">
        <v>6859981.48</v>
      </c>
    </row>
    <row r="79" spans="1:2" ht="15">
      <c r="A79">
        <v>2515323.93</v>
      </c>
      <c r="B79">
        <v>6859988.04</v>
      </c>
    </row>
    <row r="80" spans="1:2" ht="15">
      <c r="A80">
        <v>2515332.44</v>
      </c>
      <c r="B80">
        <v>6859988.67</v>
      </c>
    </row>
    <row r="81" spans="1:2" ht="15">
      <c r="A81">
        <v>2515325.72</v>
      </c>
      <c r="B81">
        <v>6859992.92</v>
      </c>
    </row>
    <row r="82" spans="1:2" ht="15">
      <c r="A82">
        <v>2515324.31</v>
      </c>
      <c r="B82">
        <v>6859995.3</v>
      </c>
    </row>
    <row r="83" spans="1:2" ht="15">
      <c r="A83">
        <v>2515333.12</v>
      </c>
      <c r="B83">
        <v>6859994.02</v>
      </c>
    </row>
    <row r="84" spans="1:2" ht="15">
      <c r="A84">
        <v>2515327.58</v>
      </c>
      <c r="B84">
        <v>6859998.16</v>
      </c>
    </row>
    <row r="85" spans="1:2" ht="15">
      <c r="A85">
        <v>2515329.1</v>
      </c>
      <c r="B85">
        <v>6860004.91</v>
      </c>
    </row>
    <row r="86" spans="1:2" ht="15">
      <c r="A86">
        <v>2515334.55</v>
      </c>
      <c r="B86">
        <v>6860004.25</v>
      </c>
    </row>
    <row r="87" spans="1:2" ht="15">
      <c r="A87">
        <v>2515336.89</v>
      </c>
      <c r="B87">
        <v>6860003.65</v>
      </c>
    </row>
    <row r="88" spans="1:2" ht="15">
      <c r="A88">
        <v>2515337.27</v>
      </c>
      <c r="B88">
        <v>6860010.85</v>
      </c>
    </row>
    <row r="89" spans="1:2" ht="15">
      <c r="A89">
        <v>2515341.38</v>
      </c>
      <c r="B89">
        <v>6860013.85</v>
      </c>
    </row>
    <row r="90" spans="1:2" ht="15">
      <c r="A90">
        <v>2515338.94</v>
      </c>
      <c r="B90">
        <v>6860017.73</v>
      </c>
    </row>
    <row r="91" spans="1:2" ht="15">
      <c r="A91">
        <v>2515342.36</v>
      </c>
      <c r="B91">
        <v>6860017.8</v>
      </c>
    </row>
    <row r="92" spans="1:2" ht="15">
      <c r="A92">
        <v>2515339.14</v>
      </c>
      <c r="B92">
        <v>6860024.89</v>
      </c>
    </row>
    <row r="93" spans="1:2" ht="15">
      <c r="A93">
        <v>2515342.97</v>
      </c>
      <c r="B93">
        <v>6860024.13</v>
      </c>
    </row>
    <row r="94" spans="1:2" ht="15">
      <c r="A94">
        <v>2515343.99</v>
      </c>
      <c r="B94">
        <v>6860027.78</v>
      </c>
    </row>
    <row r="95" spans="1:2" ht="15">
      <c r="A95">
        <v>2515343.49</v>
      </c>
      <c r="B95">
        <v>6860035.38</v>
      </c>
    </row>
    <row r="96" spans="1:2" ht="15">
      <c r="A96">
        <v>2515341.14</v>
      </c>
      <c r="B96">
        <v>6860036.95</v>
      </c>
    </row>
    <row r="97" spans="1:2" ht="15">
      <c r="A97">
        <v>2515343.63</v>
      </c>
      <c r="B97">
        <v>6860038.75</v>
      </c>
    </row>
    <row r="98" spans="1:2" ht="15">
      <c r="A98">
        <v>2515349.73</v>
      </c>
      <c r="B98">
        <v>6860040.73</v>
      </c>
    </row>
    <row r="99" spans="1:2" ht="15">
      <c r="A99">
        <v>2515344.22</v>
      </c>
      <c r="B99">
        <v>6860045.04</v>
      </c>
    </row>
    <row r="100" spans="1:2" ht="15">
      <c r="A100">
        <v>2515344.35</v>
      </c>
      <c r="B100">
        <v>6860048.54</v>
      </c>
    </row>
    <row r="101" spans="1:2" ht="15">
      <c r="A101">
        <v>2515351.05</v>
      </c>
      <c r="B101">
        <v>6860048.01</v>
      </c>
    </row>
    <row r="102" spans="1:2" ht="15">
      <c r="A102">
        <v>2515345.56</v>
      </c>
      <c r="B102">
        <v>6860052.04</v>
      </c>
    </row>
    <row r="103" spans="1:2" ht="15">
      <c r="A103">
        <v>2515346.18</v>
      </c>
      <c r="B103">
        <v>6860055.5</v>
      </c>
    </row>
    <row r="104" spans="1:2" ht="15">
      <c r="A104">
        <v>2515357</v>
      </c>
      <c r="B104">
        <v>6860057.19</v>
      </c>
    </row>
    <row r="105" spans="1:2" ht="15">
      <c r="A105">
        <v>2515332.17</v>
      </c>
      <c r="B105">
        <v>6859961.39</v>
      </c>
    </row>
    <row r="106" spans="1:2" ht="15">
      <c r="A106">
        <v>2515327.41</v>
      </c>
      <c r="B106">
        <v>6859969.33</v>
      </c>
    </row>
    <row r="107" spans="1:2" ht="15">
      <c r="A107">
        <v>2515334.06</v>
      </c>
      <c r="B107">
        <v>6859967.04</v>
      </c>
    </row>
    <row r="108" spans="1:2" ht="15">
      <c r="A108">
        <v>2515328.58</v>
      </c>
      <c r="B108">
        <v>6859973.86</v>
      </c>
    </row>
    <row r="109" spans="1:2" ht="15">
      <c r="A109">
        <v>2515336.48</v>
      </c>
      <c r="B109">
        <v>6859975.9</v>
      </c>
    </row>
    <row r="110" spans="1:2" ht="15">
      <c r="A110">
        <v>2515334.67</v>
      </c>
      <c r="B110">
        <v>6859979.59</v>
      </c>
    </row>
    <row r="111" spans="1:2" ht="15">
      <c r="A111">
        <v>2515333.12</v>
      </c>
      <c r="B111">
        <v>6859981.86</v>
      </c>
    </row>
    <row r="112" spans="1:2" ht="15">
      <c r="A112">
        <v>2515340.38</v>
      </c>
      <c r="B112">
        <v>6859982.28</v>
      </c>
    </row>
    <row r="113" spans="1:2" ht="15">
      <c r="A113">
        <v>2515332.72</v>
      </c>
      <c r="B113">
        <v>6859985.53</v>
      </c>
    </row>
    <row r="114" spans="1:2" ht="15">
      <c r="A114">
        <v>2515337.84</v>
      </c>
      <c r="B114">
        <v>6859986.51</v>
      </c>
    </row>
    <row r="115" spans="1:2" ht="15">
      <c r="A115">
        <v>2515342.19</v>
      </c>
      <c r="B115">
        <v>6859990.09</v>
      </c>
    </row>
    <row r="116" spans="1:2" ht="15">
      <c r="A116">
        <v>2515339.19</v>
      </c>
      <c r="B116">
        <v>6859993.04</v>
      </c>
    </row>
    <row r="117" spans="1:2" ht="15">
      <c r="A117">
        <v>2515342.73</v>
      </c>
      <c r="B117">
        <v>6859992.57</v>
      </c>
    </row>
    <row r="118" spans="1:2" ht="15">
      <c r="A118">
        <v>2515338.14</v>
      </c>
      <c r="B118">
        <v>6859997.17</v>
      </c>
    </row>
    <row r="119" spans="1:2" ht="15">
      <c r="A119">
        <v>2515343.79</v>
      </c>
      <c r="B119">
        <v>6859996.75</v>
      </c>
    </row>
    <row r="120" spans="1:2" ht="15">
      <c r="A120">
        <v>2515339.93</v>
      </c>
      <c r="B120">
        <v>6859999.68</v>
      </c>
    </row>
    <row r="121" spans="1:2" ht="15">
      <c r="A121">
        <v>2515344.42</v>
      </c>
      <c r="B121">
        <v>6860001.22</v>
      </c>
    </row>
    <row r="122" spans="1:2" ht="15">
      <c r="A122">
        <v>2515346.28</v>
      </c>
      <c r="B122">
        <v>6860004.45</v>
      </c>
    </row>
    <row r="123" spans="1:2" ht="15">
      <c r="A123">
        <v>2515347.38</v>
      </c>
      <c r="B123">
        <v>6860009.65</v>
      </c>
    </row>
    <row r="124" spans="1:2" ht="15">
      <c r="A124">
        <v>2515348.15</v>
      </c>
      <c r="B124">
        <v>6860013.64</v>
      </c>
    </row>
    <row r="125" spans="1:2" ht="15">
      <c r="A125">
        <v>2515348.16</v>
      </c>
      <c r="B125">
        <v>6860016.64</v>
      </c>
    </row>
    <row r="126" spans="1:2" ht="15">
      <c r="A126">
        <v>2515347.4</v>
      </c>
      <c r="B126">
        <v>6860023.62</v>
      </c>
    </row>
    <row r="127" spans="1:2" ht="15">
      <c r="A127">
        <v>2515351.19</v>
      </c>
      <c r="B127">
        <v>6860024.34</v>
      </c>
    </row>
    <row r="128" spans="1:2" ht="15">
      <c r="A128">
        <v>2515353.51</v>
      </c>
      <c r="B128">
        <v>6860024.11</v>
      </c>
    </row>
    <row r="129" spans="1:2" ht="15">
      <c r="A129">
        <v>2515347.72</v>
      </c>
      <c r="B129">
        <v>6860027.28</v>
      </c>
    </row>
    <row r="130" spans="1:2" ht="15">
      <c r="A130">
        <v>2515353.17</v>
      </c>
      <c r="B130">
        <v>6860027.89</v>
      </c>
    </row>
    <row r="131" spans="1:2" ht="15">
      <c r="A131">
        <v>2515354.5</v>
      </c>
      <c r="B131">
        <v>6860030.42</v>
      </c>
    </row>
    <row r="132" spans="1:2" ht="15">
      <c r="A132">
        <v>2515357.09</v>
      </c>
      <c r="B132">
        <v>6860033</v>
      </c>
    </row>
    <row r="133" spans="1:2" ht="15">
      <c r="A133">
        <v>2515351.54</v>
      </c>
      <c r="B133">
        <v>6860035.65</v>
      </c>
    </row>
    <row r="134" spans="1:2" ht="15">
      <c r="A134">
        <v>2515358.87</v>
      </c>
      <c r="B134">
        <v>6860033.95</v>
      </c>
    </row>
    <row r="135" spans="1:2" ht="15">
      <c r="A135">
        <v>2515353.51</v>
      </c>
      <c r="B135">
        <v>6860038.45</v>
      </c>
    </row>
    <row r="136" spans="1:2" ht="15">
      <c r="A136">
        <v>2515355.5</v>
      </c>
      <c r="B136">
        <v>6860040.05</v>
      </c>
    </row>
    <row r="137" spans="1:2" ht="15">
      <c r="A137">
        <v>2515352.25</v>
      </c>
      <c r="B137">
        <v>6860042.39</v>
      </c>
    </row>
    <row r="138" spans="1:2" ht="15">
      <c r="A138">
        <v>2515359.86</v>
      </c>
      <c r="B138">
        <v>6860045.36</v>
      </c>
    </row>
    <row r="139" spans="1:2" ht="15">
      <c r="A139">
        <v>2515361.81</v>
      </c>
      <c r="B139">
        <v>6860048.1</v>
      </c>
    </row>
    <row r="140" spans="1:2" ht="15">
      <c r="A140">
        <v>2515359.07</v>
      </c>
      <c r="B140">
        <v>6860053.42</v>
      </c>
    </row>
    <row r="141" spans="1:2" ht="15">
      <c r="A141">
        <v>2515343.19</v>
      </c>
      <c r="B141">
        <v>6859962.25</v>
      </c>
    </row>
    <row r="142" spans="1:2" ht="15">
      <c r="A142">
        <v>2515342.52</v>
      </c>
      <c r="B142">
        <v>6859964.66</v>
      </c>
    </row>
    <row r="143" spans="1:2" ht="15">
      <c r="A143">
        <v>2515338.34</v>
      </c>
      <c r="B143">
        <v>6859972.39</v>
      </c>
    </row>
    <row r="144" spans="1:2" ht="15">
      <c r="A144">
        <v>2515343.99</v>
      </c>
      <c r="B144">
        <v>6859971.34</v>
      </c>
    </row>
    <row r="145" spans="1:2" ht="15">
      <c r="A145">
        <v>2515346.98</v>
      </c>
      <c r="B145">
        <v>6859976.48</v>
      </c>
    </row>
    <row r="146" spans="1:2" ht="15">
      <c r="A146">
        <v>2515346.79</v>
      </c>
      <c r="B146">
        <v>6859981.45</v>
      </c>
    </row>
    <row r="147" spans="1:2" ht="15">
      <c r="A147">
        <v>2515348.08</v>
      </c>
      <c r="B147">
        <v>6859987.85</v>
      </c>
    </row>
    <row r="148" spans="1:2" ht="15">
      <c r="A148">
        <v>2515348.93</v>
      </c>
      <c r="B148">
        <v>6859991.66</v>
      </c>
    </row>
    <row r="149" spans="1:2" ht="15">
      <c r="A149">
        <v>2515349.62</v>
      </c>
      <c r="B149">
        <v>6859993.93</v>
      </c>
    </row>
    <row r="150" spans="1:2" ht="15">
      <c r="A150">
        <v>2515349.3</v>
      </c>
      <c r="B150">
        <v>6859997.5</v>
      </c>
    </row>
    <row r="151" spans="1:2" ht="15">
      <c r="A151">
        <v>2515350.1</v>
      </c>
      <c r="B151">
        <v>6860000.34</v>
      </c>
    </row>
    <row r="152" spans="1:2" ht="15">
      <c r="A152">
        <v>2515352.98</v>
      </c>
      <c r="B152">
        <v>6860010.51</v>
      </c>
    </row>
    <row r="153" spans="1:2" ht="15">
      <c r="A153">
        <v>2515358.37</v>
      </c>
      <c r="B153">
        <v>6860008.64</v>
      </c>
    </row>
    <row r="154" spans="1:2" ht="15">
      <c r="A154">
        <v>2515361.51</v>
      </c>
      <c r="B154">
        <v>6860010.27</v>
      </c>
    </row>
    <row r="155" spans="1:2" ht="15">
      <c r="A155">
        <v>2515354.58</v>
      </c>
      <c r="B155">
        <v>6860014.13</v>
      </c>
    </row>
    <row r="156" spans="1:2" ht="15">
      <c r="A156">
        <v>2515355.55</v>
      </c>
      <c r="B156">
        <v>6860017.68</v>
      </c>
    </row>
    <row r="157" spans="1:2" ht="15">
      <c r="A157">
        <v>2515360.72</v>
      </c>
      <c r="B157">
        <v>6860017.24</v>
      </c>
    </row>
    <row r="158" spans="1:2" ht="15">
      <c r="A158">
        <v>2515363.01</v>
      </c>
      <c r="B158">
        <v>6860019.11</v>
      </c>
    </row>
    <row r="159" spans="1:2" ht="15">
      <c r="A159">
        <v>2515359.67</v>
      </c>
      <c r="B159">
        <v>6860025.44</v>
      </c>
    </row>
    <row r="160" spans="1:2" ht="15">
      <c r="A160">
        <v>2515365.5</v>
      </c>
      <c r="B160">
        <v>6860038.64</v>
      </c>
    </row>
    <row r="161" spans="1:2" ht="15">
      <c r="A161">
        <v>2515362.59</v>
      </c>
      <c r="B161">
        <v>6860040.34</v>
      </c>
    </row>
    <row r="162" spans="1:2" ht="15">
      <c r="A162">
        <v>2515352.24</v>
      </c>
      <c r="B162">
        <v>6859979.78</v>
      </c>
    </row>
    <row r="163" spans="1:2" ht="15">
      <c r="A163">
        <v>2515353.34</v>
      </c>
      <c r="B163">
        <v>6859986.1</v>
      </c>
    </row>
    <row r="164" spans="1:2" ht="15">
      <c r="A164">
        <v>2515360.39</v>
      </c>
      <c r="B164">
        <v>6860001.38</v>
      </c>
    </row>
    <row r="165" spans="1:2" ht="15">
      <c r="A165">
        <v>2515363.14</v>
      </c>
      <c r="B165">
        <v>6860006.32</v>
      </c>
    </row>
    <row r="166" spans="1:2" ht="15">
      <c r="A166">
        <v>2515368.77</v>
      </c>
      <c r="B166">
        <v>6860018.88</v>
      </c>
    </row>
    <row r="167" spans="1:2" ht="15">
      <c r="A167">
        <v>2515370.66</v>
      </c>
      <c r="B167">
        <v>6860025.38</v>
      </c>
    </row>
    <row r="168" spans="1:2" ht="15">
      <c r="A168">
        <v>2515316.4</v>
      </c>
      <c r="B168">
        <v>6860015.63</v>
      </c>
    </row>
    <row r="169" spans="1:2" ht="15">
      <c r="A169">
        <v>2515323.92</v>
      </c>
      <c r="B169">
        <v>6859965.96</v>
      </c>
    </row>
    <row r="170" spans="1:2" ht="15">
      <c r="A170">
        <v>2515328.05</v>
      </c>
      <c r="B170">
        <v>6859967.54</v>
      </c>
    </row>
    <row r="171" spans="1:2" ht="15">
      <c r="A171">
        <v>2515336.19</v>
      </c>
      <c r="B171">
        <v>6859994.41</v>
      </c>
    </row>
    <row r="172" spans="1:2" ht="15">
      <c r="A172">
        <v>2515363.7</v>
      </c>
      <c r="B172">
        <v>6860006.27</v>
      </c>
    </row>
    <row r="173" spans="1:2" ht="15">
      <c r="A173">
        <v>2515358.62</v>
      </c>
      <c r="B173">
        <v>6860005.65</v>
      </c>
    </row>
    <row r="174" spans="1:2" ht="15">
      <c r="A174">
        <v>2515355.63</v>
      </c>
      <c r="B174">
        <v>6860003.31</v>
      </c>
    </row>
    <row r="175" spans="1:2" ht="15">
      <c r="A175">
        <v>2515345.65</v>
      </c>
      <c r="B175">
        <v>6860008.1</v>
      </c>
    </row>
    <row r="176" spans="1:2" ht="15">
      <c r="A176">
        <v>2515332.29</v>
      </c>
      <c r="B176">
        <v>6859962.81</v>
      </c>
    </row>
    <row r="177" spans="1:2" ht="15">
      <c r="A177">
        <v>2515360.45</v>
      </c>
      <c r="B177">
        <v>6860051.82</v>
      </c>
    </row>
    <row r="178" spans="1:2" ht="15">
      <c r="A178">
        <v>2515315.7</v>
      </c>
      <c r="B178">
        <v>6860034.81</v>
      </c>
    </row>
    <row r="179" spans="1:2" ht="15">
      <c r="A179">
        <v>2515315.38</v>
      </c>
      <c r="B179">
        <v>6860035.46</v>
      </c>
    </row>
  </sheetData>
  <sheetProtection/>
  <printOptions/>
  <pageMargins left="0.7" right="0.7" top="0.75" bottom="0.75" header="0.3" footer="0.3"/>
  <pageSetup horizontalDpi="300" verticalDpi="3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5">
      <c r="A1">
        <v>8</v>
      </c>
      <c r="B1">
        <v>1</v>
      </c>
      <c r="C1">
        <v>2</v>
      </c>
      <c r="D1">
        <v>2515307.7</v>
      </c>
      <c r="E1">
        <v>6860014.25</v>
      </c>
      <c r="F1">
        <v>180.58</v>
      </c>
      <c r="G1">
        <v>153.39</v>
      </c>
      <c r="H1">
        <v>27.16</v>
      </c>
      <c r="I1">
        <v>27.19</v>
      </c>
      <c r="J1">
        <v>32.2</v>
      </c>
      <c r="K1">
        <v>4.67</v>
      </c>
      <c r="L1">
        <v>0.42</v>
      </c>
      <c r="M1">
        <v>-99</v>
      </c>
      <c r="N1">
        <v>-99</v>
      </c>
      <c r="O1">
        <v>1</v>
      </c>
      <c r="P1" t="s">
        <v>42</v>
      </c>
      <c r="Q1">
        <v>0</v>
      </c>
    </row>
    <row r="2" spans="1:17" ht="15">
      <c r="A2">
        <v>8</v>
      </c>
      <c r="B2">
        <v>2</v>
      </c>
      <c r="C2">
        <v>2</v>
      </c>
      <c r="D2">
        <v>2515310.06</v>
      </c>
      <c r="E2">
        <v>6860018.77</v>
      </c>
      <c r="F2">
        <v>180</v>
      </c>
      <c r="G2">
        <v>153.56</v>
      </c>
      <c r="H2">
        <v>26.44</v>
      </c>
      <c r="I2">
        <v>26.44</v>
      </c>
      <c r="J2">
        <v>30.2</v>
      </c>
      <c r="K2">
        <v>4.17</v>
      </c>
      <c r="L2">
        <v>0.44</v>
      </c>
      <c r="M2">
        <v>-99</v>
      </c>
      <c r="N2">
        <v>-99</v>
      </c>
      <c r="O2">
        <v>1</v>
      </c>
      <c r="P2" t="s">
        <v>42</v>
      </c>
      <c r="Q2">
        <v>0</v>
      </c>
    </row>
    <row r="3" spans="1:17" ht="15">
      <c r="A3">
        <v>8</v>
      </c>
      <c r="B3">
        <v>3</v>
      </c>
      <c r="C3">
        <v>2</v>
      </c>
      <c r="D3">
        <v>2515312.55</v>
      </c>
      <c r="E3">
        <v>6860023.31</v>
      </c>
      <c r="F3">
        <v>184.24</v>
      </c>
      <c r="G3">
        <v>154.3</v>
      </c>
      <c r="H3">
        <v>30.06</v>
      </c>
      <c r="I3">
        <v>29.94</v>
      </c>
      <c r="J3">
        <v>33.1</v>
      </c>
      <c r="K3">
        <v>4.09</v>
      </c>
      <c r="L3">
        <v>0.61</v>
      </c>
      <c r="M3">
        <v>-99</v>
      </c>
      <c r="N3">
        <v>-99</v>
      </c>
      <c r="O3">
        <v>1</v>
      </c>
      <c r="P3" t="s">
        <v>42</v>
      </c>
      <c r="Q3">
        <v>0</v>
      </c>
    </row>
    <row r="4" spans="1:17" ht="15">
      <c r="A4">
        <v>8</v>
      </c>
      <c r="B4">
        <v>4</v>
      </c>
      <c r="C4">
        <v>2</v>
      </c>
      <c r="D4">
        <v>2515315.31</v>
      </c>
      <c r="E4">
        <v>6860029.41</v>
      </c>
      <c r="F4">
        <v>186.24</v>
      </c>
      <c r="G4">
        <v>155.74</v>
      </c>
      <c r="H4">
        <v>30.5</v>
      </c>
      <c r="I4">
        <v>30.49</v>
      </c>
      <c r="J4">
        <v>37.6</v>
      </c>
      <c r="K4">
        <v>5.53</v>
      </c>
      <c r="L4">
        <v>0.56</v>
      </c>
      <c r="M4">
        <v>-99</v>
      </c>
      <c r="N4">
        <v>-99</v>
      </c>
      <c r="O4">
        <v>1</v>
      </c>
      <c r="P4" t="s">
        <v>42</v>
      </c>
      <c r="Q4">
        <v>0</v>
      </c>
    </row>
    <row r="5" spans="1:17" ht="15">
      <c r="A5">
        <v>8</v>
      </c>
      <c r="B5">
        <v>17</v>
      </c>
      <c r="C5">
        <v>2</v>
      </c>
      <c r="D5">
        <v>2515318.15</v>
      </c>
      <c r="E5">
        <v>6860031.55</v>
      </c>
      <c r="F5">
        <v>184.89</v>
      </c>
      <c r="G5">
        <v>156.51</v>
      </c>
      <c r="H5">
        <v>28.37</v>
      </c>
      <c r="I5">
        <v>28.38</v>
      </c>
      <c r="J5">
        <v>33.4</v>
      </c>
      <c r="K5">
        <v>4.7</v>
      </c>
      <c r="L5">
        <v>0.56</v>
      </c>
      <c r="M5">
        <v>-99</v>
      </c>
      <c r="N5">
        <v>-99</v>
      </c>
      <c r="O5">
        <v>1</v>
      </c>
      <c r="P5" t="s">
        <v>42</v>
      </c>
      <c r="Q5">
        <v>0</v>
      </c>
    </row>
    <row r="6" spans="1:17" ht="15">
      <c r="A6">
        <v>8</v>
      </c>
      <c r="B6">
        <v>18</v>
      </c>
      <c r="C6">
        <v>2</v>
      </c>
      <c r="D6">
        <v>2515317.75</v>
      </c>
      <c r="E6">
        <v>6860034.57</v>
      </c>
      <c r="F6">
        <v>181.64</v>
      </c>
      <c r="G6">
        <v>156.8</v>
      </c>
      <c r="H6">
        <v>25.31</v>
      </c>
      <c r="I6">
        <v>24.83</v>
      </c>
      <c r="J6">
        <v>26.7</v>
      </c>
      <c r="K6">
        <v>3.44</v>
      </c>
      <c r="L6">
        <v>0.5</v>
      </c>
      <c r="M6">
        <v>-99</v>
      </c>
      <c r="N6">
        <v>-99</v>
      </c>
      <c r="O6">
        <v>1</v>
      </c>
      <c r="P6" t="s">
        <v>42</v>
      </c>
      <c r="Q6">
        <v>0</v>
      </c>
    </row>
    <row r="7" spans="1:17" ht="15">
      <c r="A7">
        <v>8</v>
      </c>
      <c r="B7">
        <v>21</v>
      </c>
      <c r="C7">
        <v>2</v>
      </c>
      <c r="D7">
        <v>2515322.17</v>
      </c>
      <c r="E7">
        <v>6860040.16</v>
      </c>
      <c r="F7">
        <v>185.95</v>
      </c>
      <c r="G7">
        <v>158</v>
      </c>
      <c r="H7">
        <v>28.05</v>
      </c>
      <c r="I7">
        <v>27.95</v>
      </c>
      <c r="J7">
        <v>32.4</v>
      </c>
      <c r="K7">
        <v>4.46</v>
      </c>
      <c r="L7">
        <v>0.51</v>
      </c>
      <c r="M7">
        <v>-99</v>
      </c>
      <c r="N7">
        <v>-99</v>
      </c>
      <c r="O7">
        <v>1</v>
      </c>
      <c r="P7" t="s">
        <v>42</v>
      </c>
      <c r="Q7">
        <v>0</v>
      </c>
    </row>
    <row r="8" spans="1:17" ht="15">
      <c r="A8">
        <v>8</v>
      </c>
      <c r="B8">
        <v>27</v>
      </c>
      <c r="C8">
        <v>3</v>
      </c>
      <c r="D8">
        <v>2515331.87</v>
      </c>
      <c r="E8">
        <v>6860060.4</v>
      </c>
      <c r="F8">
        <v>189.46</v>
      </c>
      <c r="G8">
        <v>160.91</v>
      </c>
      <c r="H8">
        <v>28.48</v>
      </c>
      <c r="I8">
        <v>28.55</v>
      </c>
      <c r="J8">
        <v>34.9</v>
      </c>
      <c r="K8">
        <v>7.91</v>
      </c>
      <c r="L8">
        <v>0.74</v>
      </c>
      <c r="M8">
        <v>-99</v>
      </c>
      <c r="N8">
        <v>-99</v>
      </c>
      <c r="O8">
        <v>1</v>
      </c>
      <c r="P8" t="s">
        <v>42</v>
      </c>
      <c r="Q8">
        <v>0</v>
      </c>
    </row>
    <row r="9" spans="1:17" ht="15">
      <c r="A9">
        <v>8</v>
      </c>
      <c r="B9">
        <v>6</v>
      </c>
      <c r="C9">
        <v>2</v>
      </c>
      <c r="D9">
        <v>2515310.89</v>
      </c>
      <c r="E9">
        <v>6859994.86</v>
      </c>
      <c r="F9">
        <v>183.37</v>
      </c>
      <c r="G9">
        <v>153.95</v>
      </c>
      <c r="H9">
        <v>29.47</v>
      </c>
      <c r="I9">
        <v>29.42</v>
      </c>
      <c r="J9">
        <v>32.7</v>
      </c>
      <c r="K9">
        <v>4.12</v>
      </c>
      <c r="L9">
        <v>0.46</v>
      </c>
      <c r="M9">
        <v>-99</v>
      </c>
      <c r="N9">
        <v>-99</v>
      </c>
      <c r="O9">
        <v>1</v>
      </c>
      <c r="P9" t="s">
        <v>42</v>
      </c>
      <c r="Q9">
        <v>1</v>
      </c>
    </row>
    <row r="10" spans="1:17" ht="15">
      <c r="A10">
        <v>8</v>
      </c>
      <c r="B10">
        <v>7</v>
      </c>
      <c r="C10">
        <v>2</v>
      </c>
      <c r="D10">
        <v>2515309.1</v>
      </c>
      <c r="E10">
        <v>6859999.86</v>
      </c>
      <c r="F10">
        <v>179.12</v>
      </c>
      <c r="G10">
        <v>153.9</v>
      </c>
      <c r="H10">
        <v>24.85</v>
      </c>
      <c r="I10">
        <v>25.22</v>
      </c>
      <c r="J10">
        <v>27.1</v>
      </c>
      <c r="K10">
        <v>3.48</v>
      </c>
      <c r="L10">
        <v>0.41</v>
      </c>
      <c r="M10">
        <v>-99</v>
      </c>
      <c r="N10">
        <v>-99</v>
      </c>
      <c r="O10">
        <v>1</v>
      </c>
      <c r="P10" t="s">
        <v>42</v>
      </c>
      <c r="Q10">
        <v>1</v>
      </c>
    </row>
    <row r="11" spans="1:17" ht="15">
      <c r="A11">
        <v>8</v>
      </c>
      <c r="B11">
        <v>8</v>
      </c>
      <c r="C11">
        <v>2</v>
      </c>
      <c r="D11">
        <v>2515312.73</v>
      </c>
      <c r="E11">
        <v>6860003.59</v>
      </c>
      <c r="F11">
        <v>179.83</v>
      </c>
      <c r="G11">
        <v>153.89</v>
      </c>
      <c r="H11">
        <v>26</v>
      </c>
      <c r="I11">
        <v>25.94</v>
      </c>
      <c r="J11">
        <v>29.1</v>
      </c>
      <c r="K11">
        <v>3.96</v>
      </c>
      <c r="L11">
        <v>0.5</v>
      </c>
      <c r="M11">
        <v>-99</v>
      </c>
      <c r="N11">
        <v>-99</v>
      </c>
      <c r="O11">
        <v>1</v>
      </c>
      <c r="P11" t="s">
        <v>42</v>
      </c>
      <c r="Q11">
        <v>1</v>
      </c>
    </row>
    <row r="12" spans="1:17" ht="15">
      <c r="A12">
        <v>8</v>
      </c>
      <c r="B12">
        <v>9</v>
      </c>
      <c r="C12">
        <v>2</v>
      </c>
      <c r="D12">
        <v>2515312.59</v>
      </c>
      <c r="E12">
        <v>6860007.19</v>
      </c>
      <c r="F12">
        <v>180.87</v>
      </c>
      <c r="G12">
        <v>153.78</v>
      </c>
      <c r="H12">
        <v>27.51</v>
      </c>
      <c r="I12">
        <v>27.09</v>
      </c>
      <c r="J12">
        <v>30</v>
      </c>
      <c r="K12">
        <v>3.89</v>
      </c>
      <c r="L12">
        <v>0.59</v>
      </c>
      <c r="M12">
        <v>-99</v>
      </c>
      <c r="N12">
        <v>-99</v>
      </c>
      <c r="O12">
        <v>1</v>
      </c>
      <c r="P12" t="s">
        <v>42</v>
      </c>
      <c r="Q12">
        <v>1</v>
      </c>
    </row>
    <row r="13" spans="1:17" ht="15">
      <c r="A13">
        <v>8</v>
      </c>
      <c r="B13">
        <v>10</v>
      </c>
      <c r="C13">
        <v>2</v>
      </c>
      <c r="D13">
        <v>2515315.19</v>
      </c>
      <c r="E13">
        <v>6860006.93</v>
      </c>
      <c r="F13">
        <v>181.43</v>
      </c>
      <c r="G13">
        <v>154.47</v>
      </c>
      <c r="H13">
        <v>27.21</v>
      </c>
      <c r="I13">
        <v>26.96</v>
      </c>
      <c r="J13">
        <v>29.1</v>
      </c>
      <c r="K13">
        <v>3.64</v>
      </c>
      <c r="L13">
        <v>0.6</v>
      </c>
      <c r="M13">
        <v>-99</v>
      </c>
      <c r="N13">
        <v>-99</v>
      </c>
      <c r="O13">
        <v>1</v>
      </c>
      <c r="P13" t="s">
        <v>42</v>
      </c>
      <c r="Q13">
        <v>1</v>
      </c>
    </row>
    <row r="14" spans="1:17" ht="15">
      <c r="A14">
        <v>8</v>
      </c>
      <c r="B14">
        <v>11</v>
      </c>
      <c r="C14">
        <v>2</v>
      </c>
      <c r="D14">
        <v>2515318.13</v>
      </c>
      <c r="E14">
        <v>6860013.73</v>
      </c>
      <c r="F14">
        <v>185.27</v>
      </c>
      <c r="G14">
        <v>155.53</v>
      </c>
      <c r="H14">
        <v>29.94</v>
      </c>
      <c r="I14">
        <v>29.74</v>
      </c>
      <c r="J14">
        <v>33.9</v>
      </c>
      <c r="K14">
        <v>4.43</v>
      </c>
      <c r="L14">
        <v>0.51</v>
      </c>
      <c r="M14">
        <v>-99</v>
      </c>
      <c r="N14">
        <v>-99</v>
      </c>
      <c r="O14">
        <v>1</v>
      </c>
      <c r="P14" t="s">
        <v>42</v>
      </c>
      <c r="Q14">
        <v>1</v>
      </c>
    </row>
    <row r="15" spans="1:17" ht="15">
      <c r="A15">
        <v>8</v>
      </c>
      <c r="B15">
        <v>56</v>
      </c>
      <c r="C15">
        <v>2</v>
      </c>
      <c r="D15">
        <v>2515321.47</v>
      </c>
      <c r="E15">
        <v>6860015.12</v>
      </c>
      <c r="F15">
        <v>182.77</v>
      </c>
      <c r="G15">
        <v>156.82</v>
      </c>
      <c r="H15">
        <v>26.15</v>
      </c>
      <c r="I15">
        <v>25.95</v>
      </c>
      <c r="J15">
        <v>29.6</v>
      </c>
      <c r="K15">
        <v>4.15</v>
      </c>
      <c r="L15">
        <v>0.53</v>
      </c>
      <c r="M15">
        <v>-99</v>
      </c>
      <c r="N15">
        <v>-99</v>
      </c>
      <c r="O15">
        <v>1</v>
      </c>
      <c r="P15" t="s">
        <v>42</v>
      </c>
      <c r="Q15">
        <v>1</v>
      </c>
    </row>
    <row r="16" spans="1:17" ht="15">
      <c r="A16">
        <v>8</v>
      </c>
      <c r="B16">
        <v>12</v>
      </c>
      <c r="C16">
        <v>2</v>
      </c>
      <c r="D16">
        <v>2515313.38</v>
      </c>
      <c r="E16">
        <v>6860020.6</v>
      </c>
      <c r="F16">
        <v>180.53</v>
      </c>
      <c r="G16">
        <v>154.04</v>
      </c>
      <c r="H16">
        <v>26.45</v>
      </c>
      <c r="I16">
        <v>26.49</v>
      </c>
      <c r="J16">
        <v>28.9</v>
      </c>
      <c r="K16">
        <v>3.71</v>
      </c>
      <c r="L16">
        <v>0.57</v>
      </c>
      <c r="M16">
        <v>-99</v>
      </c>
      <c r="N16">
        <v>-99</v>
      </c>
      <c r="O16">
        <v>1</v>
      </c>
      <c r="P16" t="s">
        <v>42</v>
      </c>
      <c r="Q16">
        <v>1</v>
      </c>
    </row>
    <row r="17" spans="1:17" ht="15">
      <c r="A17">
        <v>8</v>
      </c>
      <c r="B17">
        <v>59</v>
      </c>
      <c r="C17">
        <v>2</v>
      </c>
      <c r="D17">
        <v>2515322.51</v>
      </c>
      <c r="E17">
        <v>6860018.62</v>
      </c>
      <c r="F17">
        <v>184.82</v>
      </c>
      <c r="G17">
        <v>157.1</v>
      </c>
      <c r="H17">
        <v>27.6</v>
      </c>
      <c r="I17">
        <v>27.72</v>
      </c>
      <c r="J17">
        <v>34.5</v>
      </c>
      <c r="K17">
        <v>5.37</v>
      </c>
      <c r="L17">
        <v>0.57</v>
      </c>
      <c r="M17">
        <v>-99</v>
      </c>
      <c r="N17">
        <v>-99</v>
      </c>
      <c r="O17">
        <v>1</v>
      </c>
      <c r="P17" t="s">
        <v>42</v>
      </c>
      <c r="Q17">
        <v>1</v>
      </c>
    </row>
    <row r="18" spans="1:17" ht="15">
      <c r="A18">
        <v>8</v>
      </c>
      <c r="B18">
        <v>13</v>
      </c>
      <c r="C18">
        <v>2</v>
      </c>
      <c r="D18">
        <v>2515318.28</v>
      </c>
      <c r="E18">
        <v>6860024.68</v>
      </c>
      <c r="F18">
        <v>183.03</v>
      </c>
      <c r="G18">
        <v>155.93</v>
      </c>
      <c r="H18">
        <v>27.03</v>
      </c>
      <c r="I18">
        <v>27.1</v>
      </c>
      <c r="J18">
        <v>29.8</v>
      </c>
      <c r="K18">
        <v>3.82</v>
      </c>
      <c r="L18">
        <v>0.62</v>
      </c>
      <c r="M18">
        <v>-99</v>
      </c>
      <c r="N18">
        <v>-99</v>
      </c>
      <c r="O18">
        <v>1</v>
      </c>
      <c r="P18" t="s">
        <v>42</v>
      </c>
      <c r="Q18">
        <v>1</v>
      </c>
    </row>
    <row r="19" spans="1:17" ht="15">
      <c r="A19">
        <v>8</v>
      </c>
      <c r="B19">
        <v>14</v>
      </c>
      <c r="C19">
        <v>2</v>
      </c>
      <c r="D19">
        <v>2515322.96</v>
      </c>
      <c r="E19">
        <v>6860024.1</v>
      </c>
      <c r="F19">
        <v>185.12</v>
      </c>
      <c r="G19">
        <v>157.4</v>
      </c>
      <c r="H19">
        <v>27.74</v>
      </c>
      <c r="I19">
        <v>27.72</v>
      </c>
      <c r="J19">
        <v>30.3</v>
      </c>
      <c r="K19">
        <v>3.81</v>
      </c>
      <c r="L19">
        <v>0.66</v>
      </c>
      <c r="M19">
        <v>-99</v>
      </c>
      <c r="N19">
        <v>-99</v>
      </c>
      <c r="O19">
        <v>1</v>
      </c>
      <c r="P19" t="s">
        <v>42</v>
      </c>
      <c r="Q19">
        <v>1</v>
      </c>
    </row>
    <row r="20" spans="1:17" ht="15">
      <c r="A20">
        <v>8</v>
      </c>
      <c r="B20">
        <v>15</v>
      </c>
      <c r="C20">
        <v>2</v>
      </c>
      <c r="D20">
        <v>2515320.22</v>
      </c>
      <c r="E20">
        <v>6860026.39</v>
      </c>
      <c r="F20">
        <v>183.62</v>
      </c>
      <c r="G20">
        <v>156.64</v>
      </c>
      <c r="H20">
        <v>27.02</v>
      </c>
      <c r="I20">
        <v>26.98</v>
      </c>
      <c r="J20">
        <v>31.7</v>
      </c>
      <c r="K20">
        <v>4.55</v>
      </c>
      <c r="L20">
        <v>0.52</v>
      </c>
      <c r="M20">
        <v>-99</v>
      </c>
      <c r="N20">
        <v>-99</v>
      </c>
      <c r="O20">
        <v>1</v>
      </c>
      <c r="P20" t="s">
        <v>42</v>
      </c>
      <c r="Q20">
        <v>1</v>
      </c>
    </row>
    <row r="21" spans="1:17" ht="15">
      <c r="A21">
        <v>8</v>
      </c>
      <c r="B21">
        <v>16</v>
      </c>
      <c r="C21">
        <v>2</v>
      </c>
      <c r="D21">
        <v>2515321.56</v>
      </c>
      <c r="E21">
        <v>6860029.25</v>
      </c>
      <c r="F21">
        <v>180.05</v>
      </c>
      <c r="G21">
        <v>156.98</v>
      </c>
      <c r="H21">
        <v>23.39</v>
      </c>
      <c r="I21">
        <v>23.08</v>
      </c>
      <c r="J21">
        <v>30.3</v>
      </c>
      <c r="K21">
        <v>5.48</v>
      </c>
      <c r="L21">
        <v>1.11</v>
      </c>
      <c r="M21">
        <v>-99</v>
      </c>
      <c r="N21">
        <v>-99</v>
      </c>
      <c r="O21">
        <v>1</v>
      </c>
      <c r="P21" t="s">
        <v>42</v>
      </c>
      <c r="Q21">
        <v>1</v>
      </c>
    </row>
    <row r="22" spans="1:17" ht="15">
      <c r="A22">
        <v>8</v>
      </c>
      <c r="B22">
        <v>65</v>
      </c>
      <c r="C22">
        <v>2</v>
      </c>
      <c r="D22">
        <v>2515327.16</v>
      </c>
      <c r="E22">
        <v>6860030.38</v>
      </c>
      <c r="F22">
        <v>185.61</v>
      </c>
      <c r="G22">
        <v>158.11</v>
      </c>
      <c r="H22">
        <v>27.42</v>
      </c>
      <c r="I22">
        <v>27.5</v>
      </c>
      <c r="J22">
        <v>30.6</v>
      </c>
      <c r="K22">
        <v>3.97</v>
      </c>
      <c r="L22">
        <v>0.54</v>
      </c>
      <c r="M22">
        <v>-99</v>
      </c>
      <c r="N22">
        <v>-99</v>
      </c>
      <c r="O22">
        <v>1</v>
      </c>
      <c r="P22" t="s">
        <v>42</v>
      </c>
      <c r="Q22">
        <v>1</v>
      </c>
    </row>
    <row r="23" spans="1:17" ht="15">
      <c r="A23">
        <v>8</v>
      </c>
      <c r="B23">
        <v>19</v>
      </c>
      <c r="C23">
        <v>2</v>
      </c>
      <c r="D23">
        <v>2515323.05</v>
      </c>
      <c r="E23">
        <v>6860034.06</v>
      </c>
      <c r="F23">
        <v>184.62</v>
      </c>
      <c r="G23">
        <v>157.61</v>
      </c>
      <c r="H23">
        <v>26.94</v>
      </c>
      <c r="I23">
        <v>27</v>
      </c>
      <c r="J23">
        <v>29.3</v>
      </c>
      <c r="K23">
        <v>3.66</v>
      </c>
      <c r="L23">
        <v>0.41</v>
      </c>
      <c r="M23">
        <v>-99</v>
      </c>
      <c r="N23">
        <v>-99</v>
      </c>
      <c r="O23">
        <v>1</v>
      </c>
      <c r="P23" t="s">
        <v>42</v>
      </c>
      <c r="Q23">
        <v>1</v>
      </c>
    </row>
    <row r="24" spans="1:17" ht="15">
      <c r="A24">
        <v>8</v>
      </c>
      <c r="B24">
        <v>20</v>
      </c>
      <c r="C24">
        <v>2</v>
      </c>
      <c r="D24">
        <v>2515324.64</v>
      </c>
      <c r="E24">
        <v>6860037.88</v>
      </c>
      <c r="F24">
        <v>183.45</v>
      </c>
      <c r="G24">
        <v>158.07</v>
      </c>
      <c r="H24">
        <v>25.61</v>
      </c>
      <c r="I24">
        <v>25.38</v>
      </c>
      <c r="J24">
        <v>28.3</v>
      </c>
      <c r="K24">
        <v>3.85</v>
      </c>
      <c r="L24">
        <v>0.53</v>
      </c>
      <c r="M24">
        <v>-99</v>
      </c>
      <c r="N24">
        <v>-99</v>
      </c>
      <c r="O24">
        <v>1</v>
      </c>
      <c r="P24" t="s">
        <v>42</v>
      </c>
      <c r="Q24">
        <v>1</v>
      </c>
    </row>
    <row r="25" spans="1:17" ht="15">
      <c r="A25">
        <v>8</v>
      </c>
      <c r="B25">
        <v>22</v>
      </c>
      <c r="C25">
        <v>2</v>
      </c>
      <c r="D25">
        <v>2515328.67</v>
      </c>
      <c r="E25">
        <v>6860040.57</v>
      </c>
      <c r="F25">
        <v>183.67</v>
      </c>
      <c r="G25">
        <v>159.46</v>
      </c>
      <c r="H25">
        <v>24.44</v>
      </c>
      <c r="I25">
        <v>24.21</v>
      </c>
      <c r="J25">
        <v>26.4</v>
      </c>
      <c r="K25">
        <v>3.54</v>
      </c>
      <c r="L25">
        <v>0.46</v>
      </c>
      <c r="M25">
        <v>-99</v>
      </c>
      <c r="N25">
        <v>-99</v>
      </c>
      <c r="O25">
        <v>1</v>
      </c>
      <c r="P25" t="s">
        <v>42</v>
      </c>
      <c r="Q25">
        <v>1</v>
      </c>
    </row>
    <row r="26" spans="1:17" ht="15">
      <c r="A26">
        <v>8</v>
      </c>
      <c r="B26">
        <v>23</v>
      </c>
      <c r="C26">
        <v>2</v>
      </c>
      <c r="D26">
        <v>2515326.78</v>
      </c>
      <c r="E26">
        <v>6860042.93</v>
      </c>
      <c r="F26">
        <v>187.08</v>
      </c>
      <c r="G26">
        <v>158.82</v>
      </c>
      <c r="H26">
        <v>28.18</v>
      </c>
      <c r="I26">
        <v>28.25</v>
      </c>
      <c r="J26">
        <v>31.2</v>
      </c>
      <c r="K26">
        <v>3.94</v>
      </c>
      <c r="L26">
        <v>0.61</v>
      </c>
      <c r="M26">
        <v>-99</v>
      </c>
      <c r="N26">
        <v>-99</v>
      </c>
      <c r="O26">
        <v>1</v>
      </c>
      <c r="P26" t="s">
        <v>42</v>
      </c>
      <c r="Q26">
        <v>1</v>
      </c>
    </row>
    <row r="27" spans="1:17" ht="15">
      <c r="A27">
        <v>8</v>
      </c>
      <c r="B27">
        <v>69</v>
      </c>
      <c r="C27">
        <v>2</v>
      </c>
      <c r="D27">
        <v>2515332.52</v>
      </c>
      <c r="E27">
        <v>6860040.36</v>
      </c>
      <c r="F27">
        <v>186.59</v>
      </c>
      <c r="G27">
        <v>160.29</v>
      </c>
      <c r="H27">
        <v>26.21</v>
      </c>
      <c r="I27">
        <v>26.3</v>
      </c>
      <c r="J27">
        <v>30.2</v>
      </c>
      <c r="K27">
        <v>4.24</v>
      </c>
      <c r="L27">
        <v>0.48</v>
      </c>
      <c r="M27">
        <v>-99</v>
      </c>
      <c r="N27">
        <v>-99</v>
      </c>
      <c r="O27">
        <v>1</v>
      </c>
      <c r="P27" t="s">
        <v>42</v>
      </c>
      <c r="Q27">
        <v>1</v>
      </c>
    </row>
    <row r="28" spans="1:17" ht="15">
      <c r="A28">
        <v>8</v>
      </c>
      <c r="B28">
        <v>70</v>
      </c>
      <c r="C28">
        <v>2</v>
      </c>
      <c r="D28">
        <v>2515332.33</v>
      </c>
      <c r="E28">
        <v>6860043.59</v>
      </c>
      <c r="F28">
        <v>186.62</v>
      </c>
      <c r="G28">
        <v>160.29</v>
      </c>
      <c r="H28">
        <v>26.54</v>
      </c>
      <c r="I28">
        <v>26.34</v>
      </c>
      <c r="J28">
        <v>30.6</v>
      </c>
      <c r="K28">
        <v>4.36</v>
      </c>
      <c r="L28">
        <v>0.48</v>
      </c>
      <c r="M28">
        <v>-99</v>
      </c>
      <c r="N28">
        <v>-99</v>
      </c>
      <c r="O28">
        <v>1</v>
      </c>
      <c r="P28" t="s">
        <v>42</v>
      </c>
      <c r="Q28">
        <v>1</v>
      </c>
    </row>
    <row r="29" spans="1:17" ht="15">
      <c r="A29">
        <v>8</v>
      </c>
      <c r="B29">
        <v>24</v>
      </c>
      <c r="C29">
        <v>2</v>
      </c>
      <c r="D29">
        <v>2515328.3</v>
      </c>
      <c r="E29">
        <v>6860045.99</v>
      </c>
      <c r="F29">
        <v>188.2</v>
      </c>
      <c r="G29">
        <v>159.27</v>
      </c>
      <c r="H29">
        <v>29.07</v>
      </c>
      <c r="I29">
        <v>28.93</v>
      </c>
      <c r="J29">
        <v>33.2</v>
      </c>
      <c r="K29">
        <v>4.45</v>
      </c>
      <c r="L29">
        <v>0.46</v>
      </c>
      <c r="M29">
        <v>-99</v>
      </c>
      <c r="N29">
        <v>-99</v>
      </c>
      <c r="O29">
        <v>1</v>
      </c>
      <c r="P29" t="s">
        <v>42</v>
      </c>
      <c r="Q29">
        <v>1</v>
      </c>
    </row>
    <row r="30" spans="1:17" ht="15">
      <c r="A30">
        <v>8</v>
      </c>
      <c r="B30">
        <v>72</v>
      </c>
      <c r="C30">
        <v>2</v>
      </c>
      <c r="D30">
        <v>2515332.68</v>
      </c>
      <c r="E30">
        <v>6860047.2</v>
      </c>
      <c r="F30">
        <v>188.12</v>
      </c>
      <c r="G30">
        <v>160.18</v>
      </c>
      <c r="H30">
        <v>27.93</v>
      </c>
      <c r="I30">
        <v>27.94</v>
      </c>
      <c r="J30">
        <v>32.1</v>
      </c>
      <c r="K30">
        <v>4.37</v>
      </c>
      <c r="L30">
        <v>0.41</v>
      </c>
      <c r="M30">
        <v>-99</v>
      </c>
      <c r="N30">
        <v>-99</v>
      </c>
      <c r="O30">
        <v>1</v>
      </c>
      <c r="P30" t="s">
        <v>42</v>
      </c>
      <c r="Q30">
        <v>1</v>
      </c>
    </row>
    <row r="31" spans="1:17" ht="15">
      <c r="A31">
        <v>8</v>
      </c>
      <c r="B31">
        <v>25</v>
      </c>
      <c r="C31">
        <v>2</v>
      </c>
      <c r="D31">
        <v>2515329.37</v>
      </c>
      <c r="E31">
        <v>6860049.69</v>
      </c>
      <c r="F31">
        <v>187.17</v>
      </c>
      <c r="G31">
        <v>159.4</v>
      </c>
      <c r="H31">
        <v>27.7</v>
      </c>
      <c r="I31">
        <v>27.76</v>
      </c>
      <c r="J31">
        <v>30.9</v>
      </c>
      <c r="K31">
        <v>3.99</v>
      </c>
      <c r="L31">
        <v>0.55</v>
      </c>
      <c r="M31">
        <v>-99</v>
      </c>
      <c r="N31">
        <v>-99</v>
      </c>
      <c r="O31">
        <v>1</v>
      </c>
      <c r="P31" t="s">
        <v>42</v>
      </c>
      <c r="Q31">
        <v>1</v>
      </c>
    </row>
    <row r="32" spans="1:17" ht="15">
      <c r="A32">
        <v>8</v>
      </c>
      <c r="B32">
        <v>26</v>
      </c>
      <c r="C32">
        <v>2</v>
      </c>
      <c r="D32">
        <v>2515333.71</v>
      </c>
      <c r="E32">
        <v>6860050.78</v>
      </c>
      <c r="F32">
        <v>184.62</v>
      </c>
      <c r="G32">
        <v>159.85</v>
      </c>
      <c r="H32">
        <v>24.76</v>
      </c>
      <c r="I32">
        <v>24.77</v>
      </c>
      <c r="J32">
        <v>26.7</v>
      </c>
      <c r="K32">
        <v>3.47</v>
      </c>
      <c r="L32">
        <v>0.5</v>
      </c>
      <c r="M32">
        <v>-99</v>
      </c>
      <c r="N32">
        <v>-99</v>
      </c>
      <c r="O32">
        <v>1</v>
      </c>
      <c r="P32" t="s">
        <v>42</v>
      </c>
      <c r="Q32">
        <v>1</v>
      </c>
    </row>
    <row r="33" spans="1:17" ht="15">
      <c r="A33">
        <v>8</v>
      </c>
      <c r="B33">
        <v>74</v>
      </c>
      <c r="C33">
        <v>2</v>
      </c>
      <c r="D33">
        <v>2515336.22</v>
      </c>
      <c r="E33">
        <v>6860057.14</v>
      </c>
      <c r="F33">
        <v>186.6</v>
      </c>
      <c r="G33">
        <v>160.45</v>
      </c>
      <c r="H33">
        <v>26.21</v>
      </c>
      <c r="I33">
        <v>26.15</v>
      </c>
      <c r="J33">
        <v>30.5</v>
      </c>
      <c r="K33">
        <v>4.4</v>
      </c>
      <c r="L33">
        <v>0.44</v>
      </c>
      <c r="M33">
        <v>-99</v>
      </c>
      <c r="N33">
        <v>-99</v>
      </c>
      <c r="O33">
        <v>1</v>
      </c>
      <c r="P33" t="s">
        <v>42</v>
      </c>
      <c r="Q33">
        <v>1</v>
      </c>
    </row>
    <row r="34" spans="1:17" ht="15">
      <c r="A34">
        <v>8</v>
      </c>
      <c r="B34">
        <v>75</v>
      </c>
      <c r="C34">
        <v>2</v>
      </c>
      <c r="D34">
        <v>2515340.54</v>
      </c>
      <c r="E34">
        <v>6860056.9</v>
      </c>
      <c r="F34">
        <v>187.1</v>
      </c>
      <c r="G34">
        <v>161.2</v>
      </c>
      <c r="H34">
        <v>25.67</v>
      </c>
      <c r="I34">
        <v>25.9</v>
      </c>
      <c r="J34">
        <v>29.3</v>
      </c>
      <c r="K34">
        <v>4.02</v>
      </c>
      <c r="L34">
        <v>0.44</v>
      </c>
      <c r="M34">
        <v>-99</v>
      </c>
      <c r="N34">
        <v>-99</v>
      </c>
      <c r="O34">
        <v>1</v>
      </c>
      <c r="P34" t="s">
        <v>42</v>
      </c>
      <c r="Q34">
        <v>1</v>
      </c>
    </row>
    <row r="35" spans="1:17" ht="15">
      <c r="A35">
        <v>8</v>
      </c>
      <c r="B35">
        <v>76</v>
      </c>
      <c r="C35">
        <v>3</v>
      </c>
      <c r="D35">
        <v>2515337.5</v>
      </c>
      <c r="E35">
        <v>6860060.79</v>
      </c>
      <c r="F35">
        <v>183.61</v>
      </c>
      <c r="G35">
        <v>161.07</v>
      </c>
      <c r="H35">
        <v>22.66</v>
      </c>
      <c r="I35">
        <v>22.54</v>
      </c>
      <c r="J35">
        <v>26.2</v>
      </c>
      <c r="K35">
        <v>4.02</v>
      </c>
      <c r="L35">
        <v>0.44</v>
      </c>
      <c r="M35">
        <v>-99</v>
      </c>
      <c r="N35">
        <v>-99</v>
      </c>
      <c r="O35">
        <v>1</v>
      </c>
      <c r="P35" t="s">
        <v>42</v>
      </c>
      <c r="Q35">
        <v>1</v>
      </c>
    </row>
    <row r="36" spans="1:17" ht="15">
      <c r="A36">
        <v>8</v>
      </c>
      <c r="B36">
        <v>36</v>
      </c>
      <c r="C36">
        <v>3</v>
      </c>
      <c r="D36">
        <v>2515308.95</v>
      </c>
      <c r="E36">
        <v>6859975.05</v>
      </c>
      <c r="F36">
        <v>175.23</v>
      </c>
      <c r="G36">
        <v>154.31</v>
      </c>
      <c r="H36">
        <v>20.97</v>
      </c>
      <c r="I36">
        <v>20.92</v>
      </c>
      <c r="J36">
        <v>18.5</v>
      </c>
      <c r="K36">
        <v>3.54</v>
      </c>
      <c r="L36">
        <v>0.47</v>
      </c>
      <c r="M36">
        <v>-99</v>
      </c>
      <c r="N36">
        <v>-99</v>
      </c>
      <c r="O36">
        <v>1</v>
      </c>
      <c r="P36" t="s">
        <v>42</v>
      </c>
      <c r="Q36">
        <v>2</v>
      </c>
    </row>
    <row r="37" spans="1:17" ht="15">
      <c r="A37">
        <v>8</v>
      </c>
      <c r="B37">
        <v>37</v>
      </c>
      <c r="C37">
        <v>2</v>
      </c>
      <c r="D37">
        <v>2515313.41</v>
      </c>
      <c r="E37">
        <v>6859973.59</v>
      </c>
      <c r="F37">
        <v>176.62</v>
      </c>
      <c r="G37">
        <v>154.46</v>
      </c>
      <c r="H37">
        <v>22.23</v>
      </c>
      <c r="I37">
        <v>22.15</v>
      </c>
      <c r="J37">
        <v>23.8</v>
      </c>
      <c r="K37">
        <v>3.24</v>
      </c>
      <c r="L37">
        <v>0.58</v>
      </c>
      <c r="M37">
        <v>-99</v>
      </c>
      <c r="N37">
        <v>-99</v>
      </c>
      <c r="O37">
        <v>1</v>
      </c>
      <c r="P37" t="s">
        <v>42</v>
      </c>
      <c r="Q37">
        <v>2</v>
      </c>
    </row>
    <row r="38" spans="1:17" ht="15">
      <c r="A38">
        <v>8</v>
      </c>
      <c r="B38">
        <v>38</v>
      </c>
      <c r="C38">
        <v>2</v>
      </c>
      <c r="D38">
        <v>2515313.01</v>
      </c>
      <c r="E38">
        <v>6859975.12</v>
      </c>
      <c r="F38">
        <v>177.79</v>
      </c>
      <c r="G38">
        <v>154.72</v>
      </c>
      <c r="H38">
        <v>23.22</v>
      </c>
      <c r="I38">
        <v>23.08</v>
      </c>
      <c r="J38">
        <v>24.5</v>
      </c>
      <c r="K38">
        <v>3.23</v>
      </c>
      <c r="L38">
        <v>0.49</v>
      </c>
      <c r="M38">
        <v>-99</v>
      </c>
      <c r="N38">
        <v>-99</v>
      </c>
      <c r="O38">
        <v>1</v>
      </c>
      <c r="P38" t="s">
        <v>42</v>
      </c>
      <c r="Q38">
        <v>2</v>
      </c>
    </row>
    <row r="39" spans="1:17" ht="15">
      <c r="A39">
        <v>8</v>
      </c>
      <c r="B39">
        <v>40</v>
      </c>
      <c r="C39">
        <v>2</v>
      </c>
      <c r="D39">
        <v>2515310.92</v>
      </c>
      <c r="E39">
        <v>6859981.2</v>
      </c>
      <c r="F39">
        <v>182.67</v>
      </c>
      <c r="G39">
        <v>155.05</v>
      </c>
      <c r="H39">
        <v>28.05</v>
      </c>
      <c r="I39">
        <v>27.61</v>
      </c>
      <c r="J39">
        <v>29.7</v>
      </c>
      <c r="K39">
        <v>3.64</v>
      </c>
      <c r="L39">
        <v>0.55</v>
      </c>
      <c r="M39">
        <v>-99</v>
      </c>
      <c r="N39">
        <v>-99</v>
      </c>
      <c r="O39">
        <v>1</v>
      </c>
      <c r="P39" t="s">
        <v>42</v>
      </c>
      <c r="Q39">
        <v>2</v>
      </c>
    </row>
    <row r="40" spans="1:17" ht="15">
      <c r="A40">
        <v>8</v>
      </c>
      <c r="B40">
        <v>41</v>
      </c>
      <c r="C40">
        <v>2</v>
      </c>
      <c r="D40">
        <v>2515315.22</v>
      </c>
      <c r="E40">
        <v>6859982.67</v>
      </c>
      <c r="F40">
        <v>183.95</v>
      </c>
      <c r="G40">
        <v>155.86</v>
      </c>
      <c r="H40">
        <v>28.1</v>
      </c>
      <c r="I40">
        <v>28.1</v>
      </c>
      <c r="J40">
        <v>31.4</v>
      </c>
      <c r="K40">
        <v>4.05</v>
      </c>
      <c r="L40">
        <v>0.56</v>
      </c>
      <c r="M40">
        <v>-99</v>
      </c>
      <c r="N40">
        <v>-99</v>
      </c>
      <c r="O40">
        <v>1</v>
      </c>
      <c r="P40" t="s">
        <v>42</v>
      </c>
      <c r="Q40">
        <v>2</v>
      </c>
    </row>
    <row r="41" spans="1:17" ht="15">
      <c r="A41">
        <v>8</v>
      </c>
      <c r="B41">
        <v>43</v>
      </c>
      <c r="C41">
        <v>2</v>
      </c>
      <c r="D41">
        <v>2515320.17</v>
      </c>
      <c r="E41">
        <v>6859988.7</v>
      </c>
      <c r="F41">
        <v>180.62</v>
      </c>
      <c r="G41">
        <v>156.96</v>
      </c>
      <c r="H41">
        <v>23.54</v>
      </c>
      <c r="I41">
        <v>23.67</v>
      </c>
      <c r="J41">
        <v>28.9</v>
      </c>
      <c r="K41">
        <v>4.66</v>
      </c>
      <c r="L41">
        <v>0.53</v>
      </c>
      <c r="M41">
        <v>-99</v>
      </c>
      <c r="N41">
        <v>-99</v>
      </c>
      <c r="O41">
        <v>1</v>
      </c>
      <c r="P41" t="s">
        <v>42</v>
      </c>
      <c r="Q41">
        <v>2</v>
      </c>
    </row>
    <row r="42" spans="1:17" ht="15">
      <c r="A42">
        <v>8</v>
      </c>
      <c r="B42">
        <v>44</v>
      </c>
      <c r="C42">
        <v>2</v>
      </c>
      <c r="D42">
        <v>2515315.34</v>
      </c>
      <c r="E42">
        <v>6859991.47</v>
      </c>
      <c r="F42">
        <v>182.38</v>
      </c>
      <c r="G42">
        <v>155.86</v>
      </c>
      <c r="H42">
        <v>26.75</v>
      </c>
      <c r="I42">
        <v>26.51</v>
      </c>
      <c r="J42">
        <v>29.6</v>
      </c>
      <c r="K42">
        <v>3.94</v>
      </c>
      <c r="L42">
        <v>0.49</v>
      </c>
      <c r="M42">
        <v>-99</v>
      </c>
      <c r="N42">
        <v>-99</v>
      </c>
      <c r="O42">
        <v>1</v>
      </c>
      <c r="P42" t="s">
        <v>42</v>
      </c>
      <c r="Q42">
        <v>2</v>
      </c>
    </row>
    <row r="43" spans="1:17" ht="15">
      <c r="A43">
        <v>8</v>
      </c>
      <c r="B43">
        <v>45</v>
      </c>
      <c r="C43">
        <v>2</v>
      </c>
      <c r="D43">
        <v>2515320.77</v>
      </c>
      <c r="E43">
        <v>6859993.88</v>
      </c>
      <c r="F43">
        <v>182.65</v>
      </c>
      <c r="G43">
        <v>157.07</v>
      </c>
      <c r="H43">
        <v>25.59</v>
      </c>
      <c r="I43">
        <v>25.58</v>
      </c>
      <c r="J43">
        <v>28.9</v>
      </c>
      <c r="K43">
        <v>4.01</v>
      </c>
      <c r="L43">
        <v>0.38</v>
      </c>
      <c r="M43">
        <v>-99</v>
      </c>
      <c r="N43">
        <v>-99</v>
      </c>
      <c r="O43">
        <v>1</v>
      </c>
      <c r="P43" t="s">
        <v>42</v>
      </c>
      <c r="Q43">
        <v>2</v>
      </c>
    </row>
    <row r="44" spans="1:17" ht="15">
      <c r="A44">
        <v>8</v>
      </c>
      <c r="B44">
        <v>46</v>
      </c>
      <c r="C44">
        <v>2</v>
      </c>
      <c r="D44">
        <v>2515316.29</v>
      </c>
      <c r="E44">
        <v>6859998.04</v>
      </c>
      <c r="F44">
        <v>183.93</v>
      </c>
      <c r="G44">
        <v>155.69</v>
      </c>
      <c r="H44">
        <v>28.57</v>
      </c>
      <c r="I44">
        <v>28.24</v>
      </c>
      <c r="J44">
        <v>31.5</v>
      </c>
      <c r="K44">
        <v>4.04</v>
      </c>
      <c r="L44">
        <v>0.52</v>
      </c>
      <c r="M44">
        <v>-99</v>
      </c>
      <c r="N44">
        <v>-99</v>
      </c>
      <c r="O44">
        <v>1</v>
      </c>
      <c r="P44" t="s">
        <v>42</v>
      </c>
      <c r="Q44">
        <v>2</v>
      </c>
    </row>
    <row r="45" spans="1:17" ht="15">
      <c r="A45">
        <v>8</v>
      </c>
      <c r="B45">
        <v>47</v>
      </c>
      <c r="C45">
        <v>2</v>
      </c>
      <c r="D45">
        <v>2515317.71</v>
      </c>
      <c r="E45">
        <v>6860000.63</v>
      </c>
      <c r="F45">
        <v>182.98</v>
      </c>
      <c r="G45">
        <v>155.94</v>
      </c>
      <c r="H45">
        <v>26.74</v>
      </c>
      <c r="I45">
        <v>27.04</v>
      </c>
      <c r="J45">
        <v>30.4</v>
      </c>
      <c r="K45">
        <v>4.07</v>
      </c>
      <c r="L45">
        <v>0.54</v>
      </c>
      <c r="M45">
        <v>-99</v>
      </c>
      <c r="N45">
        <v>-99</v>
      </c>
      <c r="O45">
        <v>1</v>
      </c>
      <c r="P45" t="s">
        <v>42</v>
      </c>
      <c r="Q45">
        <v>2</v>
      </c>
    </row>
    <row r="46" spans="1:17" ht="15">
      <c r="A46">
        <v>8</v>
      </c>
      <c r="B46">
        <v>48</v>
      </c>
      <c r="C46">
        <v>2</v>
      </c>
      <c r="D46">
        <v>2515320.54</v>
      </c>
      <c r="E46">
        <v>6860001.36</v>
      </c>
      <c r="F46">
        <v>184.12</v>
      </c>
      <c r="G46">
        <v>157.45</v>
      </c>
      <c r="H46">
        <v>26.84</v>
      </c>
      <c r="I46">
        <v>26.67</v>
      </c>
      <c r="J46">
        <v>29</v>
      </c>
      <c r="K46">
        <v>3.69</v>
      </c>
      <c r="L46">
        <v>0.5</v>
      </c>
      <c r="M46">
        <v>-99</v>
      </c>
      <c r="N46">
        <v>-99</v>
      </c>
      <c r="O46">
        <v>1</v>
      </c>
      <c r="P46" t="s">
        <v>42</v>
      </c>
      <c r="Q46">
        <v>2</v>
      </c>
    </row>
    <row r="47" spans="1:17" ht="15">
      <c r="A47">
        <v>8</v>
      </c>
      <c r="B47">
        <v>49</v>
      </c>
      <c r="C47">
        <v>2</v>
      </c>
      <c r="D47">
        <v>2515325.48</v>
      </c>
      <c r="E47">
        <v>6860000.39</v>
      </c>
      <c r="F47">
        <v>184.43</v>
      </c>
      <c r="G47">
        <v>157.56</v>
      </c>
      <c r="H47">
        <v>26.85</v>
      </c>
      <c r="I47">
        <v>26.88</v>
      </c>
      <c r="J47">
        <v>31.3</v>
      </c>
      <c r="K47">
        <v>4.44</v>
      </c>
      <c r="L47">
        <v>0.39</v>
      </c>
      <c r="M47">
        <v>-99</v>
      </c>
      <c r="N47">
        <v>-99</v>
      </c>
      <c r="O47">
        <v>1</v>
      </c>
      <c r="P47" t="s">
        <v>42</v>
      </c>
      <c r="Q47">
        <v>2</v>
      </c>
    </row>
    <row r="48" spans="1:17" ht="15">
      <c r="A48">
        <v>8</v>
      </c>
      <c r="B48">
        <v>50</v>
      </c>
      <c r="C48">
        <v>2</v>
      </c>
      <c r="D48">
        <v>2515318.59</v>
      </c>
      <c r="E48">
        <v>6860006.65</v>
      </c>
      <c r="F48">
        <v>182.55</v>
      </c>
      <c r="G48">
        <v>156.1</v>
      </c>
      <c r="H48">
        <v>26.52</v>
      </c>
      <c r="I48">
        <v>26.45</v>
      </c>
      <c r="J48">
        <v>29.1</v>
      </c>
      <c r="K48">
        <v>3.78</v>
      </c>
      <c r="L48">
        <v>0.49</v>
      </c>
      <c r="M48">
        <v>-99</v>
      </c>
      <c r="N48">
        <v>-99</v>
      </c>
      <c r="O48">
        <v>1</v>
      </c>
      <c r="P48" t="s">
        <v>42</v>
      </c>
      <c r="Q48">
        <v>2</v>
      </c>
    </row>
    <row r="49" spans="1:17" ht="15">
      <c r="A49">
        <v>8</v>
      </c>
      <c r="B49">
        <v>51</v>
      </c>
      <c r="C49">
        <v>2</v>
      </c>
      <c r="D49">
        <v>2515322.69</v>
      </c>
      <c r="E49">
        <v>6860005.68</v>
      </c>
      <c r="F49">
        <v>181.06</v>
      </c>
      <c r="G49">
        <v>157.31</v>
      </c>
      <c r="H49">
        <v>23.75</v>
      </c>
      <c r="I49">
        <v>23.76</v>
      </c>
      <c r="J49">
        <v>26.3</v>
      </c>
      <c r="K49">
        <v>3.66</v>
      </c>
      <c r="L49">
        <v>0.46</v>
      </c>
      <c r="M49">
        <v>-99</v>
      </c>
      <c r="N49">
        <v>-99</v>
      </c>
      <c r="O49">
        <v>1</v>
      </c>
      <c r="P49" t="s">
        <v>42</v>
      </c>
      <c r="Q49">
        <v>2</v>
      </c>
    </row>
    <row r="50" spans="1:17" ht="15">
      <c r="A50">
        <v>8</v>
      </c>
      <c r="B50">
        <v>52</v>
      </c>
      <c r="C50">
        <v>2</v>
      </c>
      <c r="D50">
        <v>2515326.45</v>
      </c>
      <c r="E50">
        <v>6860005.67</v>
      </c>
      <c r="F50">
        <v>185.63</v>
      </c>
      <c r="G50">
        <v>157.79</v>
      </c>
      <c r="H50">
        <v>28.2</v>
      </c>
      <c r="I50">
        <v>27.84</v>
      </c>
      <c r="J50">
        <v>32.4</v>
      </c>
      <c r="K50">
        <v>4.52</v>
      </c>
      <c r="L50">
        <v>0.54</v>
      </c>
      <c r="M50">
        <v>-99</v>
      </c>
      <c r="N50">
        <v>-99</v>
      </c>
      <c r="O50">
        <v>1</v>
      </c>
      <c r="P50" t="s">
        <v>42</v>
      </c>
      <c r="Q50">
        <v>2</v>
      </c>
    </row>
    <row r="51" spans="1:17" ht="15">
      <c r="A51">
        <v>8</v>
      </c>
      <c r="B51">
        <v>53</v>
      </c>
      <c r="C51">
        <v>2</v>
      </c>
      <c r="D51">
        <v>2515321.47</v>
      </c>
      <c r="E51">
        <v>6860009.88</v>
      </c>
      <c r="F51">
        <v>181.87</v>
      </c>
      <c r="G51">
        <v>156.69</v>
      </c>
      <c r="H51">
        <v>25.34</v>
      </c>
      <c r="I51">
        <v>25.18</v>
      </c>
      <c r="J51">
        <v>28.6</v>
      </c>
      <c r="K51">
        <v>4.02</v>
      </c>
      <c r="L51">
        <v>0.49</v>
      </c>
      <c r="M51">
        <v>-99</v>
      </c>
      <c r="N51">
        <v>-99</v>
      </c>
      <c r="O51">
        <v>1</v>
      </c>
      <c r="P51" t="s">
        <v>42</v>
      </c>
      <c r="Q51">
        <v>2</v>
      </c>
    </row>
    <row r="52" spans="1:17" ht="15">
      <c r="A52">
        <v>8</v>
      </c>
      <c r="B52">
        <v>54</v>
      </c>
      <c r="C52">
        <v>2</v>
      </c>
      <c r="D52">
        <v>2515328.4</v>
      </c>
      <c r="E52">
        <v>6860008.74</v>
      </c>
      <c r="F52">
        <v>183</v>
      </c>
      <c r="G52">
        <v>157.88</v>
      </c>
      <c r="H52">
        <v>25.26</v>
      </c>
      <c r="I52">
        <v>25.12</v>
      </c>
      <c r="J52">
        <v>26.2</v>
      </c>
      <c r="K52">
        <v>3.2</v>
      </c>
      <c r="L52">
        <v>0.56</v>
      </c>
      <c r="M52">
        <v>-99</v>
      </c>
      <c r="N52">
        <v>-99</v>
      </c>
      <c r="O52">
        <v>1</v>
      </c>
      <c r="P52" t="s">
        <v>42</v>
      </c>
      <c r="Q52">
        <v>2</v>
      </c>
    </row>
    <row r="53" spans="1:17" ht="15">
      <c r="A53">
        <v>8</v>
      </c>
      <c r="B53">
        <v>55</v>
      </c>
      <c r="C53">
        <v>2</v>
      </c>
      <c r="D53">
        <v>2515326.99</v>
      </c>
      <c r="E53">
        <v>6860012.42</v>
      </c>
      <c r="F53">
        <v>186.24</v>
      </c>
      <c r="G53">
        <v>157.78</v>
      </c>
      <c r="H53">
        <v>28.65</v>
      </c>
      <c r="I53">
        <v>28.46</v>
      </c>
      <c r="J53">
        <v>31.7</v>
      </c>
      <c r="K53">
        <v>4.04</v>
      </c>
      <c r="L53">
        <v>0.51</v>
      </c>
      <c r="M53">
        <v>-99</v>
      </c>
      <c r="N53">
        <v>-99</v>
      </c>
      <c r="O53">
        <v>1</v>
      </c>
      <c r="P53" t="s">
        <v>42</v>
      </c>
      <c r="Q53">
        <v>2</v>
      </c>
    </row>
    <row r="54" spans="1:17" ht="15">
      <c r="A54">
        <v>8</v>
      </c>
      <c r="B54">
        <v>57</v>
      </c>
      <c r="C54">
        <v>2</v>
      </c>
      <c r="D54">
        <v>2515329.96</v>
      </c>
      <c r="E54">
        <v>6860012.26</v>
      </c>
      <c r="F54">
        <v>188.22</v>
      </c>
      <c r="G54">
        <v>158.08</v>
      </c>
      <c r="H54">
        <v>30.03</v>
      </c>
      <c r="I54">
        <v>30.14</v>
      </c>
      <c r="J54">
        <v>35</v>
      </c>
      <c r="K54">
        <v>4.68</v>
      </c>
      <c r="L54">
        <v>0.47</v>
      </c>
      <c r="M54">
        <v>-99</v>
      </c>
      <c r="N54">
        <v>-99</v>
      </c>
      <c r="O54">
        <v>1</v>
      </c>
      <c r="P54" t="s">
        <v>42</v>
      </c>
      <c r="Q54">
        <v>2</v>
      </c>
    </row>
    <row r="55" spans="1:17" ht="15">
      <c r="A55">
        <v>8</v>
      </c>
      <c r="B55">
        <v>58</v>
      </c>
      <c r="C55">
        <v>2</v>
      </c>
      <c r="D55">
        <v>2515326.75</v>
      </c>
      <c r="E55">
        <v>6860016.4</v>
      </c>
      <c r="F55">
        <v>183.89</v>
      </c>
      <c r="G55">
        <v>157.78</v>
      </c>
      <c r="H55">
        <v>26.35</v>
      </c>
      <c r="I55">
        <v>26.1</v>
      </c>
      <c r="J55">
        <v>28.1</v>
      </c>
      <c r="K55">
        <v>3.55</v>
      </c>
      <c r="L55">
        <v>0.48</v>
      </c>
      <c r="M55">
        <v>-99</v>
      </c>
      <c r="N55">
        <v>-99</v>
      </c>
      <c r="O55">
        <v>1</v>
      </c>
      <c r="P55" t="s">
        <v>42</v>
      </c>
      <c r="Q55">
        <v>2</v>
      </c>
    </row>
    <row r="56" spans="1:17" ht="15">
      <c r="A56">
        <v>8</v>
      </c>
      <c r="B56">
        <v>60</v>
      </c>
      <c r="C56">
        <v>2</v>
      </c>
      <c r="D56">
        <v>2515326.42</v>
      </c>
      <c r="E56">
        <v>6860019.82</v>
      </c>
      <c r="F56">
        <v>184.52</v>
      </c>
      <c r="G56">
        <v>157.79</v>
      </c>
      <c r="H56">
        <v>26.98</v>
      </c>
      <c r="I56">
        <v>26.73</v>
      </c>
      <c r="J56">
        <v>30.3</v>
      </c>
      <c r="K56">
        <v>4.12</v>
      </c>
      <c r="L56">
        <v>0.41</v>
      </c>
      <c r="M56">
        <v>-99</v>
      </c>
      <c r="N56">
        <v>-99</v>
      </c>
      <c r="O56">
        <v>1</v>
      </c>
      <c r="P56" t="s">
        <v>42</v>
      </c>
      <c r="Q56">
        <v>2</v>
      </c>
    </row>
    <row r="57" spans="1:17" ht="15">
      <c r="A57">
        <v>8</v>
      </c>
      <c r="B57">
        <v>61</v>
      </c>
      <c r="C57">
        <v>2</v>
      </c>
      <c r="D57">
        <v>2515330.38</v>
      </c>
      <c r="E57">
        <v>6860018.84</v>
      </c>
      <c r="F57">
        <v>185.77</v>
      </c>
      <c r="G57">
        <v>158.36</v>
      </c>
      <c r="H57">
        <v>27.42</v>
      </c>
      <c r="I57">
        <v>27.42</v>
      </c>
      <c r="J57">
        <v>31.2</v>
      </c>
      <c r="K57">
        <v>4.23</v>
      </c>
      <c r="L57">
        <v>0.47</v>
      </c>
      <c r="M57">
        <v>-99</v>
      </c>
      <c r="N57">
        <v>-99</v>
      </c>
      <c r="O57">
        <v>1</v>
      </c>
      <c r="P57" t="s">
        <v>42</v>
      </c>
      <c r="Q57">
        <v>2</v>
      </c>
    </row>
    <row r="58" spans="1:17" ht="15">
      <c r="A58">
        <v>8</v>
      </c>
      <c r="B58">
        <v>62</v>
      </c>
      <c r="C58">
        <v>2</v>
      </c>
      <c r="D58">
        <v>2515330.22</v>
      </c>
      <c r="E58">
        <v>6860022.46</v>
      </c>
      <c r="F58">
        <v>185.28</v>
      </c>
      <c r="G58">
        <v>158.37</v>
      </c>
      <c r="H58">
        <v>26.66</v>
      </c>
      <c r="I58">
        <v>26.91</v>
      </c>
      <c r="J58">
        <v>30.1</v>
      </c>
      <c r="K58">
        <v>3.99</v>
      </c>
      <c r="L58">
        <v>0.54</v>
      </c>
      <c r="M58">
        <v>-99</v>
      </c>
      <c r="N58">
        <v>-99</v>
      </c>
      <c r="O58">
        <v>1</v>
      </c>
      <c r="P58" t="s">
        <v>42</v>
      </c>
      <c r="Q58">
        <v>2</v>
      </c>
    </row>
    <row r="59" spans="1:17" ht="15">
      <c r="A59">
        <v>8</v>
      </c>
      <c r="B59">
        <v>63</v>
      </c>
      <c r="C59">
        <v>2</v>
      </c>
      <c r="D59">
        <v>2515331.18</v>
      </c>
      <c r="E59">
        <v>6860025.87</v>
      </c>
      <c r="F59">
        <v>186.05</v>
      </c>
      <c r="G59">
        <v>158.88</v>
      </c>
      <c r="H59">
        <v>27.42</v>
      </c>
      <c r="I59">
        <v>27.18</v>
      </c>
      <c r="J59">
        <v>30.5</v>
      </c>
      <c r="K59">
        <v>4.05</v>
      </c>
      <c r="L59">
        <v>0.51</v>
      </c>
      <c r="M59">
        <v>-99</v>
      </c>
      <c r="N59">
        <v>-99</v>
      </c>
      <c r="O59">
        <v>1</v>
      </c>
      <c r="P59" t="s">
        <v>42</v>
      </c>
      <c r="Q59">
        <v>2</v>
      </c>
    </row>
    <row r="60" spans="1:17" ht="15">
      <c r="A60">
        <v>8</v>
      </c>
      <c r="B60">
        <v>64</v>
      </c>
      <c r="C60">
        <v>2</v>
      </c>
      <c r="D60">
        <v>2515328.76</v>
      </c>
      <c r="E60">
        <v>6860028.39</v>
      </c>
      <c r="F60">
        <v>186.38</v>
      </c>
      <c r="G60">
        <v>158.35</v>
      </c>
      <c r="H60">
        <v>27.97</v>
      </c>
      <c r="I60">
        <v>28.02</v>
      </c>
      <c r="J60">
        <v>31.7</v>
      </c>
      <c r="K60">
        <v>4.19</v>
      </c>
      <c r="L60">
        <v>0.53</v>
      </c>
      <c r="M60">
        <v>-99</v>
      </c>
      <c r="N60">
        <v>-99</v>
      </c>
      <c r="O60">
        <v>1</v>
      </c>
      <c r="P60" t="s">
        <v>42</v>
      </c>
      <c r="Q60">
        <v>2</v>
      </c>
    </row>
    <row r="61" spans="1:17" ht="15">
      <c r="A61">
        <v>8</v>
      </c>
      <c r="B61">
        <v>66</v>
      </c>
      <c r="C61">
        <v>2</v>
      </c>
      <c r="D61">
        <v>2515334.6</v>
      </c>
      <c r="E61">
        <v>6860029.2</v>
      </c>
      <c r="F61">
        <v>185.4</v>
      </c>
      <c r="G61">
        <v>159.73</v>
      </c>
      <c r="H61">
        <v>25.8</v>
      </c>
      <c r="I61">
        <v>25.67</v>
      </c>
      <c r="J61">
        <v>28</v>
      </c>
      <c r="K61">
        <v>3.65</v>
      </c>
      <c r="L61">
        <v>0.49</v>
      </c>
      <c r="M61">
        <v>-99</v>
      </c>
      <c r="N61">
        <v>-99</v>
      </c>
      <c r="O61">
        <v>1</v>
      </c>
      <c r="P61" t="s">
        <v>42</v>
      </c>
      <c r="Q61">
        <v>2</v>
      </c>
    </row>
    <row r="62" spans="1:17" ht="15">
      <c r="A62">
        <v>8</v>
      </c>
      <c r="B62">
        <v>68</v>
      </c>
      <c r="C62">
        <v>2</v>
      </c>
      <c r="D62">
        <v>2515336.43</v>
      </c>
      <c r="E62">
        <v>6860033.8</v>
      </c>
      <c r="F62">
        <v>188.4</v>
      </c>
      <c r="G62">
        <v>160.35</v>
      </c>
      <c r="H62">
        <v>28.05</v>
      </c>
      <c r="I62">
        <v>28.05</v>
      </c>
      <c r="J62">
        <v>31.1</v>
      </c>
      <c r="K62">
        <v>3.99</v>
      </c>
      <c r="L62">
        <v>0.56</v>
      </c>
      <c r="M62">
        <v>-99</v>
      </c>
      <c r="N62">
        <v>-99</v>
      </c>
      <c r="O62">
        <v>1</v>
      </c>
      <c r="P62" t="s">
        <v>42</v>
      </c>
      <c r="Q62">
        <v>2</v>
      </c>
    </row>
    <row r="63" spans="1:17" ht="15">
      <c r="A63">
        <v>8</v>
      </c>
      <c r="B63">
        <v>111</v>
      </c>
      <c r="C63">
        <v>2</v>
      </c>
      <c r="D63">
        <v>2515341.14</v>
      </c>
      <c r="E63">
        <v>6860036.95</v>
      </c>
      <c r="F63">
        <v>187.92</v>
      </c>
      <c r="G63">
        <v>160.78</v>
      </c>
      <c r="H63">
        <v>26.89</v>
      </c>
      <c r="I63">
        <v>27.15</v>
      </c>
      <c r="J63">
        <v>32.9</v>
      </c>
      <c r="K63">
        <v>4.95</v>
      </c>
      <c r="L63">
        <v>0.5</v>
      </c>
      <c r="M63">
        <v>-99</v>
      </c>
      <c r="N63">
        <v>-99</v>
      </c>
      <c r="O63">
        <v>1</v>
      </c>
      <c r="P63" t="s">
        <v>42</v>
      </c>
      <c r="Q63">
        <v>2</v>
      </c>
    </row>
    <row r="64" spans="1:17" ht="15">
      <c r="A64">
        <v>8</v>
      </c>
      <c r="B64">
        <v>112</v>
      </c>
      <c r="C64">
        <v>2</v>
      </c>
      <c r="D64">
        <v>2515343.63</v>
      </c>
      <c r="E64">
        <v>6860038.75</v>
      </c>
      <c r="F64">
        <v>188.25</v>
      </c>
      <c r="G64">
        <v>161.1</v>
      </c>
      <c r="H64">
        <v>27.04</v>
      </c>
      <c r="I64">
        <v>27.15</v>
      </c>
      <c r="J64">
        <v>30.3</v>
      </c>
      <c r="K64">
        <v>3.98</v>
      </c>
      <c r="L64">
        <v>0.48</v>
      </c>
      <c r="M64">
        <v>-99</v>
      </c>
      <c r="N64">
        <v>-99</v>
      </c>
      <c r="O64">
        <v>1</v>
      </c>
      <c r="P64" t="s">
        <v>42</v>
      </c>
      <c r="Q64">
        <v>2</v>
      </c>
    </row>
    <row r="65" spans="1:17" ht="15">
      <c r="A65">
        <v>8</v>
      </c>
      <c r="B65">
        <v>71</v>
      </c>
      <c r="C65">
        <v>2</v>
      </c>
      <c r="D65">
        <v>2515337.68</v>
      </c>
      <c r="E65">
        <v>6860042.7</v>
      </c>
      <c r="F65">
        <v>185.33</v>
      </c>
      <c r="G65">
        <v>161.01</v>
      </c>
      <c r="H65">
        <v>24.46</v>
      </c>
      <c r="I65">
        <v>24.32</v>
      </c>
      <c r="J65">
        <v>28.1</v>
      </c>
      <c r="K65">
        <v>4.12</v>
      </c>
      <c r="L65">
        <v>0.34</v>
      </c>
      <c r="M65">
        <v>-99</v>
      </c>
      <c r="N65">
        <v>-99</v>
      </c>
      <c r="O65">
        <v>1</v>
      </c>
      <c r="P65" t="s">
        <v>42</v>
      </c>
      <c r="Q65">
        <v>2</v>
      </c>
    </row>
    <row r="66" spans="1:17" ht="15">
      <c r="A66">
        <v>8</v>
      </c>
      <c r="B66">
        <v>114</v>
      </c>
      <c r="C66">
        <v>2</v>
      </c>
      <c r="D66">
        <v>2515344.22</v>
      </c>
      <c r="E66">
        <v>6860045.04</v>
      </c>
      <c r="F66">
        <v>187.61</v>
      </c>
      <c r="G66">
        <v>161.37</v>
      </c>
      <c r="H66">
        <v>26.16</v>
      </c>
      <c r="I66">
        <v>26.24</v>
      </c>
      <c r="J66">
        <v>29.4</v>
      </c>
      <c r="K66">
        <v>3.95</v>
      </c>
      <c r="L66">
        <v>0.38</v>
      </c>
      <c r="M66">
        <v>-99</v>
      </c>
      <c r="N66">
        <v>-99</v>
      </c>
      <c r="O66">
        <v>1</v>
      </c>
      <c r="P66" t="s">
        <v>42</v>
      </c>
      <c r="Q66">
        <v>2</v>
      </c>
    </row>
    <row r="67" spans="1:17" ht="15">
      <c r="A67">
        <v>8</v>
      </c>
      <c r="B67">
        <v>115</v>
      </c>
      <c r="C67">
        <v>2</v>
      </c>
      <c r="D67">
        <v>2515344.35</v>
      </c>
      <c r="E67">
        <v>6860048.54</v>
      </c>
      <c r="F67">
        <v>185.12</v>
      </c>
      <c r="G67">
        <v>161.57</v>
      </c>
      <c r="H67">
        <v>23.53</v>
      </c>
      <c r="I67">
        <v>23.55</v>
      </c>
      <c r="J67">
        <v>25.7</v>
      </c>
      <c r="K67">
        <v>3.51</v>
      </c>
      <c r="L67">
        <v>0.45</v>
      </c>
      <c r="M67">
        <v>-99</v>
      </c>
      <c r="N67">
        <v>-99</v>
      </c>
      <c r="O67">
        <v>1</v>
      </c>
      <c r="P67" t="s">
        <v>42</v>
      </c>
      <c r="Q67">
        <v>2</v>
      </c>
    </row>
    <row r="68" spans="1:17" ht="15">
      <c r="A68">
        <v>8</v>
      </c>
      <c r="B68">
        <v>73</v>
      </c>
      <c r="C68">
        <v>2</v>
      </c>
      <c r="D68">
        <v>2515339.53</v>
      </c>
      <c r="E68">
        <v>6860051.5</v>
      </c>
      <c r="F68">
        <v>183.2</v>
      </c>
      <c r="G68">
        <v>160.94</v>
      </c>
      <c r="H68">
        <v>22.32</v>
      </c>
      <c r="I68">
        <v>22.26</v>
      </c>
      <c r="J68">
        <v>24.3</v>
      </c>
      <c r="K68">
        <v>3.41</v>
      </c>
      <c r="L68">
        <v>0.32</v>
      </c>
      <c r="M68">
        <v>-99</v>
      </c>
      <c r="N68">
        <v>-99</v>
      </c>
      <c r="O68">
        <v>1</v>
      </c>
      <c r="P68" t="s">
        <v>42</v>
      </c>
      <c r="Q68">
        <v>2</v>
      </c>
    </row>
    <row r="69" spans="1:17" ht="15">
      <c r="A69">
        <v>8</v>
      </c>
      <c r="B69">
        <v>117</v>
      </c>
      <c r="C69">
        <v>2</v>
      </c>
      <c r="D69">
        <v>2515345.56</v>
      </c>
      <c r="E69">
        <v>6860052.04</v>
      </c>
      <c r="F69">
        <v>188.26</v>
      </c>
      <c r="G69">
        <v>161.53</v>
      </c>
      <c r="H69">
        <v>26.78</v>
      </c>
      <c r="I69">
        <v>26.74</v>
      </c>
      <c r="J69">
        <v>32.3</v>
      </c>
      <c r="K69">
        <v>4.85</v>
      </c>
      <c r="L69">
        <v>0.35</v>
      </c>
      <c r="M69">
        <v>-99</v>
      </c>
      <c r="N69">
        <v>-99</v>
      </c>
      <c r="O69">
        <v>1</v>
      </c>
      <c r="P69" t="s">
        <v>42</v>
      </c>
      <c r="Q69">
        <v>2</v>
      </c>
    </row>
    <row r="70" spans="1:17" ht="15">
      <c r="A70">
        <v>8</v>
      </c>
      <c r="B70">
        <v>118</v>
      </c>
      <c r="C70">
        <v>2</v>
      </c>
      <c r="D70">
        <v>2515346.18</v>
      </c>
      <c r="E70">
        <v>6860055.5</v>
      </c>
      <c r="F70">
        <v>186.17</v>
      </c>
      <c r="G70">
        <v>161.66</v>
      </c>
      <c r="H70">
        <v>25.01</v>
      </c>
      <c r="I70">
        <v>24.52</v>
      </c>
      <c r="J70">
        <v>26.9</v>
      </c>
      <c r="K70">
        <v>3.63</v>
      </c>
      <c r="L70">
        <v>0.54</v>
      </c>
      <c r="M70">
        <v>-99</v>
      </c>
      <c r="N70">
        <v>-99</v>
      </c>
      <c r="O70">
        <v>1</v>
      </c>
      <c r="P70" t="s">
        <v>42</v>
      </c>
      <c r="Q70">
        <v>2</v>
      </c>
    </row>
    <row r="71" spans="1:17" ht="15">
      <c r="A71">
        <v>8</v>
      </c>
      <c r="B71">
        <v>77</v>
      </c>
      <c r="C71">
        <v>2</v>
      </c>
      <c r="D71">
        <v>2515345.11</v>
      </c>
      <c r="E71">
        <v>6860058.47</v>
      </c>
      <c r="F71">
        <v>191.99</v>
      </c>
      <c r="G71">
        <v>161.57</v>
      </c>
      <c r="H71">
        <v>30.47</v>
      </c>
      <c r="I71">
        <v>30.42</v>
      </c>
      <c r="J71">
        <v>36</v>
      </c>
      <c r="K71">
        <v>4.94</v>
      </c>
      <c r="L71">
        <v>0.4</v>
      </c>
      <c r="M71">
        <v>-99</v>
      </c>
      <c r="N71">
        <v>-99</v>
      </c>
      <c r="O71">
        <v>1</v>
      </c>
      <c r="P71" t="s">
        <v>42</v>
      </c>
      <c r="Q71">
        <v>2</v>
      </c>
    </row>
    <row r="72" spans="1:17" ht="15">
      <c r="A72">
        <v>8</v>
      </c>
      <c r="B72">
        <v>83</v>
      </c>
      <c r="C72">
        <v>3</v>
      </c>
      <c r="D72">
        <v>2515316.7</v>
      </c>
      <c r="E72">
        <v>6859965.95</v>
      </c>
      <c r="F72">
        <v>179.6</v>
      </c>
      <c r="G72">
        <v>154.82</v>
      </c>
      <c r="H72">
        <v>24.99</v>
      </c>
      <c r="I72">
        <v>24.78</v>
      </c>
      <c r="J72">
        <v>25.8</v>
      </c>
      <c r="K72">
        <v>5.34</v>
      </c>
      <c r="L72">
        <v>0.58</v>
      </c>
      <c r="M72">
        <v>-99</v>
      </c>
      <c r="N72">
        <v>-99</v>
      </c>
      <c r="O72">
        <v>1</v>
      </c>
      <c r="P72" t="s">
        <v>42</v>
      </c>
      <c r="Q72">
        <v>3</v>
      </c>
    </row>
    <row r="73" spans="1:17" ht="15">
      <c r="A73">
        <v>8</v>
      </c>
      <c r="B73">
        <v>84</v>
      </c>
      <c r="C73">
        <v>2</v>
      </c>
      <c r="D73">
        <v>2515321.7</v>
      </c>
      <c r="E73">
        <v>6859967.97</v>
      </c>
      <c r="F73">
        <v>178.21</v>
      </c>
      <c r="G73">
        <v>154.89</v>
      </c>
      <c r="H73">
        <v>23.15</v>
      </c>
      <c r="I73">
        <v>23.31</v>
      </c>
      <c r="J73">
        <v>26.3</v>
      </c>
      <c r="K73">
        <v>3.81</v>
      </c>
      <c r="L73">
        <v>0.51</v>
      </c>
      <c r="M73">
        <v>-99</v>
      </c>
      <c r="N73">
        <v>-99</v>
      </c>
      <c r="O73">
        <v>1</v>
      </c>
      <c r="P73" t="s">
        <v>42</v>
      </c>
      <c r="Q73">
        <v>3</v>
      </c>
    </row>
    <row r="74" spans="1:17" ht="15">
      <c r="A74">
        <v>8</v>
      </c>
      <c r="B74">
        <v>85</v>
      </c>
      <c r="C74">
        <v>2</v>
      </c>
      <c r="D74">
        <v>2515319.67</v>
      </c>
      <c r="E74">
        <v>6859971.02</v>
      </c>
      <c r="F74">
        <v>178.34</v>
      </c>
      <c r="G74">
        <v>154.69</v>
      </c>
      <c r="H74">
        <v>23.62</v>
      </c>
      <c r="I74">
        <v>23.65</v>
      </c>
      <c r="J74">
        <v>27</v>
      </c>
      <c r="K74">
        <v>3.95</v>
      </c>
      <c r="L74">
        <v>0.63</v>
      </c>
      <c r="M74">
        <v>-99</v>
      </c>
      <c r="N74">
        <v>-99</v>
      </c>
      <c r="O74">
        <v>1</v>
      </c>
      <c r="P74" t="s">
        <v>42</v>
      </c>
      <c r="Q74">
        <v>3</v>
      </c>
    </row>
    <row r="75" spans="1:17" ht="15">
      <c r="A75">
        <v>8</v>
      </c>
      <c r="B75">
        <v>87</v>
      </c>
      <c r="C75">
        <v>2</v>
      </c>
      <c r="D75">
        <v>2515316.69</v>
      </c>
      <c r="E75">
        <v>6859973.58</v>
      </c>
      <c r="F75">
        <v>178.94</v>
      </c>
      <c r="G75">
        <v>154.54</v>
      </c>
      <c r="H75">
        <v>24.34</v>
      </c>
      <c r="I75">
        <v>24.4</v>
      </c>
      <c r="J75">
        <v>26.8</v>
      </c>
      <c r="K75">
        <v>3.63</v>
      </c>
      <c r="L75">
        <v>0.3</v>
      </c>
      <c r="M75">
        <v>-99</v>
      </c>
      <c r="N75">
        <v>-99</v>
      </c>
      <c r="O75">
        <v>1</v>
      </c>
      <c r="P75" t="s">
        <v>42</v>
      </c>
      <c r="Q75">
        <v>3</v>
      </c>
    </row>
    <row r="76" spans="1:17" ht="15">
      <c r="A76">
        <v>8</v>
      </c>
      <c r="B76">
        <v>39</v>
      </c>
      <c r="C76">
        <v>2</v>
      </c>
      <c r="D76">
        <v>2515316.41</v>
      </c>
      <c r="E76">
        <v>6859978.7</v>
      </c>
      <c r="F76">
        <v>179.1</v>
      </c>
      <c r="G76">
        <v>155.66</v>
      </c>
      <c r="H76">
        <v>23.54</v>
      </c>
      <c r="I76">
        <v>23.45</v>
      </c>
      <c r="J76">
        <v>25.2</v>
      </c>
      <c r="K76">
        <v>3.34</v>
      </c>
      <c r="L76">
        <v>0.52</v>
      </c>
      <c r="M76">
        <v>-99</v>
      </c>
      <c r="N76">
        <v>-99</v>
      </c>
      <c r="O76">
        <v>1</v>
      </c>
      <c r="P76" t="s">
        <v>42</v>
      </c>
      <c r="Q76">
        <v>3</v>
      </c>
    </row>
    <row r="77" spans="1:17" ht="15">
      <c r="A77">
        <v>8</v>
      </c>
      <c r="B77">
        <v>89</v>
      </c>
      <c r="C77">
        <v>2</v>
      </c>
      <c r="D77">
        <v>2515320.97</v>
      </c>
      <c r="E77">
        <v>6859978</v>
      </c>
      <c r="F77">
        <v>183.62</v>
      </c>
      <c r="G77">
        <v>156.36</v>
      </c>
      <c r="H77">
        <v>27.11</v>
      </c>
      <c r="I77">
        <v>27.26</v>
      </c>
      <c r="J77">
        <v>32.3</v>
      </c>
      <c r="K77">
        <v>4.67</v>
      </c>
      <c r="L77">
        <v>0.49</v>
      </c>
      <c r="M77">
        <v>-99</v>
      </c>
      <c r="N77">
        <v>-99</v>
      </c>
      <c r="O77">
        <v>1</v>
      </c>
      <c r="P77" t="s">
        <v>42</v>
      </c>
      <c r="Q77">
        <v>3</v>
      </c>
    </row>
    <row r="78" spans="1:17" ht="15">
      <c r="A78">
        <v>8</v>
      </c>
      <c r="B78">
        <v>90</v>
      </c>
      <c r="C78">
        <v>2</v>
      </c>
      <c r="D78">
        <v>2515324.98</v>
      </c>
      <c r="E78">
        <v>6859977.57</v>
      </c>
      <c r="F78">
        <v>182.23</v>
      </c>
      <c r="G78">
        <v>156.55</v>
      </c>
      <c r="H78">
        <v>26.05</v>
      </c>
      <c r="I78">
        <v>25.68</v>
      </c>
      <c r="J78">
        <v>29.4</v>
      </c>
      <c r="K78">
        <v>4.13</v>
      </c>
      <c r="L78">
        <v>0.53</v>
      </c>
      <c r="M78">
        <v>-99</v>
      </c>
      <c r="N78">
        <v>-99</v>
      </c>
      <c r="O78">
        <v>1</v>
      </c>
      <c r="P78" t="s">
        <v>42</v>
      </c>
      <c r="Q78">
        <v>3</v>
      </c>
    </row>
    <row r="79" spans="1:17" ht="15">
      <c r="A79">
        <v>8</v>
      </c>
      <c r="B79">
        <v>91</v>
      </c>
      <c r="C79">
        <v>2</v>
      </c>
      <c r="D79">
        <v>2515321.29</v>
      </c>
      <c r="E79">
        <v>6859981.48</v>
      </c>
      <c r="F79">
        <v>183.62</v>
      </c>
      <c r="G79">
        <v>156.52</v>
      </c>
      <c r="H79">
        <v>26.93</v>
      </c>
      <c r="I79">
        <v>27.1</v>
      </c>
      <c r="J79">
        <v>31.7</v>
      </c>
      <c r="K79">
        <v>4.51</v>
      </c>
      <c r="L79">
        <v>0.49</v>
      </c>
      <c r="M79">
        <v>-99</v>
      </c>
      <c r="N79">
        <v>-99</v>
      </c>
      <c r="O79">
        <v>1</v>
      </c>
      <c r="P79" t="s">
        <v>42</v>
      </c>
      <c r="Q79">
        <v>3</v>
      </c>
    </row>
    <row r="80" spans="1:17" ht="15">
      <c r="A80">
        <v>8</v>
      </c>
      <c r="B80">
        <v>42</v>
      </c>
      <c r="C80">
        <v>2</v>
      </c>
      <c r="D80">
        <v>2515319.58</v>
      </c>
      <c r="E80">
        <v>6859984.97</v>
      </c>
      <c r="F80">
        <v>180.31</v>
      </c>
      <c r="G80">
        <v>156.66</v>
      </c>
      <c r="H80">
        <v>23.82</v>
      </c>
      <c r="I80">
        <v>23.65</v>
      </c>
      <c r="J80">
        <v>27.4</v>
      </c>
      <c r="K80">
        <v>4.09</v>
      </c>
      <c r="L80">
        <v>0.45</v>
      </c>
      <c r="M80">
        <v>-99</v>
      </c>
      <c r="N80">
        <v>-99</v>
      </c>
      <c r="O80">
        <v>1</v>
      </c>
      <c r="P80" t="s">
        <v>42</v>
      </c>
      <c r="Q80">
        <v>3</v>
      </c>
    </row>
    <row r="81" spans="1:17" ht="15">
      <c r="A81">
        <v>8</v>
      </c>
      <c r="B81">
        <v>92</v>
      </c>
      <c r="C81">
        <v>2</v>
      </c>
      <c r="D81">
        <v>2515323.93</v>
      </c>
      <c r="E81">
        <v>6859988.04</v>
      </c>
      <c r="F81">
        <v>182.13</v>
      </c>
      <c r="G81">
        <v>157.13</v>
      </c>
      <c r="H81">
        <v>24.94</v>
      </c>
      <c r="I81">
        <v>25</v>
      </c>
      <c r="J81">
        <v>29.6</v>
      </c>
      <c r="K81">
        <v>4.46</v>
      </c>
      <c r="L81">
        <v>0.5</v>
      </c>
      <c r="M81">
        <v>-99</v>
      </c>
      <c r="N81">
        <v>-99</v>
      </c>
      <c r="O81">
        <v>1</v>
      </c>
      <c r="P81" t="s">
        <v>42</v>
      </c>
      <c r="Q81">
        <v>3</v>
      </c>
    </row>
    <row r="82" spans="1:17" ht="15">
      <c r="A82">
        <v>8</v>
      </c>
      <c r="B82">
        <v>95</v>
      </c>
      <c r="C82">
        <v>2</v>
      </c>
      <c r="D82">
        <v>2515324.31</v>
      </c>
      <c r="E82">
        <v>6859995.3</v>
      </c>
      <c r="F82">
        <v>183.55</v>
      </c>
      <c r="G82">
        <v>157.43</v>
      </c>
      <c r="H82">
        <v>26.15</v>
      </c>
      <c r="I82">
        <v>26.13</v>
      </c>
      <c r="J82">
        <v>29.4</v>
      </c>
      <c r="K82">
        <v>4</v>
      </c>
      <c r="L82">
        <v>0.52</v>
      </c>
      <c r="M82">
        <v>-99</v>
      </c>
      <c r="N82">
        <v>-99</v>
      </c>
      <c r="O82">
        <v>1</v>
      </c>
      <c r="P82" t="s">
        <v>42</v>
      </c>
      <c r="Q82">
        <v>3</v>
      </c>
    </row>
    <row r="83" spans="1:17" ht="15">
      <c r="A83">
        <v>8</v>
      </c>
      <c r="B83">
        <v>96</v>
      </c>
      <c r="C83">
        <v>2</v>
      </c>
      <c r="D83">
        <v>2515333.12</v>
      </c>
      <c r="E83">
        <v>6859994.02</v>
      </c>
      <c r="F83">
        <v>185.4</v>
      </c>
      <c r="G83">
        <v>158.06</v>
      </c>
      <c r="H83">
        <v>27.28</v>
      </c>
      <c r="I83">
        <v>27.33</v>
      </c>
      <c r="J83">
        <v>29.3</v>
      </c>
      <c r="K83">
        <v>3.58</v>
      </c>
      <c r="L83">
        <v>0.53</v>
      </c>
      <c r="M83">
        <v>-99</v>
      </c>
      <c r="N83">
        <v>-99</v>
      </c>
      <c r="O83">
        <v>1</v>
      </c>
      <c r="P83" t="s">
        <v>42</v>
      </c>
      <c r="Q83">
        <v>3</v>
      </c>
    </row>
    <row r="84" spans="1:17" ht="15">
      <c r="A84">
        <v>8</v>
      </c>
      <c r="B84">
        <v>97</v>
      </c>
      <c r="C84">
        <v>2</v>
      </c>
      <c r="D84">
        <v>2515327.58</v>
      </c>
      <c r="E84">
        <v>6859998.16</v>
      </c>
      <c r="F84">
        <v>184.37</v>
      </c>
      <c r="G84">
        <v>157.87</v>
      </c>
      <c r="H84">
        <v>26.61</v>
      </c>
      <c r="I84">
        <v>26.5</v>
      </c>
      <c r="J84">
        <v>29.8</v>
      </c>
      <c r="K84">
        <v>4.03</v>
      </c>
      <c r="L84">
        <v>0.5</v>
      </c>
      <c r="M84">
        <v>-99</v>
      </c>
      <c r="N84">
        <v>-99</v>
      </c>
      <c r="O84">
        <v>1</v>
      </c>
      <c r="P84" t="s">
        <v>42</v>
      </c>
      <c r="Q84">
        <v>3</v>
      </c>
    </row>
    <row r="85" spans="1:17" ht="15">
      <c r="A85">
        <v>8</v>
      </c>
      <c r="B85">
        <v>98</v>
      </c>
      <c r="C85">
        <v>2</v>
      </c>
      <c r="D85">
        <v>2515329.1</v>
      </c>
      <c r="E85">
        <v>6860004.91</v>
      </c>
      <c r="F85">
        <v>187.11</v>
      </c>
      <c r="G85">
        <v>157.85</v>
      </c>
      <c r="H85">
        <v>29.29</v>
      </c>
      <c r="I85">
        <v>29.26</v>
      </c>
      <c r="J85">
        <v>32.3</v>
      </c>
      <c r="K85">
        <v>4.01</v>
      </c>
      <c r="L85">
        <v>0.52</v>
      </c>
      <c r="M85">
        <v>-99</v>
      </c>
      <c r="N85">
        <v>-99</v>
      </c>
      <c r="O85">
        <v>1</v>
      </c>
      <c r="P85" t="s">
        <v>42</v>
      </c>
      <c r="Q85">
        <v>3</v>
      </c>
    </row>
    <row r="86" spans="1:17" ht="15">
      <c r="A86">
        <v>8</v>
      </c>
      <c r="B86">
        <v>99</v>
      </c>
      <c r="C86">
        <v>2</v>
      </c>
      <c r="D86">
        <v>2515334.55</v>
      </c>
      <c r="E86">
        <v>6860004.25</v>
      </c>
      <c r="F86">
        <v>187.46</v>
      </c>
      <c r="G86">
        <v>158.29</v>
      </c>
      <c r="H86">
        <v>29.15</v>
      </c>
      <c r="I86">
        <v>29.17</v>
      </c>
      <c r="J86">
        <v>33.9</v>
      </c>
      <c r="K86">
        <v>4.6</v>
      </c>
      <c r="L86">
        <v>0.57</v>
      </c>
      <c r="M86">
        <v>-99</v>
      </c>
      <c r="N86">
        <v>-99</v>
      </c>
      <c r="O86">
        <v>1</v>
      </c>
      <c r="P86" t="s">
        <v>42</v>
      </c>
      <c r="Q86">
        <v>3</v>
      </c>
    </row>
    <row r="87" spans="1:17" ht="15">
      <c r="A87">
        <v>8</v>
      </c>
      <c r="B87">
        <v>100</v>
      </c>
      <c r="C87">
        <v>2</v>
      </c>
      <c r="D87">
        <v>2515336.89</v>
      </c>
      <c r="E87">
        <v>6860003.65</v>
      </c>
      <c r="F87">
        <v>187.01</v>
      </c>
      <c r="G87">
        <v>158.42</v>
      </c>
      <c r="H87">
        <v>28.65</v>
      </c>
      <c r="I87">
        <v>28.58</v>
      </c>
      <c r="J87">
        <v>31.1</v>
      </c>
      <c r="K87">
        <v>3.8</v>
      </c>
      <c r="L87">
        <v>0.58</v>
      </c>
      <c r="M87">
        <v>-99</v>
      </c>
      <c r="N87">
        <v>-99</v>
      </c>
      <c r="O87">
        <v>1</v>
      </c>
      <c r="P87" t="s">
        <v>42</v>
      </c>
      <c r="Q87">
        <v>3</v>
      </c>
    </row>
    <row r="88" spans="1:17" ht="15">
      <c r="A88">
        <v>8</v>
      </c>
      <c r="B88">
        <v>102</v>
      </c>
      <c r="C88">
        <v>2</v>
      </c>
      <c r="D88">
        <v>2515337.27</v>
      </c>
      <c r="E88">
        <v>6860010.85</v>
      </c>
      <c r="F88">
        <v>186.31</v>
      </c>
      <c r="G88">
        <v>158.61</v>
      </c>
      <c r="H88">
        <v>27.67</v>
      </c>
      <c r="I88">
        <v>27.7</v>
      </c>
      <c r="J88">
        <v>33.5</v>
      </c>
      <c r="K88">
        <v>4.98</v>
      </c>
      <c r="L88">
        <v>0.46</v>
      </c>
      <c r="M88">
        <v>-99</v>
      </c>
      <c r="N88">
        <v>-99</v>
      </c>
      <c r="O88">
        <v>1</v>
      </c>
      <c r="P88" t="s">
        <v>42</v>
      </c>
      <c r="Q88">
        <v>3</v>
      </c>
    </row>
    <row r="89" spans="1:17" ht="15">
      <c r="A89">
        <v>8</v>
      </c>
      <c r="B89">
        <v>104</v>
      </c>
      <c r="C89">
        <v>2</v>
      </c>
      <c r="D89">
        <v>2515338.94</v>
      </c>
      <c r="E89">
        <v>6860017.73</v>
      </c>
      <c r="F89">
        <v>188.04</v>
      </c>
      <c r="G89">
        <v>159.02</v>
      </c>
      <c r="H89">
        <v>29.1</v>
      </c>
      <c r="I89">
        <v>29.03</v>
      </c>
      <c r="J89">
        <v>33</v>
      </c>
      <c r="K89">
        <v>4.33</v>
      </c>
      <c r="L89">
        <v>0.51</v>
      </c>
      <c r="M89">
        <v>-99</v>
      </c>
      <c r="N89">
        <v>-99</v>
      </c>
      <c r="O89">
        <v>1</v>
      </c>
      <c r="P89" t="s">
        <v>42</v>
      </c>
      <c r="Q89">
        <v>3</v>
      </c>
    </row>
    <row r="90" spans="1:17" ht="15">
      <c r="A90">
        <v>8</v>
      </c>
      <c r="B90">
        <v>105</v>
      </c>
      <c r="C90">
        <v>2</v>
      </c>
      <c r="D90">
        <v>2515342.36</v>
      </c>
      <c r="E90">
        <v>6860017.8</v>
      </c>
      <c r="F90">
        <v>186.97</v>
      </c>
      <c r="G90">
        <v>159.3</v>
      </c>
      <c r="H90">
        <v>28.04</v>
      </c>
      <c r="I90">
        <v>27.67</v>
      </c>
      <c r="J90">
        <v>30.9</v>
      </c>
      <c r="K90">
        <v>4.04</v>
      </c>
      <c r="L90">
        <v>0.54</v>
      </c>
      <c r="M90">
        <v>-99</v>
      </c>
      <c r="N90">
        <v>-99</v>
      </c>
      <c r="O90">
        <v>1</v>
      </c>
      <c r="P90" t="s">
        <v>42</v>
      </c>
      <c r="Q90">
        <v>3</v>
      </c>
    </row>
    <row r="91" spans="1:17" ht="15">
      <c r="A91">
        <v>8</v>
      </c>
      <c r="B91">
        <v>107</v>
      </c>
      <c r="C91">
        <v>2</v>
      </c>
      <c r="D91">
        <v>2515339.14</v>
      </c>
      <c r="E91">
        <v>6860024.89</v>
      </c>
      <c r="F91">
        <v>187.06</v>
      </c>
      <c r="G91">
        <v>159.71</v>
      </c>
      <c r="H91">
        <v>27.44</v>
      </c>
      <c r="I91">
        <v>27.35</v>
      </c>
      <c r="J91">
        <v>30.2</v>
      </c>
      <c r="K91">
        <v>3.88</v>
      </c>
      <c r="L91">
        <v>0.38</v>
      </c>
      <c r="M91">
        <v>-99</v>
      </c>
      <c r="N91">
        <v>-99</v>
      </c>
      <c r="O91">
        <v>1</v>
      </c>
      <c r="P91" t="s">
        <v>42</v>
      </c>
      <c r="Q91">
        <v>3</v>
      </c>
    </row>
    <row r="92" spans="1:17" ht="15">
      <c r="A92">
        <v>8</v>
      </c>
      <c r="B92">
        <v>108</v>
      </c>
      <c r="C92">
        <v>2</v>
      </c>
      <c r="D92">
        <v>2515342.97</v>
      </c>
      <c r="E92">
        <v>6860024.13</v>
      </c>
      <c r="F92">
        <v>185.53</v>
      </c>
      <c r="G92">
        <v>159.89</v>
      </c>
      <c r="H92">
        <v>26.04</v>
      </c>
      <c r="I92">
        <v>25.64</v>
      </c>
      <c r="J92">
        <v>29.3</v>
      </c>
      <c r="K92">
        <v>4.13</v>
      </c>
      <c r="L92">
        <v>0.51</v>
      </c>
      <c r="M92">
        <v>-99</v>
      </c>
      <c r="N92">
        <v>-99</v>
      </c>
      <c r="O92">
        <v>1</v>
      </c>
      <c r="P92" t="s">
        <v>42</v>
      </c>
      <c r="Q92">
        <v>3</v>
      </c>
    </row>
    <row r="93" spans="1:17" ht="15">
      <c r="A93">
        <v>8</v>
      </c>
      <c r="B93">
        <v>147</v>
      </c>
      <c r="C93">
        <v>2</v>
      </c>
      <c r="D93">
        <v>2515347.4</v>
      </c>
      <c r="E93">
        <v>6860023.62</v>
      </c>
      <c r="F93">
        <v>186.46</v>
      </c>
      <c r="G93">
        <v>159.72</v>
      </c>
      <c r="H93">
        <v>26.61</v>
      </c>
      <c r="I93">
        <v>26.74</v>
      </c>
      <c r="J93">
        <v>32.1</v>
      </c>
      <c r="K93">
        <v>4.77</v>
      </c>
      <c r="L93">
        <v>0.38</v>
      </c>
      <c r="M93">
        <v>-99</v>
      </c>
      <c r="N93">
        <v>-99</v>
      </c>
      <c r="O93">
        <v>1</v>
      </c>
      <c r="P93" t="s">
        <v>42</v>
      </c>
      <c r="Q93">
        <v>3</v>
      </c>
    </row>
    <row r="94" spans="1:17" ht="15">
      <c r="A94">
        <v>8</v>
      </c>
      <c r="B94">
        <v>109</v>
      </c>
      <c r="C94">
        <v>2</v>
      </c>
      <c r="D94">
        <v>2515343.99</v>
      </c>
      <c r="E94">
        <v>6860027.78</v>
      </c>
      <c r="F94">
        <v>185.91</v>
      </c>
      <c r="G94">
        <v>160.3</v>
      </c>
      <c r="H94">
        <v>25.53</v>
      </c>
      <c r="I94">
        <v>25.61</v>
      </c>
      <c r="J94">
        <v>29.5</v>
      </c>
      <c r="K94">
        <v>4.22</v>
      </c>
      <c r="L94">
        <v>0.43</v>
      </c>
      <c r="M94">
        <v>-99</v>
      </c>
      <c r="N94">
        <v>-99</v>
      </c>
      <c r="O94">
        <v>1</v>
      </c>
      <c r="P94" t="s">
        <v>42</v>
      </c>
      <c r="Q94">
        <v>3</v>
      </c>
    </row>
    <row r="95" spans="1:17" ht="15">
      <c r="A95">
        <v>8</v>
      </c>
      <c r="B95">
        <v>150</v>
      </c>
      <c r="C95">
        <v>2</v>
      </c>
      <c r="D95">
        <v>2515347.72</v>
      </c>
      <c r="E95">
        <v>6860027.28</v>
      </c>
      <c r="F95">
        <v>184.9</v>
      </c>
      <c r="G95">
        <v>160.01</v>
      </c>
      <c r="H95">
        <v>24.7</v>
      </c>
      <c r="I95">
        <v>24.89</v>
      </c>
      <c r="J95">
        <v>28.4</v>
      </c>
      <c r="K95">
        <v>4.03</v>
      </c>
      <c r="L95">
        <v>0.48</v>
      </c>
      <c r="M95">
        <v>-99</v>
      </c>
      <c r="N95">
        <v>-99</v>
      </c>
      <c r="O95">
        <v>1</v>
      </c>
      <c r="P95" t="s">
        <v>42</v>
      </c>
      <c r="Q95">
        <v>3</v>
      </c>
    </row>
    <row r="96" spans="1:17" ht="15">
      <c r="A96">
        <v>8</v>
      </c>
      <c r="B96">
        <v>110</v>
      </c>
      <c r="C96">
        <v>2</v>
      </c>
      <c r="D96">
        <v>2515343.49</v>
      </c>
      <c r="E96">
        <v>6860035.38</v>
      </c>
      <c r="F96">
        <v>185.7</v>
      </c>
      <c r="G96">
        <v>160.86</v>
      </c>
      <c r="H96">
        <v>24.78</v>
      </c>
      <c r="I96">
        <v>24.84</v>
      </c>
      <c r="J96">
        <v>26</v>
      </c>
      <c r="K96">
        <v>3.19</v>
      </c>
      <c r="L96">
        <v>0.55</v>
      </c>
      <c r="M96">
        <v>-99</v>
      </c>
      <c r="N96">
        <v>-99</v>
      </c>
      <c r="O96">
        <v>1</v>
      </c>
      <c r="P96" t="s">
        <v>42</v>
      </c>
      <c r="Q96">
        <v>3</v>
      </c>
    </row>
    <row r="97" spans="1:17" ht="15">
      <c r="A97">
        <v>8</v>
      </c>
      <c r="B97">
        <v>155</v>
      </c>
      <c r="C97">
        <v>2</v>
      </c>
      <c r="D97">
        <v>2515351.54</v>
      </c>
      <c r="E97">
        <v>6860035.65</v>
      </c>
      <c r="F97">
        <v>186.55</v>
      </c>
      <c r="G97">
        <v>161.02</v>
      </c>
      <c r="H97">
        <v>25.41</v>
      </c>
      <c r="I97">
        <v>25.53</v>
      </c>
      <c r="J97">
        <v>29.4</v>
      </c>
      <c r="K97">
        <v>4.21</v>
      </c>
      <c r="L97">
        <v>0.48</v>
      </c>
      <c r="M97">
        <v>-99</v>
      </c>
      <c r="N97">
        <v>-99</v>
      </c>
      <c r="O97">
        <v>1</v>
      </c>
      <c r="P97" t="s">
        <v>42</v>
      </c>
      <c r="Q97">
        <v>3</v>
      </c>
    </row>
    <row r="98" spans="1:17" ht="15">
      <c r="A98">
        <v>8</v>
      </c>
      <c r="B98">
        <v>157</v>
      </c>
      <c r="C98">
        <v>2</v>
      </c>
      <c r="D98">
        <v>2515353.51</v>
      </c>
      <c r="E98">
        <v>6860038.45</v>
      </c>
      <c r="F98">
        <v>183.75</v>
      </c>
      <c r="G98">
        <v>161.54</v>
      </c>
      <c r="H98">
        <v>22.49</v>
      </c>
      <c r="I98">
        <v>22.21</v>
      </c>
      <c r="J98">
        <v>24.1</v>
      </c>
      <c r="K98">
        <v>3.36</v>
      </c>
      <c r="L98">
        <v>0.45</v>
      </c>
      <c r="M98">
        <v>-99</v>
      </c>
      <c r="N98">
        <v>-99</v>
      </c>
      <c r="O98">
        <v>1</v>
      </c>
      <c r="P98" t="s">
        <v>42</v>
      </c>
      <c r="Q98">
        <v>3</v>
      </c>
    </row>
    <row r="99" spans="1:17" ht="15">
      <c r="A99">
        <v>8</v>
      </c>
      <c r="B99">
        <v>113</v>
      </c>
      <c r="C99">
        <v>2</v>
      </c>
      <c r="D99">
        <v>2515349.73</v>
      </c>
      <c r="E99">
        <v>6860040.73</v>
      </c>
      <c r="F99">
        <v>186.43</v>
      </c>
      <c r="G99">
        <v>161.64</v>
      </c>
      <c r="H99">
        <v>24.53</v>
      </c>
      <c r="I99">
        <v>24.79</v>
      </c>
      <c r="J99">
        <v>29.1</v>
      </c>
      <c r="K99">
        <v>4.33</v>
      </c>
      <c r="L99">
        <v>0.4</v>
      </c>
      <c r="M99">
        <v>-99</v>
      </c>
      <c r="N99">
        <v>-99</v>
      </c>
      <c r="O99">
        <v>1</v>
      </c>
      <c r="P99" t="s">
        <v>42</v>
      </c>
      <c r="Q99">
        <v>3</v>
      </c>
    </row>
    <row r="100" spans="1:17" ht="15">
      <c r="A100">
        <v>8</v>
      </c>
      <c r="B100">
        <v>159</v>
      </c>
      <c r="C100">
        <v>2</v>
      </c>
      <c r="D100">
        <v>2515352.25</v>
      </c>
      <c r="E100">
        <v>6860042.39</v>
      </c>
      <c r="F100">
        <v>187.11</v>
      </c>
      <c r="G100">
        <v>162.01</v>
      </c>
      <c r="H100">
        <v>25.11</v>
      </c>
      <c r="I100">
        <v>25.1</v>
      </c>
      <c r="J100">
        <v>27.8</v>
      </c>
      <c r="K100">
        <v>3.74</v>
      </c>
      <c r="L100">
        <v>0.47</v>
      </c>
      <c r="M100">
        <v>-99</v>
      </c>
      <c r="N100">
        <v>-99</v>
      </c>
      <c r="O100">
        <v>1</v>
      </c>
      <c r="P100" t="s">
        <v>42</v>
      </c>
      <c r="Q100">
        <v>3</v>
      </c>
    </row>
    <row r="101" spans="1:17" ht="15">
      <c r="A101">
        <v>8</v>
      </c>
      <c r="B101">
        <v>116</v>
      </c>
      <c r="C101">
        <v>2</v>
      </c>
      <c r="D101">
        <v>2515351.05</v>
      </c>
      <c r="E101">
        <v>6860048.01</v>
      </c>
      <c r="F101">
        <v>188.57</v>
      </c>
      <c r="G101">
        <v>162.26</v>
      </c>
      <c r="H101">
        <v>26.25</v>
      </c>
      <c r="I101">
        <v>26.31</v>
      </c>
      <c r="J101">
        <v>31.3</v>
      </c>
      <c r="K101">
        <v>4.63</v>
      </c>
      <c r="L101">
        <v>0.33</v>
      </c>
      <c r="M101">
        <v>-99</v>
      </c>
      <c r="N101">
        <v>-99</v>
      </c>
      <c r="O101">
        <v>1</v>
      </c>
      <c r="P101" t="s">
        <v>42</v>
      </c>
      <c r="Q101">
        <v>3</v>
      </c>
    </row>
    <row r="102" spans="1:17" ht="15">
      <c r="A102">
        <v>8</v>
      </c>
      <c r="B102">
        <v>162</v>
      </c>
      <c r="C102">
        <v>2</v>
      </c>
      <c r="D102">
        <v>2515359.07</v>
      </c>
      <c r="E102">
        <v>6860053.42</v>
      </c>
      <c r="F102">
        <v>189.38</v>
      </c>
      <c r="G102">
        <v>163.45</v>
      </c>
      <c r="H102">
        <v>25.88</v>
      </c>
      <c r="I102">
        <v>25.94</v>
      </c>
      <c r="J102">
        <v>28.1</v>
      </c>
      <c r="K102">
        <v>3.6</v>
      </c>
      <c r="L102">
        <v>0.44</v>
      </c>
      <c r="M102">
        <v>-99</v>
      </c>
      <c r="N102">
        <v>-99</v>
      </c>
      <c r="O102">
        <v>1</v>
      </c>
      <c r="P102" t="s">
        <v>42</v>
      </c>
      <c r="Q102">
        <v>3</v>
      </c>
    </row>
    <row r="103" spans="1:17" ht="15">
      <c r="A103">
        <v>8</v>
      </c>
      <c r="B103">
        <v>119</v>
      </c>
      <c r="C103">
        <v>2</v>
      </c>
      <c r="D103">
        <v>2515357</v>
      </c>
      <c r="E103">
        <v>6860057.19</v>
      </c>
      <c r="F103">
        <v>186.61</v>
      </c>
      <c r="G103">
        <v>163.06</v>
      </c>
      <c r="H103">
        <v>24.01</v>
      </c>
      <c r="I103">
        <v>23.55</v>
      </c>
      <c r="J103">
        <v>22.3</v>
      </c>
      <c r="K103">
        <v>2.35</v>
      </c>
      <c r="L103">
        <v>0.5</v>
      </c>
      <c r="M103">
        <v>-99</v>
      </c>
      <c r="N103">
        <v>-99</v>
      </c>
      <c r="O103">
        <v>1</v>
      </c>
      <c r="P103" t="s">
        <v>42</v>
      </c>
      <c r="Q103">
        <v>3</v>
      </c>
    </row>
    <row r="104" spans="1:17" ht="15">
      <c r="A104">
        <v>8</v>
      </c>
      <c r="B104">
        <v>86</v>
      </c>
      <c r="C104">
        <v>2</v>
      </c>
      <c r="D104">
        <v>2515323.21</v>
      </c>
      <c r="E104">
        <v>6859970.76</v>
      </c>
      <c r="F104">
        <v>177.83</v>
      </c>
      <c r="G104">
        <v>155.06</v>
      </c>
      <c r="H104">
        <v>22.87</v>
      </c>
      <c r="I104">
        <v>22.77</v>
      </c>
      <c r="J104">
        <v>25.6</v>
      </c>
      <c r="K104">
        <v>3.73</v>
      </c>
      <c r="L104">
        <v>0.48</v>
      </c>
      <c r="M104">
        <v>-99</v>
      </c>
      <c r="N104">
        <v>-99</v>
      </c>
      <c r="O104">
        <v>1</v>
      </c>
      <c r="P104" t="s">
        <v>42</v>
      </c>
      <c r="Q104">
        <v>4</v>
      </c>
    </row>
    <row r="105" spans="1:17" ht="15">
      <c r="A105">
        <v>8</v>
      </c>
      <c r="B105">
        <v>127</v>
      </c>
      <c r="C105">
        <v>2</v>
      </c>
      <c r="D105">
        <v>2515327.41</v>
      </c>
      <c r="E105">
        <v>6859969.33</v>
      </c>
      <c r="F105">
        <v>178.6</v>
      </c>
      <c r="G105">
        <v>155.63</v>
      </c>
      <c r="H105">
        <v>23.33</v>
      </c>
      <c r="I105">
        <v>22.97</v>
      </c>
      <c r="J105">
        <v>25.2</v>
      </c>
      <c r="K105">
        <v>3.52</v>
      </c>
      <c r="L105">
        <v>0.44</v>
      </c>
      <c r="M105">
        <v>-99</v>
      </c>
      <c r="N105">
        <v>-99</v>
      </c>
      <c r="O105">
        <v>1</v>
      </c>
      <c r="P105" t="s">
        <v>42</v>
      </c>
      <c r="Q105">
        <v>4</v>
      </c>
    </row>
    <row r="106" spans="1:17" ht="15">
      <c r="A106">
        <v>8</v>
      </c>
      <c r="B106">
        <v>88</v>
      </c>
      <c r="C106">
        <v>2</v>
      </c>
      <c r="D106">
        <v>2515325.83</v>
      </c>
      <c r="E106">
        <v>6859974.15</v>
      </c>
      <c r="F106">
        <v>183.44</v>
      </c>
      <c r="G106">
        <v>156.33</v>
      </c>
      <c r="H106">
        <v>27.12</v>
      </c>
      <c r="I106">
        <v>27.11</v>
      </c>
      <c r="J106">
        <v>30.9</v>
      </c>
      <c r="K106">
        <v>4.23</v>
      </c>
      <c r="L106">
        <v>0.49</v>
      </c>
      <c r="M106">
        <v>-99</v>
      </c>
      <c r="N106">
        <v>-99</v>
      </c>
      <c r="O106">
        <v>1</v>
      </c>
      <c r="P106" t="s">
        <v>42</v>
      </c>
      <c r="Q106">
        <v>4</v>
      </c>
    </row>
    <row r="107" spans="1:17" ht="15">
      <c r="A107">
        <v>8</v>
      </c>
      <c r="B107">
        <v>129</v>
      </c>
      <c r="C107">
        <v>2</v>
      </c>
      <c r="D107">
        <v>2515328.58</v>
      </c>
      <c r="E107">
        <v>6859973.86</v>
      </c>
      <c r="F107">
        <v>183.22</v>
      </c>
      <c r="G107">
        <v>156.29</v>
      </c>
      <c r="H107">
        <v>27.12</v>
      </c>
      <c r="I107">
        <v>26.93</v>
      </c>
      <c r="J107">
        <v>31.9</v>
      </c>
      <c r="K107">
        <v>4.66</v>
      </c>
      <c r="L107">
        <v>0.54</v>
      </c>
      <c r="M107">
        <v>-99</v>
      </c>
      <c r="N107">
        <v>-99</v>
      </c>
      <c r="O107">
        <v>1</v>
      </c>
      <c r="P107" t="s">
        <v>42</v>
      </c>
      <c r="Q107">
        <v>4</v>
      </c>
    </row>
    <row r="108" spans="1:17" ht="15">
      <c r="A108">
        <v>8</v>
      </c>
      <c r="B108">
        <v>130</v>
      </c>
      <c r="C108">
        <v>2</v>
      </c>
      <c r="D108">
        <v>2515336.48</v>
      </c>
      <c r="E108">
        <v>6859975.9</v>
      </c>
      <c r="F108">
        <v>185.52</v>
      </c>
      <c r="G108">
        <v>157.27</v>
      </c>
      <c r="H108">
        <v>28.36</v>
      </c>
      <c r="I108">
        <v>28.25</v>
      </c>
      <c r="J108">
        <v>32.5</v>
      </c>
      <c r="K108">
        <v>4.43</v>
      </c>
      <c r="L108">
        <v>0.42</v>
      </c>
      <c r="M108">
        <v>-99</v>
      </c>
      <c r="N108">
        <v>-99</v>
      </c>
      <c r="O108">
        <v>1</v>
      </c>
      <c r="P108" t="s">
        <v>42</v>
      </c>
      <c r="Q108">
        <v>4</v>
      </c>
    </row>
    <row r="109" spans="1:17" ht="15">
      <c r="A109">
        <v>8</v>
      </c>
      <c r="B109">
        <v>131</v>
      </c>
      <c r="C109">
        <v>2</v>
      </c>
      <c r="D109">
        <v>2515334.67</v>
      </c>
      <c r="E109">
        <v>6859979.59</v>
      </c>
      <c r="F109">
        <v>184.2</v>
      </c>
      <c r="G109">
        <v>157.62</v>
      </c>
      <c r="H109">
        <v>26.81</v>
      </c>
      <c r="I109">
        <v>26.58</v>
      </c>
      <c r="J109">
        <v>29.8</v>
      </c>
      <c r="K109">
        <v>3.97</v>
      </c>
      <c r="L109">
        <v>0.52</v>
      </c>
      <c r="M109">
        <v>-99</v>
      </c>
      <c r="N109">
        <v>-99</v>
      </c>
      <c r="O109">
        <v>1</v>
      </c>
      <c r="P109" t="s">
        <v>42</v>
      </c>
      <c r="Q109">
        <v>4</v>
      </c>
    </row>
    <row r="110" spans="1:17" ht="15">
      <c r="A110">
        <v>8</v>
      </c>
      <c r="B110">
        <v>132</v>
      </c>
      <c r="C110">
        <v>2</v>
      </c>
      <c r="D110">
        <v>2515333.12</v>
      </c>
      <c r="E110">
        <v>6859981.86</v>
      </c>
      <c r="F110">
        <v>185.12</v>
      </c>
      <c r="G110">
        <v>157.56</v>
      </c>
      <c r="H110">
        <v>27.48</v>
      </c>
      <c r="I110">
        <v>27.56</v>
      </c>
      <c r="J110">
        <v>32.6</v>
      </c>
      <c r="K110">
        <v>4.69</v>
      </c>
      <c r="L110">
        <v>0.44</v>
      </c>
      <c r="M110">
        <v>-99</v>
      </c>
      <c r="N110">
        <v>-99</v>
      </c>
      <c r="O110">
        <v>1</v>
      </c>
      <c r="P110" t="s">
        <v>42</v>
      </c>
      <c r="Q110">
        <v>4</v>
      </c>
    </row>
    <row r="111" spans="1:17" ht="15">
      <c r="A111">
        <v>8</v>
      </c>
      <c r="B111">
        <v>134</v>
      </c>
      <c r="C111">
        <v>2</v>
      </c>
      <c r="D111">
        <v>2515332.72</v>
      </c>
      <c r="E111">
        <v>6859985.53</v>
      </c>
      <c r="F111">
        <v>184.66</v>
      </c>
      <c r="G111">
        <v>157.97</v>
      </c>
      <c r="H111">
        <v>26.94</v>
      </c>
      <c r="I111">
        <v>26.69</v>
      </c>
      <c r="J111">
        <v>33.1</v>
      </c>
      <c r="K111">
        <v>5.2</v>
      </c>
      <c r="L111">
        <v>0.69</v>
      </c>
      <c r="M111">
        <v>-99</v>
      </c>
      <c r="N111">
        <v>-99</v>
      </c>
      <c r="O111">
        <v>1</v>
      </c>
      <c r="P111" t="s">
        <v>42</v>
      </c>
      <c r="Q111">
        <v>4</v>
      </c>
    </row>
    <row r="112" spans="1:17" ht="15">
      <c r="A112">
        <v>8</v>
      </c>
      <c r="B112">
        <v>93</v>
      </c>
      <c r="C112">
        <v>2</v>
      </c>
      <c r="D112">
        <v>2515332.44</v>
      </c>
      <c r="E112">
        <v>6859988.67</v>
      </c>
      <c r="F112">
        <v>182.39</v>
      </c>
      <c r="G112">
        <v>158.13</v>
      </c>
      <c r="H112">
        <v>24.24</v>
      </c>
      <c r="I112">
        <v>24.26</v>
      </c>
      <c r="J112">
        <v>26.9</v>
      </c>
      <c r="K112">
        <v>3.69</v>
      </c>
      <c r="L112">
        <v>0.47</v>
      </c>
      <c r="M112">
        <v>-99</v>
      </c>
      <c r="N112">
        <v>-99</v>
      </c>
      <c r="O112">
        <v>1</v>
      </c>
      <c r="P112" t="s">
        <v>42</v>
      </c>
      <c r="Q112">
        <v>4</v>
      </c>
    </row>
    <row r="113" spans="1:17" ht="15">
      <c r="A113">
        <v>8</v>
      </c>
      <c r="B113">
        <v>135</v>
      </c>
      <c r="C113">
        <v>2</v>
      </c>
      <c r="D113">
        <v>2515337.84</v>
      </c>
      <c r="E113">
        <v>6859986.51</v>
      </c>
      <c r="F113">
        <v>186.54</v>
      </c>
      <c r="G113">
        <v>158.51</v>
      </c>
      <c r="H113">
        <v>27.78</v>
      </c>
      <c r="I113">
        <v>28.04</v>
      </c>
      <c r="J113">
        <v>33</v>
      </c>
      <c r="K113">
        <v>4.65</v>
      </c>
      <c r="L113">
        <v>0.45</v>
      </c>
      <c r="M113">
        <v>-99</v>
      </c>
      <c r="N113">
        <v>-99</v>
      </c>
      <c r="O113">
        <v>1</v>
      </c>
      <c r="P113" t="s">
        <v>42</v>
      </c>
      <c r="Q113">
        <v>4</v>
      </c>
    </row>
    <row r="114" spans="1:17" ht="15">
      <c r="A114">
        <v>8</v>
      </c>
      <c r="B114">
        <v>137</v>
      </c>
      <c r="C114">
        <v>2</v>
      </c>
      <c r="D114">
        <v>2515339.19</v>
      </c>
      <c r="E114">
        <v>6859993.04</v>
      </c>
      <c r="F114">
        <v>184.81</v>
      </c>
      <c r="G114">
        <v>158.73</v>
      </c>
      <c r="H114">
        <v>26.49</v>
      </c>
      <c r="I114">
        <v>26.07</v>
      </c>
      <c r="J114">
        <v>28.3</v>
      </c>
      <c r="K114">
        <v>3.62</v>
      </c>
      <c r="L114">
        <v>0.54</v>
      </c>
      <c r="M114">
        <v>-99</v>
      </c>
      <c r="N114">
        <v>-99</v>
      </c>
      <c r="O114">
        <v>1</v>
      </c>
      <c r="P114" t="s">
        <v>42</v>
      </c>
      <c r="Q114">
        <v>4</v>
      </c>
    </row>
    <row r="115" spans="1:17" ht="15">
      <c r="A115">
        <v>8</v>
      </c>
      <c r="B115">
        <v>138</v>
      </c>
      <c r="C115">
        <v>2</v>
      </c>
      <c r="D115">
        <v>2515342.73</v>
      </c>
      <c r="E115">
        <v>6859992.57</v>
      </c>
      <c r="F115">
        <v>186.42</v>
      </c>
      <c r="G115">
        <v>159.03</v>
      </c>
      <c r="H115">
        <v>27.39</v>
      </c>
      <c r="I115">
        <v>27.39</v>
      </c>
      <c r="J115">
        <v>30.6</v>
      </c>
      <c r="K115">
        <v>4.02</v>
      </c>
      <c r="L115">
        <v>0.55</v>
      </c>
      <c r="M115">
        <v>-99</v>
      </c>
      <c r="N115">
        <v>-99</v>
      </c>
      <c r="O115">
        <v>1</v>
      </c>
      <c r="P115" t="s">
        <v>42</v>
      </c>
      <c r="Q115">
        <v>4</v>
      </c>
    </row>
    <row r="116" spans="1:17" ht="15">
      <c r="A116">
        <v>8</v>
      </c>
      <c r="B116">
        <v>139</v>
      </c>
      <c r="C116">
        <v>2</v>
      </c>
      <c r="D116">
        <v>2515338.14</v>
      </c>
      <c r="E116">
        <v>6859997.17</v>
      </c>
      <c r="F116">
        <v>184.12</v>
      </c>
      <c r="G116">
        <v>158.63</v>
      </c>
      <c r="H116">
        <v>25.6</v>
      </c>
      <c r="I116">
        <v>25.49</v>
      </c>
      <c r="J116">
        <v>28</v>
      </c>
      <c r="K116">
        <v>3.68</v>
      </c>
      <c r="L116">
        <v>0.53</v>
      </c>
      <c r="M116">
        <v>-99</v>
      </c>
      <c r="N116">
        <v>-99</v>
      </c>
      <c r="O116">
        <v>1</v>
      </c>
      <c r="P116" t="s">
        <v>42</v>
      </c>
      <c r="Q116">
        <v>4</v>
      </c>
    </row>
    <row r="117" spans="1:17" ht="15">
      <c r="A117">
        <v>8</v>
      </c>
      <c r="B117">
        <v>140</v>
      </c>
      <c r="C117">
        <v>2</v>
      </c>
      <c r="D117">
        <v>2515343.79</v>
      </c>
      <c r="E117">
        <v>6859996.75</v>
      </c>
      <c r="F117">
        <v>184.96</v>
      </c>
      <c r="G117">
        <v>159</v>
      </c>
      <c r="H117">
        <v>26.09</v>
      </c>
      <c r="I117">
        <v>25.97</v>
      </c>
      <c r="J117">
        <v>29.2</v>
      </c>
      <c r="K117">
        <v>3.96</v>
      </c>
      <c r="L117">
        <v>0.54</v>
      </c>
      <c r="M117">
        <v>-99</v>
      </c>
      <c r="N117">
        <v>-99</v>
      </c>
      <c r="O117">
        <v>1</v>
      </c>
      <c r="P117" t="s">
        <v>42</v>
      </c>
      <c r="Q117">
        <v>4</v>
      </c>
    </row>
    <row r="118" spans="1:17" ht="15">
      <c r="A118">
        <v>8</v>
      </c>
      <c r="B118">
        <v>141</v>
      </c>
      <c r="C118">
        <v>2</v>
      </c>
      <c r="D118">
        <v>2515339.93</v>
      </c>
      <c r="E118">
        <v>6859999.68</v>
      </c>
      <c r="F118">
        <v>182.8</v>
      </c>
      <c r="G118">
        <v>158.72</v>
      </c>
      <c r="H118">
        <v>24.08</v>
      </c>
      <c r="I118">
        <v>24.08</v>
      </c>
      <c r="J118">
        <v>26</v>
      </c>
      <c r="K118">
        <v>3.43</v>
      </c>
      <c r="L118">
        <v>0.45</v>
      </c>
      <c r="M118">
        <v>-99</v>
      </c>
      <c r="N118">
        <v>-99</v>
      </c>
      <c r="O118">
        <v>1</v>
      </c>
      <c r="P118" t="s">
        <v>42</v>
      </c>
      <c r="Q118">
        <v>4</v>
      </c>
    </row>
    <row r="119" spans="1:17" ht="15">
      <c r="A119">
        <v>8</v>
      </c>
      <c r="B119">
        <v>142</v>
      </c>
      <c r="C119">
        <v>2</v>
      </c>
      <c r="D119">
        <v>2515344.42</v>
      </c>
      <c r="E119">
        <v>6860001.22</v>
      </c>
      <c r="F119">
        <v>185.05</v>
      </c>
      <c r="G119">
        <v>158.85</v>
      </c>
      <c r="H119">
        <v>26.25</v>
      </c>
      <c r="I119">
        <v>26.2</v>
      </c>
      <c r="J119">
        <v>29.4</v>
      </c>
      <c r="K119">
        <v>3.96</v>
      </c>
      <c r="L119">
        <v>0.44</v>
      </c>
      <c r="M119">
        <v>-99</v>
      </c>
      <c r="N119">
        <v>-99</v>
      </c>
      <c r="O119">
        <v>1</v>
      </c>
      <c r="P119" t="s">
        <v>42</v>
      </c>
      <c r="Q119">
        <v>4</v>
      </c>
    </row>
    <row r="120" spans="1:17" ht="15">
      <c r="A120">
        <v>8</v>
      </c>
      <c r="B120">
        <v>143</v>
      </c>
      <c r="C120">
        <v>2</v>
      </c>
      <c r="D120">
        <v>2515346.28</v>
      </c>
      <c r="E120">
        <v>6860004.45</v>
      </c>
      <c r="F120">
        <v>184.27</v>
      </c>
      <c r="G120">
        <v>158.79</v>
      </c>
      <c r="H120">
        <v>25.54</v>
      </c>
      <c r="I120">
        <v>25.49</v>
      </c>
      <c r="J120">
        <v>29.6</v>
      </c>
      <c r="K120">
        <v>4.29</v>
      </c>
      <c r="L120">
        <v>0.36</v>
      </c>
      <c r="M120">
        <v>-99</v>
      </c>
      <c r="N120">
        <v>-99</v>
      </c>
      <c r="O120">
        <v>1</v>
      </c>
      <c r="P120" t="s">
        <v>42</v>
      </c>
      <c r="Q120">
        <v>4</v>
      </c>
    </row>
    <row r="121" spans="1:17" ht="15">
      <c r="A121">
        <v>8</v>
      </c>
      <c r="B121">
        <v>144</v>
      </c>
      <c r="C121">
        <v>2</v>
      </c>
      <c r="D121">
        <v>2515347.38</v>
      </c>
      <c r="E121">
        <v>6860009.65</v>
      </c>
      <c r="F121">
        <v>185.78</v>
      </c>
      <c r="G121">
        <v>158.94</v>
      </c>
      <c r="H121">
        <v>26.81</v>
      </c>
      <c r="I121">
        <v>26.84</v>
      </c>
      <c r="J121">
        <v>30.9</v>
      </c>
      <c r="K121">
        <v>4.29</v>
      </c>
      <c r="L121">
        <v>0.43</v>
      </c>
      <c r="M121">
        <v>-99</v>
      </c>
      <c r="N121">
        <v>-99</v>
      </c>
      <c r="O121">
        <v>1</v>
      </c>
      <c r="P121" t="s">
        <v>42</v>
      </c>
      <c r="Q121">
        <v>4</v>
      </c>
    </row>
    <row r="122" spans="1:17" ht="15">
      <c r="A122">
        <v>8</v>
      </c>
      <c r="B122">
        <v>145</v>
      </c>
      <c r="C122">
        <v>2</v>
      </c>
      <c r="D122">
        <v>2515348.15</v>
      </c>
      <c r="E122">
        <v>6860013.64</v>
      </c>
      <c r="F122">
        <v>185.31</v>
      </c>
      <c r="G122">
        <v>158.96</v>
      </c>
      <c r="H122">
        <v>26.41</v>
      </c>
      <c r="I122">
        <v>26.36</v>
      </c>
      <c r="J122">
        <v>28.3</v>
      </c>
      <c r="K122">
        <v>3.53</v>
      </c>
      <c r="L122">
        <v>0.57</v>
      </c>
      <c r="M122">
        <v>-99</v>
      </c>
      <c r="N122">
        <v>-99</v>
      </c>
      <c r="O122">
        <v>1</v>
      </c>
      <c r="P122" t="s">
        <v>42</v>
      </c>
      <c r="Q122">
        <v>4</v>
      </c>
    </row>
    <row r="123" spans="1:17" ht="15">
      <c r="A123">
        <v>8</v>
      </c>
      <c r="B123">
        <v>146</v>
      </c>
      <c r="C123">
        <v>2</v>
      </c>
      <c r="D123">
        <v>2515348.16</v>
      </c>
      <c r="E123">
        <v>6860016.64</v>
      </c>
      <c r="F123">
        <v>184.62</v>
      </c>
      <c r="G123">
        <v>159.25</v>
      </c>
      <c r="H123">
        <v>25.49</v>
      </c>
      <c r="I123">
        <v>25.37</v>
      </c>
      <c r="J123">
        <v>29.5</v>
      </c>
      <c r="K123">
        <v>4.29</v>
      </c>
      <c r="L123">
        <v>0.48</v>
      </c>
      <c r="M123">
        <v>-99</v>
      </c>
      <c r="N123">
        <v>-99</v>
      </c>
      <c r="O123">
        <v>1</v>
      </c>
      <c r="P123" t="s">
        <v>42</v>
      </c>
      <c r="Q123">
        <v>4</v>
      </c>
    </row>
    <row r="124" spans="1:17" ht="15">
      <c r="A124">
        <v>8</v>
      </c>
      <c r="B124">
        <v>183</v>
      </c>
      <c r="C124">
        <v>2</v>
      </c>
      <c r="D124">
        <v>2515355.55</v>
      </c>
      <c r="E124">
        <v>6860017.68</v>
      </c>
      <c r="F124">
        <v>185.57</v>
      </c>
      <c r="G124">
        <v>159.3</v>
      </c>
      <c r="H124">
        <v>26.75</v>
      </c>
      <c r="I124">
        <v>26.27</v>
      </c>
      <c r="J124">
        <v>28.5</v>
      </c>
      <c r="K124">
        <v>3.63</v>
      </c>
      <c r="L124">
        <v>0.55</v>
      </c>
      <c r="M124">
        <v>-99</v>
      </c>
      <c r="N124">
        <v>-99</v>
      </c>
      <c r="O124">
        <v>1</v>
      </c>
      <c r="P124" t="s">
        <v>42</v>
      </c>
      <c r="Q124">
        <v>4</v>
      </c>
    </row>
    <row r="125" spans="1:17" ht="15">
      <c r="A125">
        <v>8</v>
      </c>
      <c r="B125">
        <v>148</v>
      </c>
      <c r="C125">
        <v>2</v>
      </c>
      <c r="D125">
        <v>2515351.19</v>
      </c>
      <c r="E125">
        <v>6860024.34</v>
      </c>
      <c r="F125">
        <v>187.98</v>
      </c>
      <c r="G125">
        <v>159.87</v>
      </c>
      <c r="H125">
        <v>28.05</v>
      </c>
      <c r="I125">
        <v>28.11</v>
      </c>
      <c r="J125">
        <v>34</v>
      </c>
      <c r="K125">
        <v>5.01</v>
      </c>
      <c r="L125">
        <v>0.46</v>
      </c>
      <c r="M125">
        <v>-99</v>
      </c>
      <c r="N125">
        <v>-99</v>
      </c>
      <c r="O125">
        <v>1</v>
      </c>
      <c r="P125" t="s">
        <v>42</v>
      </c>
      <c r="Q125">
        <v>4</v>
      </c>
    </row>
    <row r="126" spans="1:17" ht="15">
      <c r="A126">
        <v>8</v>
      </c>
      <c r="B126">
        <v>149</v>
      </c>
      <c r="C126">
        <v>2</v>
      </c>
      <c r="D126">
        <v>2515353.51</v>
      </c>
      <c r="E126">
        <v>6860024.11</v>
      </c>
      <c r="F126">
        <v>183.04</v>
      </c>
      <c r="G126">
        <v>159.87</v>
      </c>
      <c r="H126">
        <v>23.56</v>
      </c>
      <c r="I126">
        <v>23.17</v>
      </c>
      <c r="J126">
        <v>27.5</v>
      </c>
      <c r="K126">
        <v>4.3</v>
      </c>
      <c r="L126">
        <v>0.37</v>
      </c>
      <c r="M126">
        <v>-99</v>
      </c>
      <c r="N126">
        <v>-99</v>
      </c>
      <c r="O126">
        <v>1</v>
      </c>
      <c r="P126" t="s">
        <v>42</v>
      </c>
      <c r="Q126">
        <v>4</v>
      </c>
    </row>
    <row r="127" spans="1:17" ht="15">
      <c r="A127">
        <v>8</v>
      </c>
      <c r="B127">
        <v>151</v>
      </c>
      <c r="C127">
        <v>2</v>
      </c>
      <c r="D127">
        <v>2515353.17</v>
      </c>
      <c r="E127">
        <v>6860027.89</v>
      </c>
      <c r="F127">
        <v>185.89</v>
      </c>
      <c r="G127">
        <v>160.19</v>
      </c>
      <c r="H127">
        <v>25.55</v>
      </c>
      <c r="I127">
        <v>25.7</v>
      </c>
      <c r="J127">
        <v>28.8</v>
      </c>
      <c r="K127">
        <v>3.9</v>
      </c>
      <c r="L127">
        <v>0.52</v>
      </c>
      <c r="M127">
        <v>-99</v>
      </c>
      <c r="N127">
        <v>-99</v>
      </c>
      <c r="O127">
        <v>1</v>
      </c>
      <c r="P127" t="s">
        <v>42</v>
      </c>
      <c r="Q127">
        <v>4</v>
      </c>
    </row>
    <row r="128" spans="1:17" ht="15">
      <c r="A128">
        <v>8</v>
      </c>
      <c r="B128">
        <v>186</v>
      </c>
      <c r="C128">
        <v>2</v>
      </c>
      <c r="D128">
        <v>2515359.67</v>
      </c>
      <c r="E128">
        <v>6860025.44</v>
      </c>
      <c r="F128">
        <v>190.41</v>
      </c>
      <c r="G128">
        <v>160.46</v>
      </c>
      <c r="H128">
        <v>29.91</v>
      </c>
      <c r="I128">
        <v>29.95</v>
      </c>
      <c r="J128">
        <v>34.5</v>
      </c>
      <c r="K128">
        <v>4.58</v>
      </c>
      <c r="L128">
        <v>0.38</v>
      </c>
      <c r="M128">
        <v>-99</v>
      </c>
      <c r="N128">
        <v>-99</v>
      </c>
      <c r="O128">
        <v>1</v>
      </c>
      <c r="P128" t="s">
        <v>42</v>
      </c>
      <c r="Q128">
        <v>4</v>
      </c>
    </row>
    <row r="129" spans="1:17" ht="15">
      <c r="A129">
        <v>8</v>
      </c>
      <c r="B129">
        <v>154</v>
      </c>
      <c r="C129">
        <v>2</v>
      </c>
      <c r="D129">
        <v>2515357.09</v>
      </c>
      <c r="E129">
        <v>6860033</v>
      </c>
      <c r="F129">
        <v>186.26</v>
      </c>
      <c r="G129">
        <v>160.98</v>
      </c>
      <c r="H129">
        <v>25.33</v>
      </c>
      <c r="I129">
        <v>25.29</v>
      </c>
      <c r="J129">
        <v>27.6</v>
      </c>
      <c r="K129">
        <v>3.61</v>
      </c>
      <c r="L129">
        <v>0.45</v>
      </c>
      <c r="M129">
        <v>-99</v>
      </c>
      <c r="N129">
        <v>-99</v>
      </c>
      <c r="O129">
        <v>1</v>
      </c>
      <c r="P129" t="s">
        <v>42</v>
      </c>
      <c r="Q129">
        <v>4</v>
      </c>
    </row>
    <row r="130" spans="1:17" ht="15">
      <c r="A130">
        <v>8</v>
      </c>
      <c r="B130">
        <v>156</v>
      </c>
      <c r="C130">
        <v>2</v>
      </c>
      <c r="D130">
        <v>2515358.87</v>
      </c>
      <c r="E130">
        <v>6860033.95</v>
      </c>
      <c r="F130">
        <v>183.95</v>
      </c>
      <c r="G130">
        <v>161.04</v>
      </c>
      <c r="H130">
        <v>23.32</v>
      </c>
      <c r="I130">
        <v>22.91</v>
      </c>
      <c r="J130">
        <v>24.2</v>
      </c>
      <c r="K130">
        <v>3.17</v>
      </c>
      <c r="L130">
        <v>0.46</v>
      </c>
      <c r="M130">
        <v>-99</v>
      </c>
      <c r="N130">
        <v>-99</v>
      </c>
      <c r="O130">
        <v>1</v>
      </c>
      <c r="P130" t="s">
        <v>42</v>
      </c>
      <c r="Q130">
        <v>4</v>
      </c>
    </row>
    <row r="131" spans="1:17" ht="15">
      <c r="A131">
        <v>8</v>
      </c>
      <c r="B131">
        <v>158</v>
      </c>
      <c r="C131">
        <v>2</v>
      </c>
      <c r="D131">
        <v>2515355.5</v>
      </c>
      <c r="E131">
        <v>6860040.05</v>
      </c>
      <c r="F131">
        <v>186.2</v>
      </c>
      <c r="G131">
        <v>161.8</v>
      </c>
      <c r="H131">
        <v>24.2</v>
      </c>
      <c r="I131">
        <v>24.4</v>
      </c>
      <c r="J131">
        <v>26.8</v>
      </c>
      <c r="K131">
        <v>3.64</v>
      </c>
      <c r="L131">
        <v>0.43</v>
      </c>
      <c r="M131">
        <v>-99</v>
      </c>
      <c r="N131">
        <v>-99</v>
      </c>
      <c r="O131">
        <v>1</v>
      </c>
      <c r="P131" t="s">
        <v>42</v>
      </c>
      <c r="Q131">
        <v>4</v>
      </c>
    </row>
    <row r="132" spans="1:17" ht="15">
      <c r="A132">
        <v>8</v>
      </c>
      <c r="B132">
        <v>187</v>
      </c>
      <c r="C132">
        <v>2</v>
      </c>
      <c r="D132">
        <v>2515365.5</v>
      </c>
      <c r="E132">
        <v>6860038.64</v>
      </c>
      <c r="F132">
        <v>179.11</v>
      </c>
      <c r="G132">
        <v>162.23</v>
      </c>
      <c r="H132">
        <v>16.93</v>
      </c>
      <c r="I132">
        <v>16.88</v>
      </c>
      <c r="J132">
        <v>16.4</v>
      </c>
      <c r="K132">
        <v>2.23</v>
      </c>
      <c r="L132">
        <v>0.42</v>
      </c>
      <c r="M132">
        <v>-99</v>
      </c>
      <c r="N132">
        <v>-99</v>
      </c>
      <c r="O132">
        <v>1</v>
      </c>
      <c r="P132" t="s">
        <v>42</v>
      </c>
      <c r="Q132">
        <v>4</v>
      </c>
    </row>
    <row r="133" spans="1:17" ht="15">
      <c r="A133">
        <v>8</v>
      </c>
      <c r="B133">
        <v>188</v>
      </c>
      <c r="C133">
        <v>2</v>
      </c>
      <c r="D133">
        <v>2515362.59</v>
      </c>
      <c r="E133">
        <v>6860040.34</v>
      </c>
      <c r="F133">
        <v>186.66</v>
      </c>
      <c r="G133">
        <v>162.33</v>
      </c>
      <c r="H133">
        <v>24.19</v>
      </c>
      <c r="I133">
        <v>24.33</v>
      </c>
      <c r="J133">
        <v>27.3</v>
      </c>
      <c r="K133">
        <v>3.81</v>
      </c>
      <c r="L133">
        <v>0.39</v>
      </c>
      <c r="M133">
        <v>-99</v>
      </c>
      <c r="N133">
        <v>-99</v>
      </c>
      <c r="O133">
        <v>1</v>
      </c>
      <c r="P133" t="s">
        <v>42</v>
      </c>
      <c r="Q133">
        <v>4</v>
      </c>
    </row>
    <row r="134" spans="1:17" ht="15">
      <c r="A134">
        <v>8</v>
      </c>
      <c r="B134">
        <v>160</v>
      </c>
      <c r="C134">
        <v>2</v>
      </c>
      <c r="D134">
        <v>2515359.86</v>
      </c>
      <c r="E134">
        <v>6860045.36</v>
      </c>
      <c r="F134">
        <v>186.78</v>
      </c>
      <c r="G134">
        <v>162.76</v>
      </c>
      <c r="H134">
        <v>23.95</v>
      </c>
      <c r="I134">
        <v>24.02</v>
      </c>
      <c r="J134">
        <v>26.9</v>
      </c>
      <c r="K134">
        <v>3.77</v>
      </c>
      <c r="L134">
        <v>0.42</v>
      </c>
      <c r="M134">
        <v>-99</v>
      </c>
      <c r="N134">
        <v>-99</v>
      </c>
      <c r="O134">
        <v>1</v>
      </c>
      <c r="P134" t="s">
        <v>42</v>
      </c>
      <c r="Q134">
        <v>4</v>
      </c>
    </row>
    <row r="135" spans="1:17" ht="15">
      <c r="A135">
        <v>8</v>
      </c>
      <c r="B135">
        <v>161</v>
      </c>
      <c r="C135">
        <v>2</v>
      </c>
      <c r="D135">
        <v>2515361.81</v>
      </c>
      <c r="E135">
        <v>6860048.1</v>
      </c>
      <c r="F135">
        <v>187.22</v>
      </c>
      <c r="G135">
        <v>163.09</v>
      </c>
      <c r="H135">
        <v>24.14</v>
      </c>
      <c r="I135">
        <v>24.13</v>
      </c>
      <c r="J135">
        <v>26.7</v>
      </c>
      <c r="K135">
        <v>3.68</v>
      </c>
      <c r="L135">
        <v>0.43</v>
      </c>
      <c r="M135">
        <v>-99</v>
      </c>
      <c r="N135">
        <v>-99</v>
      </c>
      <c r="O135">
        <v>1</v>
      </c>
      <c r="P135" t="s">
        <v>42</v>
      </c>
      <c r="Q135">
        <v>4</v>
      </c>
    </row>
    <row r="136" spans="1:17" ht="15">
      <c r="A136">
        <v>8</v>
      </c>
      <c r="B136">
        <v>126</v>
      </c>
      <c r="C136">
        <v>3</v>
      </c>
      <c r="D136">
        <v>2515332.17</v>
      </c>
      <c r="E136">
        <v>6859961.39</v>
      </c>
      <c r="F136">
        <v>181.27</v>
      </c>
      <c r="G136">
        <v>155.97</v>
      </c>
      <c r="H136">
        <v>25.79</v>
      </c>
      <c r="I136">
        <v>25.3</v>
      </c>
      <c r="J136">
        <v>22.4</v>
      </c>
      <c r="K136">
        <v>3.9</v>
      </c>
      <c r="L136">
        <v>0.65</v>
      </c>
      <c r="M136">
        <v>-99</v>
      </c>
      <c r="N136">
        <v>-99</v>
      </c>
      <c r="O136">
        <v>1</v>
      </c>
      <c r="P136" t="s">
        <v>42</v>
      </c>
      <c r="Q136">
        <v>5</v>
      </c>
    </row>
    <row r="137" spans="1:17" ht="15">
      <c r="A137">
        <v>8</v>
      </c>
      <c r="B137">
        <v>128</v>
      </c>
      <c r="C137">
        <v>3</v>
      </c>
      <c r="D137">
        <v>2515334.06</v>
      </c>
      <c r="E137">
        <v>6859967.04</v>
      </c>
      <c r="F137">
        <v>182.39</v>
      </c>
      <c r="G137">
        <v>156.41</v>
      </c>
      <c r="H137">
        <v>26.46</v>
      </c>
      <c r="I137">
        <v>25.98</v>
      </c>
      <c r="J137">
        <v>26</v>
      </c>
      <c r="K137">
        <v>5.11</v>
      </c>
      <c r="L137">
        <v>0.6</v>
      </c>
      <c r="M137">
        <v>-99</v>
      </c>
      <c r="N137">
        <v>-99</v>
      </c>
      <c r="O137">
        <v>1</v>
      </c>
      <c r="P137" t="s">
        <v>42</v>
      </c>
      <c r="Q137">
        <v>5</v>
      </c>
    </row>
    <row r="138" spans="1:17" ht="15">
      <c r="A138">
        <v>8</v>
      </c>
      <c r="B138">
        <v>170</v>
      </c>
      <c r="C138">
        <v>2</v>
      </c>
      <c r="D138">
        <v>2515338.34</v>
      </c>
      <c r="E138">
        <v>6859972.39</v>
      </c>
      <c r="F138">
        <v>183.18</v>
      </c>
      <c r="G138">
        <v>157.13</v>
      </c>
      <c r="H138">
        <v>26.01</v>
      </c>
      <c r="I138">
        <v>26.05</v>
      </c>
      <c r="J138">
        <v>29.4</v>
      </c>
      <c r="K138">
        <v>4.01</v>
      </c>
      <c r="L138">
        <v>0.47</v>
      </c>
      <c r="M138">
        <v>-99</v>
      </c>
      <c r="N138">
        <v>-99</v>
      </c>
      <c r="O138">
        <v>1</v>
      </c>
      <c r="P138" t="s">
        <v>42</v>
      </c>
      <c r="Q138">
        <v>5</v>
      </c>
    </row>
    <row r="139" spans="1:17" ht="15">
      <c r="A139">
        <v>8</v>
      </c>
      <c r="B139">
        <v>171</v>
      </c>
      <c r="C139">
        <v>2</v>
      </c>
      <c r="D139">
        <v>2515343.99</v>
      </c>
      <c r="E139">
        <v>6859971.34</v>
      </c>
      <c r="F139">
        <v>184.2</v>
      </c>
      <c r="G139">
        <v>157.41</v>
      </c>
      <c r="H139">
        <v>26.87</v>
      </c>
      <c r="I139">
        <v>26.79</v>
      </c>
      <c r="J139">
        <v>30</v>
      </c>
      <c r="K139">
        <v>4</v>
      </c>
      <c r="L139">
        <v>0.46</v>
      </c>
      <c r="M139">
        <v>-99</v>
      </c>
      <c r="N139">
        <v>-99</v>
      </c>
      <c r="O139">
        <v>1</v>
      </c>
      <c r="P139" t="s">
        <v>42</v>
      </c>
      <c r="Q139">
        <v>5</v>
      </c>
    </row>
    <row r="140" spans="1:17" ht="15">
      <c r="A140">
        <v>8</v>
      </c>
      <c r="B140">
        <v>172</v>
      </c>
      <c r="C140">
        <v>2</v>
      </c>
      <c r="D140">
        <v>2515346.98</v>
      </c>
      <c r="E140">
        <v>6859976.48</v>
      </c>
      <c r="F140">
        <v>183.73</v>
      </c>
      <c r="G140">
        <v>157.78</v>
      </c>
      <c r="H140">
        <v>25.92</v>
      </c>
      <c r="I140">
        <v>25.95</v>
      </c>
      <c r="J140">
        <v>29.1</v>
      </c>
      <c r="K140">
        <v>3.94</v>
      </c>
      <c r="L140">
        <v>0.37</v>
      </c>
      <c r="M140">
        <v>-99</v>
      </c>
      <c r="N140">
        <v>-99</v>
      </c>
      <c r="O140">
        <v>1</v>
      </c>
      <c r="P140" t="s">
        <v>42</v>
      </c>
      <c r="Q140">
        <v>5</v>
      </c>
    </row>
    <row r="141" spans="1:17" ht="15">
      <c r="A141">
        <v>8</v>
      </c>
      <c r="B141">
        <v>133</v>
      </c>
      <c r="C141">
        <v>2</v>
      </c>
      <c r="D141">
        <v>2515340.38</v>
      </c>
      <c r="E141">
        <v>6859982.28</v>
      </c>
      <c r="F141">
        <v>183.09</v>
      </c>
      <c r="G141">
        <v>158.12</v>
      </c>
      <c r="H141">
        <v>24.83</v>
      </c>
      <c r="I141">
        <v>24.97</v>
      </c>
      <c r="J141">
        <v>27.9</v>
      </c>
      <c r="K141">
        <v>3.82</v>
      </c>
      <c r="L141">
        <v>0.52</v>
      </c>
      <c r="M141">
        <v>-99</v>
      </c>
      <c r="N141">
        <v>-99</v>
      </c>
      <c r="O141">
        <v>1</v>
      </c>
      <c r="P141" t="s">
        <v>42</v>
      </c>
      <c r="Q141">
        <v>5</v>
      </c>
    </row>
    <row r="142" spans="1:17" ht="15">
      <c r="A142">
        <v>8</v>
      </c>
      <c r="B142">
        <v>173</v>
      </c>
      <c r="C142">
        <v>2</v>
      </c>
      <c r="D142">
        <v>2515346.79</v>
      </c>
      <c r="E142">
        <v>6859981.45</v>
      </c>
      <c r="F142">
        <v>182.91</v>
      </c>
      <c r="G142">
        <v>158.27</v>
      </c>
      <c r="H142">
        <v>24.68</v>
      </c>
      <c r="I142">
        <v>24.65</v>
      </c>
      <c r="J142">
        <v>27.1</v>
      </c>
      <c r="K142">
        <v>3.64</v>
      </c>
      <c r="L142">
        <v>0.44</v>
      </c>
      <c r="M142">
        <v>-99</v>
      </c>
      <c r="N142">
        <v>-99</v>
      </c>
      <c r="O142">
        <v>1</v>
      </c>
      <c r="P142" t="s">
        <v>42</v>
      </c>
      <c r="Q142">
        <v>5</v>
      </c>
    </row>
    <row r="143" spans="1:17" ht="15">
      <c r="A143">
        <v>8</v>
      </c>
      <c r="B143">
        <v>174</v>
      </c>
      <c r="C143">
        <v>2</v>
      </c>
      <c r="D143">
        <v>2515348.08</v>
      </c>
      <c r="E143">
        <v>6859987.85</v>
      </c>
      <c r="F143">
        <v>186.38</v>
      </c>
      <c r="G143">
        <v>158.68</v>
      </c>
      <c r="H143">
        <v>27.61</v>
      </c>
      <c r="I143">
        <v>27.7</v>
      </c>
      <c r="J143">
        <v>31.3</v>
      </c>
      <c r="K143">
        <v>4.18</v>
      </c>
      <c r="L143">
        <v>0.5</v>
      </c>
      <c r="M143">
        <v>-99</v>
      </c>
      <c r="N143">
        <v>-99</v>
      </c>
      <c r="O143">
        <v>1</v>
      </c>
      <c r="P143" t="s">
        <v>42</v>
      </c>
      <c r="Q143">
        <v>5</v>
      </c>
    </row>
    <row r="144" spans="1:17" ht="15">
      <c r="A144">
        <v>8</v>
      </c>
      <c r="B144">
        <v>175</v>
      </c>
      <c r="C144">
        <v>2</v>
      </c>
      <c r="D144">
        <v>2515348.93</v>
      </c>
      <c r="E144">
        <v>6859991.66</v>
      </c>
      <c r="F144">
        <v>187.37</v>
      </c>
      <c r="G144">
        <v>158.82</v>
      </c>
      <c r="H144">
        <v>28.67</v>
      </c>
      <c r="I144">
        <v>28.55</v>
      </c>
      <c r="J144">
        <v>33</v>
      </c>
      <c r="K144">
        <v>4.49</v>
      </c>
      <c r="L144">
        <v>0.51</v>
      </c>
      <c r="M144">
        <v>-99</v>
      </c>
      <c r="N144">
        <v>-99</v>
      </c>
      <c r="O144">
        <v>1</v>
      </c>
      <c r="P144" t="s">
        <v>42</v>
      </c>
      <c r="Q144">
        <v>5</v>
      </c>
    </row>
    <row r="145" spans="1:17" ht="15">
      <c r="A145">
        <v>8</v>
      </c>
      <c r="B145">
        <v>176</v>
      </c>
      <c r="C145">
        <v>2</v>
      </c>
      <c r="D145">
        <v>2515349.62</v>
      </c>
      <c r="E145">
        <v>6859993.93</v>
      </c>
      <c r="F145">
        <v>184.89</v>
      </c>
      <c r="G145">
        <v>159.06</v>
      </c>
      <c r="H145">
        <v>26.23</v>
      </c>
      <c r="I145">
        <v>25.82</v>
      </c>
      <c r="J145">
        <v>27.8</v>
      </c>
      <c r="K145">
        <v>3.53</v>
      </c>
      <c r="L145">
        <v>0.56</v>
      </c>
      <c r="M145">
        <v>-99</v>
      </c>
      <c r="N145">
        <v>-99</v>
      </c>
      <c r="O145">
        <v>1</v>
      </c>
      <c r="P145" t="s">
        <v>42</v>
      </c>
      <c r="Q145">
        <v>5</v>
      </c>
    </row>
    <row r="146" spans="1:17" ht="15">
      <c r="A146">
        <v>8</v>
      </c>
      <c r="B146">
        <v>177</v>
      </c>
      <c r="C146">
        <v>2</v>
      </c>
      <c r="D146">
        <v>2515349.3</v>
      </c>
      <c r="E146">
        <v>6859997.5</v>
      </c>
      <c r="F146">
        <v>182.37</v>
      </c>
      <c r="G146">
        <v>158.77</v>
      </c>
      <c r="H146">
        <v>24.06</v>
      </c>
      <c r="I146">
        <v>23.6</v>
      </c>
      <c r="J146">
        <v>25.4</v>
      </c>
      <c r="K146">
        <v>3.36</v>
      </c>
      <c r="L146">
        <v>0.51</v>
      </c>
      <c r="M146">
        <v>-99</v>
      </c>
      <c r="N146">
        <v>-99</v>
      </c>
      <c r="O146">
        <v>1</v>
      </c>
      <c r="P146" t="s">
        <v>42</v>
      </c>
      <c r="Q146">
        <v>5</v>
      </c>
    </row>
    <row r="147" spans="1:17" ht="15">
      <c r="A147">
        <v>8</v>
      </c>
      <c r="B147">
        <v>178</v>
      </c>
      <c r="C147">
        <v>2</v>
      </c>
      <c r="D147">
        <v>2515350.1</v>
      </c>
      <c r="E147">
        <v>6860000.34</v>
      </c>
      <c r="F147">
        <v>183.92</v>
      </c>
      <c r="G147">
        <v>158.78</v>
      </c>
      <c r="H147">
        <v>25.23</v>
      </c>
      <c r="I147">
        <v>25.15</v>
      </c>
      <c r="J147">
        <v>28.3</v>
      </c>
      <c r="K147">
        <v>3.93</v>
      </c>
      <c r="L147">
        <v>0.33</v>
      </c>
      <c r="M147">
        <v>-99</v>
      </c>
      <c r="N147">
        <v>-99</v>
      </c>
      <c r="O147">
        <v>1</v>
      </c>
      <c r="P147" t="s">
        <v>42</v>
      </c>
      <c r="Q147">
        <v>5</v>
      </c>
    </row>
    <row r="148" spans="1:17" ht="15">
      <c r="A148">
        <v>8</v>
      </c>
      <c r="B148">
        <v>179</v>
      </c>
      <c r="C148">
        <v>2</v>
      </c>
      <c r="D148">
        <v>2515352.98</v>
      </c>
      <c r="E148">
        <v>6860010.51</v>
      </c>
      <c r="F148">
        <v>183.99</v>
      </c>
      <c r="G148">
        <v>158.96</v>
      </c>
      <c r="H148">
        <v>24.64</v>
      </c>
      <c r="I148">
        <v>25.03</v>
      </c>
      <c r="J148">
        <v>27.6</v>
      </c>
      <c r="K148">
        <v>3.7</v>
      </c>
      <c r="L148">
        <v>0.47</v>
      </c>
      <c r="M148">
        <v>-99</v>
      </c>
      <c r="N148">
        <v>-99</v>
      </c>
      <c r="O148">
        <v>1</v>
      </c>
      <c r="P148" t="s">
        <v>42</v>
      </c>
      <c r="Q148">
        <v>5</v>
      </c>
    </row>
    <row r="149" spans="1:17" ht="15">
      <c r="A149">
        <v>8</v>
      </c>
      <c r="B149">
        <v>180</v>
      </c>
      <c r="C149">
        <v>2</v>
      </c>
      <c r="D149">
        <v>2515358.37</v>
      </c>
      <c r="E149">
        <v>6860008.64</v>
      </c>
      <c r="F149">
        <v>186.83</v>
      </c>
      <c r="G149">
        <v>159.49</v>
      </c>
      <c r="H149">
        <v>27.5</v>
      </c>
      <c r="I149">
        <v>27.34</v>
      </c>
      <c r="J149">
        <v>32.9</v>
      </c>
      <c r="K149">
        <v>4.88</v>
      </c>
      <c r="L149">
        <v>0.43</v>
      </c>
      <c r="M149">
        <v>-99</v>
      </c>
      <c r="N149">
        <v>-99</v>
      </c>
      <c r="O149">
        <v>1</v>
      </c>
      <c r="P149" t="s">
        <v>42</v>
      </c>
      <c r="Q149">
        <v>5</v>
      </c>
    </row>
    <row r="150" spans="1:17" ht="15">
      <c r="A150">
        <v>8</v>
      </c>
      <c r="B150">
        <v>181</v>
      </c>
      <c r="C150">
        <v>2</v>
      </c>
      <c r="D150">
        <v>2515361.51</v>
      </c>
      <c r="E150">
        <v>6860010.27</v>
      </c>
      <c r="F150">
        <v>186.33</v>
      </c>
      <c r="G150">
        <v>159.5</v>
      </c>
      <c r="H150">
        <v>26.68</v>
      </c>
      <c r="I150">
        <v>26.83</v>
      </c>
      <c r="J150">
        <v>31.6</v>
      </c>
      <c r="K150">
        <v>4.56</v>
      </c>
      <c r="L150">
        <v>0.46</v>
      </c>
      <c r="M150">
        <v>-99</v>
      </c>
      <c r="N150">
        <v>-99</v>
      </c>
      <c r="O150">
        <v>1</v>
      </c>
      <c r="P150" t="s">
        <v>42</v>
      </c>
      <c r="Q150">
        <v>5</v>
      </c>
    </row>
    <row r="151" spans="1:17" ht="15">
      <c r="A151">
        <v>8</v>
      </c>
      <c r="B151">
        <v>182</v>
      </c>
      <c r="C151">
        <v>2</v>
      </c>
      <c r="D151">
        <v>2515354.58</v>
      </c>
      <c r="E151">
        <v>6860014.13</v>
      </c>
      <c r="F151">
        <v>185.11</v>
      </c>
      <c r="G151">
        <v>159.19</v>
      </c>
      <c r="H151">
        <v>25.84</v>
      </c>
      <c r="I151">
        <v>25.92</v>
      </c>
      <c r="J151">
        <v>29.8</v>
      </c>
      <c r="K151">
        <v>4.2</v>
      </c>
      <c r="L151">
        <v>0.38</v>
      </c>
      <c r="M151">
        <v>-99</v>
      </c>
      <c r="N151">
        <v>-99</v>
      </c>
      <c r="O151">
        <v>1</v>
      </c>
      <c r="P151" t="s">
        <v>42</v>
      </c>
      <c r="Q151">
        <v>5</v>
      </c>
    </row>
    <row r="152" spans="1:17" ht="15">
      <c r="A152">
        <v>8</v>
      </c>
      <c r="B152">
        <v>184</v>
      </c>
      <c r="C152">
        <v>2</v>
      </c>
      <c r="D152">
        <v>2515360.72</v>
      </c>
      <c r="E152">
        <v>6860017.24</v>
      </c>
      <c r="F152">
        <v>187.44</v>
      </c>
      <c r="G152">
        <v>159.57</v>
      </c>
      <c r="H152">
        <v>27.89</v>
      </c>
      <c r="I152">
        <v>27.87</v>
      </c>
      <c r="J152">
        <v>35</v>
      </c>
      <c r="K152">
        <v>5.48</v>
      </c>
      <c r="L152">
        <v>0.36</v>
      </c>
      <c r="M152">
        <v>-99</v>
      </c>
      <c r="N152">
        <v>-99</v>
      </c>
      <c r="O152">
        <v>1</v>
      </c>
      <c r="P152" t="s">
        <v>42</v>
      </c>
      <c r="Q152">
        <v>5</v>
      </c>
    </row>
    <row r="153" spans="1:17" ht="15">
      <c r="A153">
        <v>8</v>
      </c>
      <c r="B153">
        <v>185</v>
      </c>
      <c r="C153">
        <v>2</v>
      </c>
      <c r="D153">
        <v>2515363.01</v>
      </c>
      <c r="E153">
        <v>6860019.11</v>
      </c>
      <c r="F153">
        <v>187.82</v>
      </c>
      <c r="G153">
        <v>160.35</v>
      </c>
      <c r="H153">
        <v>27.55</v>
      </c>
      <c r="I153">
        <v>27.47</v>
      </c>
      <c r="J153">
        <v>31.5</v>
      </c>
      <c r="K153">
        <v>4.29</v>
      </c>
      <c r="L153">
        <v>0.52</v>
      </c>
      <c r="M153">
        <v>-99</v>
      </c>
      <c r="N153">
        <v>-99</v>
      </c>
      <c r="O153">
        <v>1</v>
      </c>
      <c r="P153" t="s">
        <v>42</v>
      </c>
      <c r="Q153">
        <v>5</v>
      </c>
    </row>
    <row r="154" spans="1:17" ht="15">
      <c r="A154">
        <v>8</v>
      </c>
      <c r="B154">
        <v>202</v>
      </c>
      <c r="C154">
        <v>2</v>
      </c>
      <c r="D154">
        <v>2515370.66</v>
      </c>
      <c r="E154">
        <v>6860025.38</v>
      </c>
      <c r="F154">
        <v>183.34</v>
      </c>
      <c r="G154">
        <v>161.66</v>
      </c>
      <c r="H154">
        <v>21.81</v>
      </c>
      <c r="I154">
        <v>21.68</v>
      </c>
      <c r="J154">
        <v>23.4</v>
      </c>
      <c r="K154">
        <v>3.28</v>
      </c>
      <c r="L154">
        <v>0.41</v>
      </c>
      <c r="M154">
        <v>-99</v>
      </c>
      <c r="N154">
        <v>-99</v>
      </c>
      <c r="O154">
        <v>1</v>
      </c>
      <c r="P154" t="s">
        <v>42</v>
      </c>
      <c r="Q154">
        <v>5</v>
      </c>
    </row>
    <row r="155" spans="1:17" ht="15">
      <c r="A155">
        <v>8</v>
      </c>
      <c r="B155">
        <v>168</v>
      </c>
      <c r="C155">
        <v>2</v>
      </c>
      <c r="D155">
        <v>2515343.19</v>
      </c>
      <c r="E155">
        <v>6859962.25</v>
      </c>
      <c r="F155">
        <v>182.4</v>
      </c>
      <c r="G155">
        <v>156.86</v>
      </c>
      <c r="H155">
        <v>25.49</v>
      </c>
      <c r="I155">
        <v>25.53</v>
      </c>
      <c r="J155">
        <v>27.4</v>
      </c>
      <c r="K155">
        <v>3.46</v>
      </c>
      <c r="L155">
        <v>0.49</v>
      </c>
      <c r="M155">
        <v>-99</v>
      </c>
      <c r="N155">
        <v>-99</v>
      </c>
      <c r="O155">
        <v>1</v>
      </c>
      <c r="P155" t="s">
        <v>42</v>
      </c>
      <c r="Q155">
        <v>6</v>
      </c>
    </row>
    <row r="156" spans="1:17" ht="15">
      <c r="A156">
        <v>8</v>
      </c>
      <c r="B156">
        <v>169</v>
      </c>
      <c r="C156">
        <v>2</v>
      </c>
      <c r="D156">
        <v>2515342.52</v>
      </c>
      <c r="E156">
        <v>6859964.66</v>
      </c>
      <c r="F156">
        <v>183.71</v>
      </c>
      <c r="G156">
        <v>156.88</v>
      </c>
      <c r="H156">
        <v>26.8</v>
      </c>
      <c r="I156">
        <v>26.83</v>
      </c>
      <c r="J156">
        <v>30.5</v>
      </c>
      <c r="K156">
        <v>4.15</v>
      </c>
      <c r="L156">
        <v>0.54</v>
      </c>
      <c r="M156">
        <v>-99</v>
      </c>
      <c r="N156">
        <v>-99</v>
      </c>
      <c r="O156">
        <v>1</v>
      </c>
      <c r="P156" t="s">
        <v>42</v>
      </c>
      <c r="Q156">
        <v>6</v>
      </c>
    </row>
    <row r="157" spans="1:17" ht="15">
      <c r="A157">
        <v>8</v>
      </c>
      <c r="B157">
        <v>196</v>
      </c>
      <c r="C157">
        <v>3</v>
      </c>
      <c r="D157">
        <v>2515352.24</v>
      </c>
      <c r="E157">
        <v>6859979.78</v>
      </c>
      <c r="F157">
        <v>180.3</v>
      </c>
      <c r="G157">
        <v>158.29</v>
      </c>
      <c r="H157">
        <v>22.03</v>
      </c>
      <c r="I157">
        <v>22.02</v>
      </c>
      <c r="J157">
        <v>21.3</v>
      </c>
      <c r="K157">
        <v>4.32</v>
      </c>
      <c r="L157">
        <v>0.44</v>
      </c>
      <c r="M157">
        <v>-99</v>
      </c>
      <c r="N157">
        <v>-99</v>
      </c>
      <c r="O157">
        <v>1</v>
      </c>
      <c r="P157" t="s">
        <v>42</v>
      </c>
      <c r="Q157">
        <v>6</v>
      </c>
    </row>
    <row r="158" spans="1:17" ht="15">
      <c r="A158">
        <v>8</v>
      </c>
      <c r="B158">
        <v>197</v>
      </c>
      <c r="C158">
        <v>3</v>
      </c>
      <c r="D158">
        <v>2515353.34</v>
      </c>
      <c r="E158">
        <v>6859986.1</v>
      </c>
      <c r="F158">
        <v>179.04</v>
      </c>
      <c r="G158">
        <v>158.95</v>
      </c>
      <c r="H158">
        <v>20.25</v>
      </c>
      <c r="I158">
        <v>20.1</v>
      </c>
      <c r="J158">
        <v>19.6</v>
      </c>
      <c r="K158">
        <v>4.17</v>
      </c>
      <c r="L158">
        <v>0.39</v>
      </c>
      <c r="M158">
        <v>-99</v>
      </c>
      <c r="N158">
        <v>-99</v>
      </c>
      <c r="O158">
        <v>1</v>
      </c>
      <c r="P158" t="s">
        <v>42</v>
      </c>
      <c r="Q158">
        <v>6</v>
      </c>
    </row>
    <row r="159" spans="1:17" ht="15">
      <c r="A159">
        <v>8</v>
      </c>
      <c r="B159">
        <v>198</v>
      </c>
      <c r="C159">
        <v>3</v>
      </c>
      <c r="D159">
        <v>2515360.39</v>
      </c>
      <c r="E159">
        <v>6860001.38</v>
      </c>
      <c r="F159">
        <v>173.38</v>
      </c>
      <c r="G159">
        <v>159.52</v>
      </c>
      <c r="H159">
        <v>14.3</v>
      </c>
      <c r="I159">
        <v>13.85</v>
      </c>
      <c r="J159">
        <v>11.5</v>
      </c>
      <c r="K159">
        <v>2.55</v>
      </c>
      <c r="L159">
        <v>0.38</v>
      </c>
      <c r="M159">
        <v>-99</v>
      </c>
      <c r="N159">
        <v>-99</v>
      </c>
      <c r="O159">
        <v>1</v>
      </c>
      <c r="P159" t="s">
        <v>42</v>
      </c>
      <c r="Q159">
        <v>6</v>
      </c>
    </row>
    <row r="160" spans="1:17" ht="15">
      <c r="A160">
        <v>8</v>
      </c>
      <c r="B160">
        <v>199</v>
      </c>
      <c r="C160">
        <v>2</v>
      </c>
      <c r="D160">
        <v>2515363.14</v>
      </c>
      <c r="E160">
        <v>6860006.32</v>
      </c>
      <c r="F160">
        <v>184.11</v>
      </c>
      <c r="G160">
        <v>159.53</v>
      </c>
      <c r="H160">
        <v>24.64</v>
      </c>
      <c r="I160">
        <v>24.58</v>
      </c>
      <c r="J160">
        <v>26.9</v>
      </c>
      <c r="K160">
        <v>3.59</v>
      </c>
      <c r="L160">
        <v>0.5</v>
      </c>
      <c r="M160">
        <v>-99</v>
      </c>
      <c r="N160">
        <v>-99</v>
      </c>
      <c r="O160">
        <v>1</v>
      </c>
      <c r="P160" t="s">
        <v>42</v>
      </c>
      <c r="Q160">
        <v>6</v>
      </c>
    </row>
    <row r="161" spans="1:17" ht="15">
      <c r="A161">
        <v>8</v>
      </c>
      <c r="B161">
        <v>200</v>
      </c>
      <c r="C161">
        <v>2</v>
      </c>
      <c r="D161">
        <v>2515368.77</v>
      </c>
      <c r="E161">
        <v>6860018.88</v>
      </c>
      <c r="F161">
        <v>184.62</v>
      </c>
      <c r="G161">
        <v>161.11</v>
      </c>
      <c r="H161">
        <v>23.45</v>
      </c>
      <c r="I161">
        <v>23.51</v>
      </c>
      <c r="J161">
        <v>26.1</v>
      </c>
      <c r="K161">
        <v>3.67</v>
      </c>
      <c r="L161">
        <v>0.44</v>
      </c>
      <c r="M161">
        <v>-99</v>
      </c>
      <c r="N161">
        <v>-99</v>
      </c>
      <c r="O161">
        <v>1</v>
      </c>
      <c r="P161" t="s">
        <v>42</v>
      </c>
      <c r="Q161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dcterms:created xsi:type="dcterms:W3CDTF">2011-06-07T06:58:22Z</dcterms:created>
  <dcterms:modified xsi:type="dcterms:W3CDTF">2011-06-13T06:39:29Z</dcterms:modified>
  <cp:category/>
  <cp:version/>
  <cp:contentType/>
  <cp:contentStatus/>
</cp:coreProperties>
</file>