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1996ja2002mittaustiedot" sheetId="1" r:id="rId1"/>
    <sheet name="tarkistusotos" sheetId="2" r:id="rId2"/>
    <sheet name="tarkistusdata" sheetId="3" r:id="rId3"/>
    <sheet name="Cw 2003" sheetId="4" r:id="rId4"/>
    <sheet name="mahd_virhe" sheetId="5" r:id="rId5"/>
    <sheet name="huomioita" sheetId="6" r:id="rId6"/>
  </sheets>
  <definedNames>
    <definedName name="_xlnm.Print_Titles" localSheetId="0">'1996ja2002mittaustiedot'!$1:$1</definedName>
  </definedNames>
  <calcPr fullCalcOnLoad="1"/>
</workbook>
</file>

<file path=xl/sharedStrings.xml><?xml version="1.0" encoding="utf-8"?>
<sst xmlns="http://schemas.openxmlformats.org/spreadsheetml/2006/main" count="260" uniqueCount="85">
  <si>
    <t>nro</t>
  </si>
  <si>
    <t>X</t>
  </si>
  <si>
    <t>Y</t>
  </si>
  <si>
    <t>Z</t>
  </si>
  <si>
    <t>Kaista</t>
  </si>
  <si>
    <t>PL</t>
  </si>
  <si>
    <t>d13</t>
  </si>
  <si>
    <t>dk</t>
  </si>
  <si>
    <t>d6</t>
  </si>
  <si>
    <t>Et.</t>
  </si>
  <si>
    <t>Ast.</t>
  </si>
  <si>
    <t>Tyvil.</t>
  </si>
  <si>
    <t>Huom!</t>
  </si>
  <si>
    <t xml:space="preserve">h </t>
  </si>
  <si>
    <t>Latval.</t>
  </si>
  <si>
    <t>rinnankorkeus nostettu 42,5 cm</t>
  </si>
  <si>
    <t>Nost.d13</t>
  </si>
  <si>
    <t>Kaatunut</t>
  </si>
  <si>
    <t>Lisä</t>
  </si>
  <si>
    <t>Pituus</t>
  </si>
  <si>
    <t>LU</t>
  </si>
  <si>
    <t>Latva kaartuu hieman</t>
  </si>
  <si>
    <t>Kartassa väärä puulaji</t>
  </si>
  <si>
    <t>Runko vaurioitunut</t>
  </si>
  <si>
    <t>tark</t>
  </si>
  <si>
    <t>Tark</t>
  </si>
  <si>
    <t>d13_t</t>
  </si>
  <si>
    <t>Nost.d13_t</t>
  </si>
  <si>
    <t>Et._t</t>
  </si>
  <si>
    <t>Ast._t</t>
  </si>
  <si>
    <t>Latval._t</t>
  </si>
  <si>
    <t>Tyvil._t</t>
  </si>
  <si>
    <t>Lisä_t</t>
  </si>
  <si>
    <t>Pituus_t</t>
  </si>
  <si>
    <t>Ero_d13</t>
  </si>
  <si>
    <t>Ero_pituus</t>
  </si>
  <si>
    <t>Haaroittunut 10 cm korkeudessa</t>
  </si>
  <si>
    <t>Alkuperäinen latva katkennut</t>
  </si>
  <si>
    <t>Kuollut</t>
  </si>
  <si>
    <t>NO</t>
  </si>
  <si>
    <t>d13_v</t>
  </si>
  <si>
    <t>d13_u</t>
  </si>
  <si>
    <t>Puun 235 sijainti muutettu, vanha x=26,53 y=41,89, z=-3,08, uusi x=27,85 y=44,94</t>
  </si>
  <si>
    <t>Puu</t>
  </si>
  <si>
    <t>Ero</t>
  </si>
  <si>
    <t>haj.</t>
  </si>
  <si>
    <t>ka.</t>
  </si>
  <si>
    <t>stder</t>
  </si>
  <si>
    <t>LO 95</t>
  </si>
  <si>
    <t>UP 95</t>
  </si>
  <si>
    <t>t-test</t>
  </si>
  <si>
    <t>Läpimitta</t>
  </si>
  <si>
    <t>Alkup</t>
  </si>
  <si>
    <t>Tilastollinen laskenta</t>
  </si>
  <si>
    <t>Tarkistettu joka 13. puu kaistoittain alkaen 1. kaistan 5. puusta.</t>
  </si>
  <si>
    <t>lpm</t>
  </si>
  <si>
    <t>pituus</t>
  </si>
  <si>
    <t>Tarkistettava</t>
  </si>
  <si>
    <t>pituus ja läpimitta</t>
  </si>
  <si>
    <t>KU2 VIRHEET</t>
  </si>
  <si>
    <t>kuollut</t>
  </si>
  <si>
    <t>V</t>
  </si>
  <si>
    <t>id</t>
  </si>
  <si>
    <t>ih</t>
  </si>
  <si>
    <t>KU</t>
  </si>
  <si>
    <t>KO</t>
  </si>
  <si>
    <t>MUU</t>
  </si>
  <si>
    <t>min</t>
  </si>
  <si>
    <t>max</t>
  </si>
  <si>
    <t>LU_96</t>
  </si>
  <si>
    <t>ds</t>
  </si>
  <si>
    <t>h</t>
  </si>
  <si>
    <t>d13_adj</t>
  </si>
  <si>
    <t>rinnankorkeus nostettu 42.5 cm</t>
  </si>
  <si>
    <t>rinnankorkeus nostettu 13.5 cm</t>
  </si>
  <si>
    <t>Sijainti muutettu. vanhax=26.53 y=41.89. z=-3.08</t>
  </si>
  <si>
    <t>Haarautuu kahtia n 5m korkeudessa. pituus korkeammasta haarasta</t>
  </si>
  <si>
    <t>Runko vahingoittunut. koro maasta 2.5 m korkeuteen</t>
  </si>
  <si>
    <t>Myrskytuho. vinossa mutta elää. latva kohdassa 25.56. 42.48</t>
  </si>
  <si>
    <t>Kaatunut. melkein maassa</t>
  </si>
  <si>
    <t>Myrskytuho. kaatunut</t>
  </si>
  <si>
    <t>Myrskytuho. kaatunut. runko katkaistu ja viety</t>
  </si>
  <si>
    <t>hc 2003</t>
  </si>
  <si>
    <t>CwM 2003</t>
  </si>
  <si>
    <t>Cwp 2003</t>
  </si>
</sst>
</file>

<file path=xl/styles.xml><?xml version="1.0" encoding="utf-8"?>
<styleSheet xmlns="http://schemas.openxmlformats.org/spreadsheetml/2006/main">
  <numFmts count="3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  <numFmt numFmtId="165" formatCode="#,##0\ &quot;€&quot;;\-#,##0\ &quot;€&quot;"/>
    <numFmt numFmtId="166" formatCode="#,##0\ &quot;€&quot;;[Red]\-#,##0\ &quot;€&quot;"/>
    <numFmt numFmtId="167" formatCode="#,##0.00\ &quot;€&quot;;\-#,##0.00\ &quot;€&quot;"/>
    <numFmt numFmtId="168" formatCode="#,##0.00\ &quot;€&quot;;[Red]\-#,##0.00\ &quot;€&quot;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#,##0_ ;\-#,##0\ "/>
    <numFmt numFmtId="174" formatCode="#,##0_ ;[Red]\-#,##0\ "/>
    <numFmt numFmtId="175" formatCode="#,##0.00_ ;\-#,##0.00\ "/>
    <numFmt numFmtId="176" formatCode="#,##0.00_ ;[Red]\-#,##0.00\ "/>
    <numFmt numFmtId="177" formatCode="0%"/>
    <numFmt numFmtId="178" formatCode="0.00%"/>
    <numFmt numFmtId="179" formatCode="d\.m\.yyyy"/>
    <numFmt numFmtId="180" formatCode="d\.mmm\.yy"/>
    <numFmt numFmtId="181" formatCode="d\.mmm"/>
    <numFmt numFmtId="182" formatCode="mmm\.yy"/>
    <numFmt numFmtId="183" formatCode="d\.m\.yyyy\ h:mm"/>
    <numFmt numFmtId="184" formatCode="0.000"/>
    <numFmt numFmtId="185" formatCode="0.0000"/>
    <numFmt numFmtId="186" formatCode="0.0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1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MS Sans Serif"/>
      <family val="0"/>
    </font>
    <font>
      <sz val="14.75"/>
      <name val="Arial"/>
      <family val="0"/>
    </font>
    <font>
      <sz val="12"/>
      <name val="Arial"/>
      <family val="0"/>
    </font>
    <font>
      <b/>
      <sz val="13.25"/>
      <name val="Arial"/>
      <family val="2"/>
    </font>
    <font>
      <sz val="9.5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21"/>
      <name val="Arial"/>
      <family val="2"/>
    </font>
    <font>
      <b/>
      <sz val="20"/>
      <name val="Arial"/>
      <family val="2"/>
    </font>
    <font>
      <sz val="20.7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189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18">
    <cellStyle name="Normal" xfId="0"/>
    <cellStyle name="Comma" xfId="15"/>
    <cellStyle name="Comma [0]" xfId="16"/>
    <cellStyle name="Comma [0]_1996ja2002mittaustiedot" xfId="17"/>
    <cellStyle name="Comma [0]_puut.xls Chart 1" xfId="18"/>
    <cellStyle name="Comma_1996ja2002mittaustiedot" xfId="19"/>
    <cellStyle name="Comma_puut.xls Chart 1" xfId="20"/>
    <cellStyle name="Currency" xfId="21"/>
    <cellStyle name="Currency [0]" xfId="22"/>
    <cellStyle name="Currency [0]_1996ja2002mittaustiedot" xfId="23"/>
    <cellStyle name="Currency [0]_puut.xls Chart 1" xfId="24"/>
    <cellStyle name="Currency_1996ja2002mittaustiedot" xfId="25"/>
    <cellStyle name="Currency_puut.xls Chart 1" xfId="26"/>
    <cellStyle name="Followed Hyperlink" xfId="27"/>
    <cellStyle name="Hyperlink" xfId="28"/>
    <cellStyle name="Normal_puut.xls Chart 1" xfId="29"/>
    <cellStyle name="Percent" xfId="30"/>
    <cellStyle name="Percent_puut.xls Chart 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KU2 H &amp; d13 Check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tarkistusotos!$M$29:$M$50</c:f>
              <c:numCache>
                <c:ptCount val="22"/>
                <c:pt idx="0">
                  <c:v>10.8</c:v>
                </c:pt>
                <c:pt idx="1">
                  <c:v>17.2</c:v>
                </c:pt>
                <c:pt idx="2">
                  <c:v>14.4</c:v>
                </c:pt>
                <c:pt idx="3">
                  <c:v>3.375</c:v>
                </c:pt>
                <c:pt idx="4">
                  <c:v>7.7</c:v>
                </c:pt>
                <c:pt idx="5">
                  <c:v>14.8</c:v>
                </c:pt>
                <c:pt idx="6">
                  <c:v>9.1</c:v>
                </c:pt>
                <c:pt idx="7">
                  <c:v>8.9</c:v>
                </c:pt>
                <c:pt idx="8">
                  <c:v>8</c:v>
                </c:pt>
                <c:pt idx="9">
                  <c:v>12.6</c:v>
                </c:pt>
                <c:pt idx="10">
                  <c:v>18</c:v>
                </c:pt>
                <c:pt idx="11">
                  <c:v>7.35</c:v>
                </c:pt>
                <c:pt idx="12">
                  <c:v>20.5</c:v>
                </c:pt>
                <c:pt idx="13">
                  <c:v>7.8</c:v>
                </c:pt>
                <c:pt idx="14">
                  <c:v>18.2</c:v>
                </c:pt>
                <c:pt idx="15">
                  <c:v>3.8375</c:v>
                </c:pt>
                <c:pt idx="16">
                  <c:v>21</c:v>
                </c:pt>
                <c:pt idx="17">
                  <c:v>20.05</c:v>
                </c:pt>
                <c:pt idx="18">
                  <c:v>3.3125</c:v>
                </c:pt>
                <c:pt idx="19">
                  <c:v>6.25</c:v>
                </c:pt>
                <c:pt idx="20">
                  <c:v>5.25</c:v>
                </c:pt>
                <c:pt idx="21">
                  <c:v>6.425</c:v>
                </c:pt>
              </c:numCache>
            </c:numRef>
          </c:xVal>
          <c:yVal>
            <c:numRef>
              <c:f>tarkistusotos!$N$29:$N$50</c:f>
              <c:numCache>
                <c:ptCount val="22"/>
                <c:pt idx="0">
                  <c:v>10.9</c:v>
                </c:pt>
                <c:pt idx="1">
                  <c:v>16.6</c:v>
                </c:pt>
                <c:pt idx="2">
                  <c:v>14.5</c:v>
                </c:pt>
                <c:pt idx="3">
                  <c:v>3.375</c:v>
                </c:pt>
                <c:pt idx="4">
                  <c:v>8.100000000000001</c:v>
                </c:pt>
                <c:pt idx="5">
                  <c:v>13.25</c:v>
                </c:pt>
                <c:pt idx="6">
                  <c:v>9.1</c:v>
                </c:pt>
                <c:pt idx="7">
                  <c:v>8.75</c:v>
                </c:pt>
                <c:pt idx="8">
                  <c:v>7.6</c:v>
                </c:pt>
                <c:pt idx="9">
                  <c:v>12.55</c:v>
                </c:pt>
                <c:pt idx="10">
                  <c:v>17.900000000000002</c:v>
                </c:pt>
                <c:pt idx="11">
                  <c:v>7.25</c:v>
                </c:pt>
                <c:pt idx="12">
                  <c:v>21.3</c:v>
                </c:pt>
                <c:pt idx="13">
                  <c:v>7.8</c:v>
                </c:pt>
                <c:pt idx="14">
                  <c:v>18.7</c:v>
                </c:pt>
                <c:pt idx="15">
                  <c:v>4</c:v>
                </c:pt>
                <c:pt idx="16">
                  <c:v>22</c:v>
                </c:pt>
                <c:pt idx="17">
                  <c:v>19.55</c:v>
                </c:pt>
                <c:pt idx="18">
                  <c:v>3.1500000000000004</c:v>
                </c:pt>
                <c:pt idx="19">
                  <c:v>6.975</c:v>
                </c:pt>
                <c:pt idx="20">
                  <c:v>5.25</c:v>
                </c:pt>
                <c:pt idx="21">
                  <c:v>6.75</c:v>
                </c:pt>
              </c:numCache>
            </c:numRef>
          </c:yVal>
          <c:smooth val="0"/>
        </c:ser>
        <c:ser>
          <c:idx val="1"/>
          <c:order val="1"/>
          <c:tx>
            <c:v>d13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tarkistusotos!$U$29:$U$50</c:f>
              <c:numCache>
                <c:ptCount val="22"/>
                <c:pt idx="0">
                  <c:v>11.6</c:v>
                </c:pt>
                <c:pt idx="1">
                  <c:v>18.6</c:v>
                </c:pt>
                <c:pt idx="2">
                  <c:v>13.2</c:v>
                </c:pt>
                <c:pt idx="3">
                  <c:v>3.7</c:v>
                </c:pt>
                <c:pt idx="4">
                  <c:v>7</c:v>
                </c:pt>
                <c:pt idx="5">
                  <c:v>17.2</c:v>
                </c:pt>
                <c:pt idx="6">
                  <c:v>8.7</c:v>
                </c:pt>
                <c:pt idx="7">
                  <c:v>7.6</c:v>
                </c:pt>
                <c:pt idx="8">
                  <c:v>7</c:v>
                </c:pt>
                <c:pt idx="9">
                  <c:v>11.8</c:v>
                </c:pt>
                <c:pt idx="10">
                  <c:v>26.8</c:v>
                </c:pt>
                <c:pt idx="11">
                  <c:v>7.9</c:v>
                </c:pt>
                <c:pt idx="12">
                  <c:v>28</c:v>
                </c:pt>
                <c:pt idx="13">
                  <c:v>4</c:v>
                </c:pt>
                <c:pt idx="14">
                  <c:v>24.5</c:v>
                </c:pt>
                <c:pt idx="15">
                  <c:v>4.1</c:v>
                </c:pt>
                <c:pt idx="16">
                  <c:v>27.1</c:v>
                </c:pt>
                <c:pt idx="17">
                  <c:v>25.8</c:v>
                </c:pt>
                <c:pt idx="18">
                  <c:v>4.1</c:v>
                </c:pt>
                <c:pt idx="19">
                  <c:v>4.5</c:v>
                </c:pt>
                <c:pt idx="20">
                  <c:v>6.6</c:v>
                </c:pt>
                <c:pt idx="21">
                  <c:v>6.4</c:v>
                </c:pt>
              </c:numCache>
            </c:numRef>
          </c:xVal>
          <c:yVal>
            <c:numRef>
              <c:f>tarkistusotos!$V$29:$V$50</c:f>
              <c:numCache>
                <c:ptCount val="22"/>
                <c:pt idx="0">
                  <c:v>11.7</c:v>
                </c:pt>
                <c:pt idx="1">
                  <c:v>18.7</c:v>
                </c:pt>
                <c:pt idx="2">
                  <c:v>13.3</c:v>
                </c:pt>
                <c:pt idx="3">
                  <c:v>3.7</c:v>
                </c:pt>
                <c:pt idx="4">
                  <c:v>7</c:v>
                </c:pt>
                <c:pt idx="5">
                  <c:v>17.2</c:v>
                </c:pt>
                <c:pt idx="6">
                  <c:v>8.5</c:v>
                </c:pt>
                <c:pt idx="7">
                  <c:v>7.6</c:v>
                </c:pt>
                <c:pt idx="8">
                  <c:v>7.1</c:v>
                </c:pt>
                <c:pt idx="9">
                  <c:v>11.8</c:v>
                </c:pt>
                <c:pt idx="10">
                  <c:v>27</c:v>
                </c:pt>
                <c:pt idx="11">
                  <c:v>7.9</c:v>
                </c:pt>
                <c:pt idx="12">
                  <c:v>28</c:v>
                </c:pt>
                <c:pt idx="13">
                  <c:v>4</c:v>
                </c:pt>
                <c:pt idx="14">
                  <c:v>24.6</c:v>
                </c:pt>
                <c:pt idx="15">
                  <c:v>4.1</c:v>
                </c:pt>
                <c:pt idx="16">
                  <c:v>27.2</c:v>
                </c:pt>
                <c:pt idx="17">
                  <c:v>25.7</c:v>
                </c:pt>
                <c:pt idx="18">
                  <c:v>4.1</c:v>
                </c:pt>
                <c:pt idx="19">
                  <c:v>4.4</c:v>
                </c:pt>
                <c:pt idx="20">
                  <c:v>6.5</c:v>
                </c:pt>
                <c:pt idx="21">
                  <c:v>6.4</c:v>
                </c:pt>
              </c:numCache>
            </c:numRef>
          </c:yVal>
          <c:smooth val="0"/>
        </c:ser>
        <c:axId val="15998671"/>
        <c:axId val="9770312"/>
      </c:scatterChart>
      <c:valAx>
        <c:axId val="15998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 val="autoZero"/>
        <c:crossBetween val="midCat"/>
        <c:dispUnits/>
      </c:valAx>
      <c:valAx>
        <c:axId val="9770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325"/>
          <c:w val="0.905"/>
          <c:h val="0.9062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tarkistusdata!$B$3:$B$183</c:f>
              <c:numCache>
                <c:ptCount val="181"/>
                <c:pt idx="0">
                  <c:v>165</c:v>
                </c:pt>
                <c:pt idx="1">
                  <c:v>267</c:v>
                </c:pt>
                <c:pt idx="2">
                  <c:v>189</c:v>
                </c:pt>
                <c:pt idx="3">
                  <c:v>186</c:v>
                </c:pt>
                <c:pt idx="4">
                  <c:v>116</c:v>
                </c:pt>
                <c:pt idx="5">
                  <c:v>216</c:v>
                </c:pt>
                <c:pt idx="6">
                  <c:v>52</c:v>
                </c:pt>
                <c:pt idx="7">
                  <c:v>240</c:v>
                </c:pt>
                <c:pt idx="8">
                  <c:v>99</c:v>
                </c:pt>
                <c:pt idx="9">
                  <c:v>183</c:v>
                </c:pt>
                <c:pt idx="10">
                  <c:v>152</c:v>
                </c:pt>
                <c:pt idx="11">
                  <c:v>75</c:v>
                </c:pt>
                <c:pt idx="12">
                  <c:v>161</c:v>
                </c:pt>
                <c:pt idx="13">
                  <c:v>171</c:v>
                </c:pt>
                <c:pt idx="14">
                  <c:v>98</c:v>
                </c:pt>
                <c:pt idx="15">
                  <c:v>44</c:v>
                </c:pt>
                <c:pt idx="16">
                  <c:v>96</c:v>
                </c:pt>
                <c:pt idx="17">
                  <c:v>186</c:v>
                </c:pt>
                <c:pt idx="18">
                  <c:v>204</c:v>
                </c:pt>
                <c:pt idx="19">
                  <c:v>181</c:v>
                </c:pt>
                <c:pt idx="20">
                  <c:v>183</c:v>
                </c:pt>
                <c:pt idx="21">
                  <c:v>220</c:v>
                </c:pt>
                <c:pt idx="22">
                  <c:v>196</c:v>
                </c:pt>
                <c:pt idx="23">
                  <c:v>28</c:v>
                </c:pt>
                <c:pt idx="24">
                  <c:v>149</c:v>
                </c:pt>
                <c:pt idx="25">
                  <c:v>177</c:v>
                </c:pt>
                <c:pt idx="26">
                  <c:v>135</c:v>
                </c:pt>
                <c:pt idx="27">
                  <c:v>203</c:v>
                </c:pt>
                <c:pt idx="28">
                  <c:v>239</c:v>
                </c:pt>
                <c:pt idx="29">
                  <c:v>223</c:v>
                </c:pt>
                <c:pt idx="30">
                  <c:v>132</c:v>
                </c:pt>
                <c:pt idx="31">
                  <c:v>221</c:v>
                </c:pt>
                <c:pt idx="32">
                  <c:v>35</c:v>
                </c:pt>
                <c:pt idx="33">
                  <c:v>41</c:v>
                </c:pt>
                <c:pt idx="34">
                  <c:v>127</c:v>
                </c:pt>
                <c:pt idx="35">
                  <c:v>178</c:v>
                </c:pt>
                <c:pt idx="36">
                  <c:v>166</c:v>
                </c:pt>
                <c:pt idx="37">
                  <c:v>298</c:v>
                </c:pt>
                <c:pt idx="38">
                  <c:v>30</c:v>
                </c:pt>
                <c:pt idx="39">
                  <c:v>54</c:v>
                </c:pt>
                <c:pt idx="40">
                  <c:v>37</c:v>
                </c:pt>
                <c:pt idx="41">
                  <c:v>146</c:v>
                </c:pt>
                <c:pt idx="42">
                  <c:v>175</c:v>
                </c:pt>
                <c:pt idx="43">
                  <c:v>140</c:v>
                </c:pt>
                <c:pt idx="44">
                  <c:v>164</c:v>
                </c:pt>
                <c:pt idx="45">
                  <c:v>61</c:v>
                </c:pt>
                <c:pt idx="46">
                  <c:v>55</c:v>
                </c:pt>
                <c:pt idx="47">
                  <c:v>119</c:v>
                </c:pt>
                <c:pt idx="48">
                  <c:v>186</c:v>
                </c:pt>
                <c:pt idx="49">
                  <c:v>100</c:v>
                </c:pt>
                <c:pt idx="50">
                  <c:v>200</c:v>
                </c:pt>
                <c:pt idx="51">
                  <c:v>212</c:v>
                </c:pt>
                <c:pt idx="52">
                  <c:v>256</c:v>
                </c:pt>
                <c:pt idx="53">
                  <c:v>39</c:v>
                </c:pt>
                <c:pt idx="54">
                  <c:v>216</c:v>
                </c:pt>
                <c:pt idx="55">
                  <c:v>40</c:v>
                </c:pt>
                <c:pt idx="56">
                  <c:v>172</c:v>
                </c:pt>
                <c:pt idx="57">
                  <c:v>61</c:v>
                </c:pt>
                <c:pt idx="58">
                  <c:v>50</c:v>
                </c:pt>
                <c:pt idx="59">
                  <c:v>215</c:v>
                </c:pt>
                <c:pt idx="60">
                  <c:v>220</c:v>
                </c:pt>
                <c:pt idx="61">
                  <c:v>201</c:v>
                </c:pt>
                <c:pt idx="62">
                  <c:v>60</c:v>
                </c:pt>
                <c:pt idx="63">
                  <c:v>43</c:v>
                </c:pt>
                <c:pt idx="64">
                  <c:v>275</c:v>
                </c:pt>
                <c:pt idx="65">
                  <c:v>47</c:v>
                </c:pt>
                <c:pt idx="66">
                  <c:v>63</c:v>
                </c:pt>
                <c:pt idx="67">
                  <c:v>147</c:v>
                </c:pt>
                <c:pt idx="68">
                  <c:v>87</c:v>
                </c:pt>
                <c:pt idx="69">
                  <c:v>86</c:v>
                </c:pt>
                <c:pt idx="70">
                  <c:v>64</c:v>
                </c:pt>
                <c:pt idx="71">
                  <c:v>95</c:v>
                </c:pt>
                <c:pt idx="72">
                  <c:v>89</c:v>
                </c:pt>
                <c:pt idx="73">
                  <c:v>66</c:v>
                </c:pt>
                <c:pt idx="74">
                  <c:v>97</c:v>
                </c:pt>
                <c:pt idx="75">
                  <c:v>75</c:v>
                </c:pt>
                <c:pt idx="76">
                  <c:v>160</c:v>
                </c:pt>
                <c:pt idx="77">
                  <c:v>196</c:v>
                </c:pt>
                <c:pt idx="78">
                  <c:v>72</c:v>
                </c:pt>
                <c:pt idx="79">
                  <c:v>64</c:v>
                </c:pt>
                <c:pt idx="80">
                  <c:v>103</c:v>
                </c:pt>
                <c:pt idx="81">
                  <c:v>76</c:v>
                </c:pt>
                <c:pt idx="82">
                  <c:v>82</c:v>
                </c:pt>
                <c:pt idx="83">
                  <c:v>82</c:v>
                </c:pt>
                <c:pt idx="84">
                  <c:v>53</c:v>
                </c:pt>
                <c:pt idx="85">
                  <c:v>54</c:v>
                </c:pt>
                <c:pt idx="86">
                  <c:v>48</c:v>
                </c:pt>
                <c:pt idx="87">
                  <c:v>79</c:v>
                </c:pt>
                <c:pt idx="88">
                  <c:v>238</c:v>
                </c:pt>
                <c:pt idx="89">
                  <c:v>76</c:v>
                </c:pt>
                <c:pt idx="90">
                  <c:v>66</c:v>
                </c:pt>
                <c:pt idx="91">
                  <c:v>84</c:v>
                </c:pt>
                <c:pt idx="92">
                  <c:v>70</c:v>
                </c:pt>
                <c:pt idx="93">
                  <c:v>69</c:v>
                </c:pt>
                <c:pt idx="94">
                  <c:v>52</c:v>
                </c:pt>
                <c:pt idx="95">
                  <c:v>42</c:v>
                </c:pt>
                <c:pt idx="96">
                  <c:v>63</c:v>
                </c:pt>
                <c:pt idx="97">
                  <c:v>70</c:v>
                </c:pt>
                <c:pt idx="98">
                  <c:v>104</c:v>
                </c:pt>
                <c:pt idx="99">
                  <c:v>92</c:v>
                </c:pt>
                <c:pt idx="100">
                  <c:v>51</c:v>
                </c:pt>
                <c:pt idx="101">
                  <c:v>180</c:v>
                </c:pt>
                <c:pt idx="102">
                  <c:v>118</c:v>
                </c:pt>
                <c:pt idx="103">
                  <c:v>64</c:v>
                </c:pt>
                <c:pt idx="104">
                  <c:v>80</c:v>
                </c:pt>
                <c:pt idx="105">
                  <c:v>67</c:v>
                </c:pt>
                <c:pt idx="106">
                  <c:v>82</c:v>
                </c:pt>
                <c:pt idx="107">
                  <c:v>57</c:v>
                </c:pt>
                <c:pt idx="108">
                  <c:v>79</c:v>
                </c:pt>
                <c:pt idx="109">
                  <c:v>58</c:v>
                </c:pt>
                <c:pt idx="110">
                  <c:v>277</c:v>
                </c:pt>
                <c:pt idx="111">
                  <c:v>211</c:v>
                </c:pt>
                <c:pt idx="112">
                  <c:v>268</c:v>
                </c:pt>
                <c:pt idx="113">
                  <c:v>90</c:v>
                </c:pt>
                <c:pt idx="114">
                  <c:v>231</c:v>
                </c:pt>
                <c:pt idx="115">
                  <c:v>224</c:v>
                </c:pt>
                <c:pt idx="116">
                  <c:v>224</c:v>
                </c:pt>
                <c:pt idx="117">
                  <c:v>180</c:v>
                </c:pt>
                <c:pt idx="118">
                  <c:v>139</c:v>
                </c:pt>
                <c:pt idx="119">
                  <c:v>56</c:v>
                </c:pt>
                <c:pt idx="120">
                  <c:v>161</c:v>
                </c:pt>
                <c:pt idx="121">
                  <c:v>84</c:v>
                </c:pt>
                <c:pt idx="122">
                  <c:v>211</c:v>
                </c:pt>
                <c:pt idx="123">
                  <c:v>79</c:v>
                </c:pt>
                <c:pt idx="124">
                  <c:v>258</c:v>
                </c:pt>
                <c:pt idx="125">
                  <c:v>64</c:v>
                </c:pt>
                <c:pt idx="126">
                  <c:v>51</c:v>
                </c:pt>
                <c:pt idx="127">
                  <c:v>136</c:v>
                </c:pt>
                <c:pt idx="128">
                  <c:v>223</c:v>
                </c:pt>
                <c:pt idx="129">
                  <c:v>163</c:v>
                </c:pt>
                <c:pt idx="130">
                  <c:v>78</c:v>
                </c:pt>
                <c:pt idx="131">
                  <c:v>215</c:v>
                </c:pt>
                <c:pt idx="132">
                  <c:v>39</c:v>
                </c:pt>
                <c:pt idx="133">
                  <c:v>171</c:v>
                </c:pt>
                <c:pt idx="134">
                  <c:v>121</c:v>
                </c:pt>
                <c:pt idx="135">
                  <c:v>175</c:v>
                </c:pt>
                <c:pt idx="136">
                  <c:v>239</c:v>
                </c:pt>
                <c:pt idx="137">
                  <c:v>249</c:v>
                </c:pt>
                <c:pt idx="138">
                  <c:v>38</c:v>
                </c:pt>
                <c:pt idx="139">
                  <c:v>77</c:v>
                </c:pt>
                <c:pt idx="140">
                  <c:v>139</c:v>
                </c:pt>
                <c:pt idx="141">
                  <c:v>91</c:v>
                </c:pt>
                <c:pt idx="142">
                  <c:v>138</c:v>
                </c:pt>
                <c:pt idx="143">
                  <c:v>55</c:v>
                </c:pt>
                <c:pt idx="144">
                  <c:v>238</c:v>
                </c:pt>
                <c:pt idx="145">
                  <c:v>69</c:v>
                </c:pt>
                <c:pt idx="146">
                  <c:v>46</c:v>
                </c:pt>
                <c:pt idx="147">
                  <c:v>97</c:v>
                </c:pt>
                <c:pt idx="148">
                  <c:v>42</c:v>
                </c:pt>
                <c:pt idx="149">
                  <c:v>72</c:v>
                </c:pt>
                <c:pt idx="150">
                  <c:v>181</c:v>
                </c:pt>
                <c:pt idx="151">
                  <c:v>69</c:v>
                </c:pt>
                <c:pt idx="152">
                  <c:v>35</c:v>
                </c:pt>
                <c:pt idx="153">
                  <c:v>292</c:v>
                </c:pt>
                <c:pt idx="154">
                  <c:v>213</c:v>
                </c:pt>
                <c:pt idx="155">
                  <c:v>245</c:v>
                </c:pt>
                <c:pt idx="156">
                  <c:v>230</c:v>
                </c:pt>
                <c:pt idx="157">
                  <c:v>29</c:v>
                </c:pt>
                <c:pt idx="158">
                  <c:v>228</c:v>
                </c:pt>
                <c:pt idx="159">
                  <c:v>286</c:v>
                </c:pt>
                <c:pt idx="160">
                  <c:v>234</c:v>
                </c:pt>
                <c:pt idx="161">
                  <c:v>68</c:v>
                </c:pt>
                <c:pt idx="162">
                  <c:v>142</c:v>
                </c:pt>
                <c:pt idx="163">
                  <c:v>74</c:v>
                </c:pt>
                <c:pt idx="164">
                  <c:v>63</c:v>
                </c:pt>
                <c:pt idx="165">
                  <c:v>100</c:v>
                </c:pt>
                <c:pt idx="166">
                  <c:v>41</c:v>
                </c:pt>
                <c:pt idx="167">
                  <c:v>248</c:v>
                </c:pt>
                <c:pt idx="168">
                  <c:v>297</c:v>
                </c:pt>
                <c:pt idx="169">
                  <c:v>56</c:v>
                </c:pt>
                <c:pt idx="170">
                  <c:v>162</c:v>
                </c:pt>
                <c:pt idx="171">
                  <c:v>83</c:v>
                </c:pt>
                <c:pt idx="172">
                  <c:v>239</c:v>
                </c:pt>
                <c:pt idx="173">
                  <c:v>193</c:v>
                </c:pt>
                <c:pt idx="174">
                  <c:v>177</c:v>
                </c:pt>
                <c:pt idx="175">
                  <c:v>42</c:v>
                </c:pt>
                <c:pt idx="176">
                  <c:v>300</c:v>
                </c:pt>
                <c:pt idx="177">
                  <c:v>242</c:v>
                </c:pt>
                <c:pt idx="178">
                  <c:v>222</c:v>
                </c:pt>
                <c:pt idx="179">
                  <c:v>28</c:v>
                </c:pt>
                <c:pt idx="180">
                  <c:v>226</c:v>
                </c:pt>
              </c:numCache>
            </c:numRef>
          </c:xVal>
          <c:yVal>
            <c:numRef>
              <c:f>tarkistusdata!$I$3:$I$183</c:f>
              <c:numCache>
                <c:ptCount val="181"/>
                <c:pt idx="0">
                  <c:v>14.9</c:v>
                </c:pt>
                <c:pt idx="1">
                  <c:v>18.2</c:v>
                </c:pt>
                <c:pt idx="2">
                  <c:v>17.7</c:v>
                </c:pt>
                <c:pt idx="3">
                  <c:v>17.3</c:v>
                </c:pt>
                <c:pt idx="4">
                  <c:v>10.8</c:v>
                </c:pt>
                <c:pt idx="5">
                  <c:v>17.7</c:v>
                </c:pt>
                <c:pt idx="6">
                  <c:v>4.275</c:v>
                </c:pt>
                <c:pt idx="7">
                  <c:v>18.7</c:v>
                </c:pt>
                <c:pt idx="8">
                  <c:v>9.45</c:v>
                </c:pt>
                <c:pt idx="9">
                  <c:v>17.8</c:v>
                </c:pt>
                <c:pt idx="10">
                  <c:v>15.389000000000003</c:v>
                </c:pt>
                <c:pt idx="11">
                  <c:v>8.3</c:v>
                </c:pt>
                <c:pt idx="12">
                  <c:v>16.595</c:v>
                </c:pt>
                <c:pt idx="13">
                  <c:v>16</c:v>
                </c:pt>
                <c:pt idx="14">
                  <c:v>10.8</c:v>
                </c:pt>
                <c:pt idx="15">
                  <c:v>3.575</c:v>
                </c:pt>
                <c:pt idx="16">
                  <c:v>8.9</c:v>
                </c:pt>
                <c:pt idx="17">
                  <c:v>17.2</c:v>
                </c:pt>
                <c:pt idx="18">
                  <c:v>17.1</c:v>
                </c:pt>
                <c:pt idx="19">
                  <c:v>18.3</c:v>
                </c:pt>
                <c:pt idx="20">
                  <c:v>16.5</c:v>
                </c:pt>
                <c:pt idx="21">
                  <c:v>18.1</c:v>
                </c:pt>
                <c:pt idx="22">
                  <c:v>17.9</c:v>
                </c:pt>
                <c:pt idx="23">
                  <c:v>2.525</c:v>
                </c:pt>
                <c:pt idx="24">
                  <c:v>14.9</c:v>
                </c:pt>
                <c:pt idx="25">
                  <c:v>16.6</c:v>
                </c:pt>
                <c:pt idx="26">
                  <c:v>12.2</c:v>
                </c:pt>
                <c:pt idx="27">
                  <c:v>17.6</c:v>
                </c:pt>
                <c:pt idx="28">
                  <c:v>18.9</c:v>
                </c:pt>
                <c:pt idx="29">
                  <c:v>20.7</c:v>
                </c:pt>
                <c:pt idx="30">
                  <c:v>15.2</c:v>
                </c:pt>
                <c:pt idx="31">
                  <c:v>21.1</c:v>
                </c:pt>
                <c:pt idx="32">
                  <c:v>2.65</c:v>
                </c:pt>
                <c:pt idx="33">
                  <c:v>3.55</c:v>
                </c:pt>
                <c:pt idx="34">
                  <c:v>13.6</c:v>
                </c:pt>
                <c:pt idx="35">
                  <c:v>17.5</c:v>
                </c:pt>
                <c:pt idx="36">
                  <c:v>18.2</c:v>
                </c:pt>
                <c:pt idx="37">
                  <c:v>19.9875</c:v>
                </c:pt>
                <c:pt idx="38">
                  <c:v>2.85</c:v>
                </c:pt>
                <c:pt idx="39">
                  <c:v>3.9</c:v>
                </c:pt>
                <c:pt idx="40">
                  <c:v>3.375</c:v>
                </c:pt>
                <c:pt idx="41">
                  <c:v>14</c:v>
                </c:pt>
                <c:pt idx="42">
                  <c:v>16.9</c:v>
                </c:pt>
                <c:pt idx="43">
                  <c:v>13.1</c:v>
                </c:pt>
                <c:pt idx="44">
                  <c:v>14.6</c:v>
                </c:pt>
                <c:pt idx="45">
                  <c:v>5.35</c:v>
                </c:pt>
                <c:pt idx="46">
                  <c:v>5.3</c:v>
                </c:pt>
                <c:pt idx="47">
                  <c:v>12.3</c:v>
                </c:pt>
                <c:pt idx="48">
                  <c:v>16.9</c:v>
                </c:pt>
                <c:pt idx="49">
                  <c:v>8.4</c:v>
                </c:pt>
                <c:pt idx="50">
                  <c:v>17.3</c:v>
                </c:pt>
                <c:pt idx="51">
                  <c:v>16.7</c:v>
                </c:pt>
                <c:pt idx="52">
                  <c:v>19.2</c:v>
                </c:pt>
                <c:pt idx="53">
                  <c:v>2.725</c:v>
                </c:pt>
                <c:pt idx="54">
                  <c:v>17.8</c:v>
                </c:pt>
                <c:pt idx="55">
                  <c:v>2.95</c:v>
                </c:pt>
                <c:pt idx="56">
                  <c:v>14.8</c:v>
                </c:pt>
                <c:pt idx="57">
                  <c:v>4.9</c:v>
                </c:pt>
                <c:pt idx="58">
                  <c:v>3.85</c:v>
                </c:pt>
                <c:pt idx="59">
                  <c:v>18.1</c:v>
                </c:pt>
                <c:pt idx="60">
                  <c:v>16.3</c:v>
                </c:pt>
                <c:pt idx="61">
                  <c:v>18.5</c:v>
                </c:pt>
                <c:pt idx="62">
                  <c:v>4.9</c:v>
                </c:pt>
                <c:pt idx="63">
                  <c:v>3.1</c:v>
                </c:pt>
                <c:pt idx="64">
                  <c:v>19.8</c:v>
                </c:pt>
                <c:pt idx="65">
                  <c:v>4.25</c:v>
                </c:pt>
                <c:pt idx="66">
                  <c:v>4.246666666666667</c:v>
                </c:pt>
                <c:pt idx="67">
                  <c:v>14.3</c:v>
                </c:pt>
                <c:pt idx="68">
                  <c:v>9.1</c:v>
                </c:pt>
                <c:pt idx="69">
                  <c:v>8</c:v>
                </c:pt>
                <c:pt idx="70">
                  <c:v>6</c:v>
                </c:pt>
                <c:pt idx="71">
                  <c:v>7.8</c:v>
                </c:pt>
                <c:pt idx="72">
                  <c:v>6.4</c:v>
                </c:pt>
                <c:pt idx="73">
                  <c:v>6</c:v>
                </c:pt>
                <c:pt idx="74">
                  <c:v>9.2</c:v>
                </c:pt>
                <c:pt idx="75">
                  <c:v>8.1</c:v>
                </c:pt>
                <c:pt idx="76">
                  <c:v>13.8</c:v>
                </c:pt>
                <c:pt idx="77">
                  <c:v>16.9</c:v>
                </c:pt>
                <c:pt idx="78">
                  <c:v>7.2</c:v>
                </c:pt>
                <c:pt idx="79">
                  <c:v>6.65</c:v>
                </c:pt>
                <c:pt idx="80">
                  <c:v>11.006666666666668</c:v>
                </c:pt>
                <c:pt idx="81">
                  <c:v>8.9</c:v>
                </c:pt>
                <c:pt idx="82">
                  <c:v>7.45</c:v>
                </c:pt>
                <c:pt idx="83">
                  <c:v>8.6</c:v>
                </c:pt>
                <c:pt idx="84">
                  <c:v>4.15</c:v>
                </c:pt>
                <c:pt idx="85">
                  <c:v>6.3</c:v>
                </c:pt>
                <c:pt idx="86">
                  <c:v>4.1</c:v>
                </c:pt>
                <c:pt idx="87">
                  <c:v>7.7</c:v>
                </c:pt>
                <c:pt idx="88">
                  <c:v>18.927999999999997</c:v>
                </c:pt>
                <c:pt idx="89">
                  <c:v>6.9</c:v>
                </c:pt>
                <c:pt idx="90">
                  <c:v>6.5</c:v>
                </c:pt>
                <c:pt idx="91">
                  <c:v>7.6</c:v>
                </c:pt>
                <c:pt idx="92">
                  <c:v>8</c:v>
                </c:pt>
                <c:pt idx="93">
                  <c:v>6</c:v>
                </c:pt>
                <c:pt idx="94">
                  <c:v>3.85</c:v>
                </c:pt>
                <c:pt idx="95">
                  <c:v>3.9</c:v>
                </c:pt>
                <c:pt idx="96">
                  <c:v>6.1</c:v>
                </c:pt>
                <c:pt idx="97">
                  <c:v>7.5</c:v>
                </c:pt>
                <c:pt idx="98">
                  <c:v>10</c:v>
                </c:pt>
                <c:pt idx="99">
                  <c:v>8.6</c:v>
                </c:pt>
                <c:pt idx="100">
                  <c:v>4.3</c:v>
                </c:pt>
                <c:pt idx="101">
                  <c:v>16.3</c:v>
                </c:pt>
                <c:pt idx="102">
                  <c:v>12.6</c:v>
                </c:pt>
                <c:pt idx="103">
                  <c:v>5.6</c:v>
                </c:pt>
                <c:pt idx="104">
                  <c:v>5.888000000000001</c:v>
                </c:pt>
                <c:pt idx="105">
                  <c:v>7.3</c:v>
                </c:pt>
                <c:pt idx="106">
                  <c:v>8.3</c:v>
                </c:pt>
                <c:pt idx="107">
                  <c:v>4.95</c:v>
                </c:pt>
                <c:pt idx="108">
                  <c:v>6.9</c:v>
                </c:pt>
                <c:pt idx="109">
                  <c:v>4.1</c:v>
                </c:pt>
                <c:pt idx="110">
                  <c:v>20.5</c:v>
                </c:pt>
                <c:pt idx="111">
                  <c:v>17.1</c:v>
                </c:pt>
                <c:pt idx="112">
                  <c:v>18</c:v>
                </c:pt>
                <c:pt idx="113">
                  <c:v>7.5</c:v>
                </c:pt>
                <c:pt idx="114">
                  <c:v>20</c:v>
                </c:pt>
                <c:pt idx="115">
                  <c:v>18.3</c:v>
                </c:pt>
                <c:pt idx="116">
                  <c:v>19.95</c:v>
                </c:pt>
                <c:pt idx="117">
                  <c:v>13.7</c:v>
                </c:pt>
                <c:pt idx="118">
                  <c:v>13.8</c:v>
                </c:pt>
                <c:pt idx="119">
                  <c:v>5.625</c:v>
                </c:pt>
                <c:pt idx="120">
                  <c:v>15</c:v>
                </c:pt>
                <c:pt idx="121">
                  <c:v>7.575</c:v>
                </c:pt>
                <c:pt idx="122">
                  <c:v>17.65</c:v>
                </c:pt>
                <c:pt idx="123">
                  <c:v>7.35</c:v>
                </c:pt>
                <c:pt idx="124">
                  <c:v>21.3</c:v>
                </c:pt>
                <c:pt idx="125">
                  <c:v>4.7</c:v>
                </c:pt>
                <c:pt idx="126">
                  <c:v>3.9</c:v>
                </c:pt>
                <c:pt idx="127">
                  <c:v>11.3</c:v>
                </c:pt>
                <c:pt idx="128">
                  <c:v>17.5</c:v>
                </c:pt>
                <c:pt idx="129">
                  <c:v>13.5</c:v>
                </c:pt>
                <c:pt idx="130">
                  <c:v>4.6875</c:v>
                </c:pt>
                <c:pt idx="131">
                  <c:v>16.8</c:v>
                </c:pt>
                <c:pt idx="132">
                  <c:v>3.4375</c:v>
                </c:pt>
                <c:pt idx="133">
                  <c:v>15.66</c:v>
                </c:pt>
                <c:pt idx="134">
                  <c:v>12.7</c:v>
                </c:pt>
                <c:pt idx="135">
                  <c:v>13.4</c:v>
                </c:pt>
                <c:pt idx="136">
                  <c:v>20</c:v>
                </c:pt>
                <c:pt idx="137">
                  <c:v>20.8</c:v>
                </c:pt>
                <c:pt idx="138">
                  <c:v>3.625</c:v>
                </c:pt>
                <c:pt idx="139">
                  <c:v>7.4</c:v>
                </c:pt>
                <c:pt idx="140">
                  <c:v>14</c:v>
                </c:pt>
                <c:pt idx="141">
                  <c:v>7.8</c:v>
                </c:pt>
                <c:pt idx="142">
                  <c:v>14.8</c:v>
                </c:pt>
                <c:pt idx="143">
                  <c:v>3.95</c:v>
                </c:pt>
                <c:pt idx="144">
                  <c:v>17.1</c:v>
                </c:pt>
                <c:pt idx="145">
                  <c:v>5.6</c:v>
                </c:pt>
                <c:pt idx="146">
                  <c:v>3.6</c:v>
                </c:pt>
                <c:pt idx="147">
                  <c:v>8.5</c:v>
                </c:pt>
                <c:pt idx="148">
                  <c:v>3.2</c:v>
                </c:pt>
                <c:pt idx="149">
                  <c:v>6.6</c:v>
                </c:pt>
                <c:pt idx="150">
                  <c:v>14.2</c:v>
                </c:pt>
                <c:pt idx="151">
                  <c:v>6.7</c:v>
                </c:pt>
                <c:pt idx="152">
                  <c:v>2.45</c:v>
                </c:pt>
                <c:pt idx="153">
                  <c:v>20.8</c:v>
                </c:pt>
                <c:pt idx="154">
                  <c:v>18.3</c:v>
                </c:pt>
                <c:pt idx="155">
                  <c:v>18.2</c:v>
                </c:pt>
                <c:pt idx="156">
                  <c:v>18.2</c:v>
                </c:pt>
                <c:pt idx="157">
                  <c:v>2.725</c:v>
                </c:pt>
                <c:pt idx="158">
                  <c:v>17.25</c:v>
                </c:pt>
                <c:pt idx="159">
                  <c:v>19.8</c:v>
                </c:pt>
                <c:pt idx="160">
                  <c:v>17.8</c:v>
                </c:pt>
                <c:pt idx="161">
                  <c:v>5.125</c:v>
                </c:pt>
                <c:pt idx="162">
                  <c:v>14.4</c:v>
                </c:pt>
                <c:pt idx="163">
                  <c:v>6.9</c:v>
                </c:pt>
                <c:pt idx="164">
                  <c:v>6.675</c:v>
                </c:pt>
                <c:pt idx="165">
                  <c:v>8.2</c:v>
                </c:pt>
                <c:pt idx="166">
                  <c:v>3.8375</c:v>
                </c:pt>
                <c:pt idx="167">
                  <c:v>19.55</c:v>
                </c:pt>
                <c:pt idx="168">
                  <c:v>21.55</c:v>
                </c:pt>
                <c:pt idx="169">
                  <c:v>4.45</c:v>
                </c:pt>
                <c:pt idx="170">
                  <c:v>17.5</c:v>
                </c:pt>
                <c:pt idx="171">
                  <c:v>8</c:v>
                </c:pt>
                <c:pt idx="172">
                  <c:v>19.8</c:v>
                </c:pt>
                <c:pt idx="173">
                  <c:v>18.35</c:v>
                </c:pt>
                <c:pt idx="174">
                  <c:v>16.8</c:v>
                </c:pt>
                <c:pt idx="175">
                  <c:v>3.15</c:v>
                </c:pt>
                <c:pt idx="176">
                  <c:v>20.55</c:v>
                </c:pt>
                <c:pt idx="177">
                  <c:v>19.55</c:v>
                </c:pt>
                <c:pt idx="178">
                  <c:v>18.6</c:v>
                </c:pt>
                <c:pt idx="179">
                  <c:v>2.6875</c:v>
                </c:pt>
                <c:pt idx="180">
                  <c:v>19.55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tarkistusdata!$O$3:$O$16</c:f>
              <c:numCache>
                <c:ptCount val="14"/>
                <c:pt idx="0">
                  <c:v>119</c:v>
                </c:pt>
                <c:pt idx="1">
                  <c:v>263</c:v>
                </c:pt>
                <c:pt idx="2">
                  <c:v>277</c:v>
                </c:pt>
                <c:pt idx="3">
                  <c:v>201</c:v>
                </c:pt>
                <c:pt idx="4">
                  <c:v>214</c:v>
                </c:pt>
                <c:pt idx="5">
                  <c:v>204</c:v>
                </c:pt>
                <c:pt idx="6">
                  <c:v>280</c:v>
                </c:pt>
                <c:pt idx="7">
                  <c:v>271</c:v>
                </c:pt>
                <c:pt idx="8">
                  <c:v>290</c:v>
                </c:pt>
                <c:pt idx="9">
                  <c:v>145</c:v>
                </c:pt>
                <c:pt idx="10">
                  <c:v>177</c:v>
                </c:pt>
                <c:pt idx="11">
                  <c:v>317</c:v>
                </c:pt>
                <c:pt idx="12">
                  <c:v>188</c:v>
                </c:pt>
                <c:pt idx="13">
                  <c:v>248</c:v>
                </c:pt>
              </c:numCache>
            </c:numRef>
          </c:xVal>
          <c:yVal>
            <c:numRef>
              <c:f>tarkistusdata!$V$3:$V$16</c:f>
              <c:numCache>
                <c:ptCount val="14"/>
                <c:pt idx="0">
                  <c:v>14.8</c:v>
                </c:pt>
                <c:pt idx="1">
                  <c:v>20.4</c:v>
                </c:pt>
                <c:pt idx="2">
                  <c:v>21.4</c:v>
                </c:pt>
                <c:pt idx="3">
                  <c:v>19.3</c:v>
                </c:pt>
                <c:pt idx="4">
                  <c:v>18.4</c:v>
                </c:pt>
                <c:pt idx="5">
                  <c:v>18.3</c:v>
                </c:pt>
                <c:pt idx="6">
                  <c:v>20.5</c:v>
                </c:pt>
                <c:pt idx="7">
                  <c:v>21</c:v>
                </c:pt>
                <c:pt idx="8">
                  <c:v>23.2</c:v>
                </c:pt>
                <c:pt idx="9">
                  <c:v>15.5</c:v>
                </c:pt>
                <c:pt idx="10">
                  <c:v>18.5</c:v>
                </c:pt>
                <c:pt idx="11">
                  <c:v>21.75</c:v>
                </c:pt>
                <c:pt idx="12">
                  <c:v>17.35</c:v>
                </c:pt>
                <c:pt idx="13">
                  <c:v>22.3</c:v>
                </c:pt>
              </c:numCache>
            </c:numRef>
          </c:yVal>
          <c:smooth val="0"/>
        </c:ser>
        <c:ser>
          <c:idx val="2"/>
          <c:order val="2"/>
          <c:tx>
            <c:v>Rowan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tarkistusdata!$AB$3:$AB$29</c:f>
              <c:numCache>
                <c:ptCount val="27"/>
                <c:pt idx="0">
                  <c:v>34</c:v>
                </c:pt>
                <c:pt idx="1">
                  <c:v>65</c:v>
                </c:pt>
                <c:pt idx="2">
                  <c:v>53</c:v>
                </c:pt>
                <c:pt idx="3">
                  <c:v>31</c:v>
                </c:pt>
                <c:pt idx="4">
                  <c:v>32</c:v>
                </c:pt>
                <c:pt idx="5">
                  <c:v>36</c:v>
                </c:pt>
                <c:pt idx="6">
                  <c:v>38</c:v>
                </c:pt>
                <c:pt idx="7">
                  <c:v>29</c:v>
                </c:pt>
                <c:pt idx="8">
                  <c:v>70</c:v>
                </c:pt>
                <c:pt idx="9">
                  <c:v>40</c:v>
                </c:pt>
                <c:pt idx="10">
                  <c:v>49</c:v>
                </c:pt>
                <c:pt idx="11">
                  <c:v>40</c:v>
                </c:pt>
                <c:pt idx="12">
                  <c:v>57</c:v>
                </c:pt>
                <c:pt idx="13">
                  <c:v>37</c:v>
                </c:pt>
                <c:pt idx="14">
                  <c:v>37</c:v>
                </c:pt>
                <c:pt idx="15">
                  <c:v>40</c:v>
                </c:pt>
                <c:pt idx="16">
                  <c:v>40</c:v>
                </c:pt>
                <c:pt idx="17">
                  <c:v>48</c:v>
                </c:pt>
                <c:pt idx="18">
                  <c:v>33</c:v>
                </c:pt>
                <c:pt idx="19">
                  <c:v>42</c:v>
                </c:pt>
                <c:pt idx="20">
                  <c:v>31</c:v>
                </c:pt>
                <c:pt idx="21">
                  <c:v>42</c:v>
                </c:pt>
                <c:pt idx="22">
                  <c:v>31</c:v>
                </c:pt>
                <c:pt idx="23">
                  <c:v>37</c:v>
                </c:pt>
                <c:pt idx="24">
                  <c:v>45</c:v>
                </c:pt>
                <c:pt idx="25">
                  <c:v>31</c:v>
                </c:pt>
                <c:pt idx="26">
                  <c:v>30</c:v>
                </c:pt>
              </c:numCache>
            </c:numRef>
          </c:xVal>
          <c:yVal>
            <c:numRef>
              <c:f>tarkistusdata!$AI$3:$AI$29</c:f>
              <c:numCache>
                <c:ptCount val="27"/>
                <c:pt idx="0">
                  <c:v>6.025</c:v>
                </c:pt>
                <c:pt idx="1">
                  <c:v>8.91</c:v>
                </c:pt>
                <c:pt idx="2">
                  <c:v>7.75</c:v>
                </c:pt>
                <c:pt idx="3">
                  <c:v>4.1</c:v>
                </c:pt>
                <c:pt idx="4">
                  <c:v>6.55</c:v>
                </c:pt>
                <c:pt idx="5">
                  <c:v>3.2</c:v>
                </c:pt>
                <c:pt idx="6">
                  <c:v>6.3</c:v>
                </c:pt>
                <c:pt idx="7">
                  <c:v>5.8</c:v>
                </c:pt>
                <c:pt idx="8">
                  <c:v>7.7</c:v>
                </c:pt>
                <c:pt idx="9">
                  <c:v>6.2</c:v>
                </c:pt>
                <c:pt idx="10">
                  <c:v>7.4</c:v>
                </c:pt>
                <c:pt idx="11">
                  <c:v>6.2</c:v>
                </c:pt>
                <c:pt idx="12">
                  <c:v>9</c:v>
                </c:pt>
                <c:pt idx="13">
                  <c:v>5.25</c:v>
                </c:pt>
                <c:pt idx="14">
                  <c:v>8.325</c:v>
                </c:pt>
                <c:pt idx="15">
                  <c:v>7.8</c:v>
                </c:pt>
                <c:pt idx="16">
                  <c:v>6.9</c:v>
                </c:pt>
                <c:pt idx="17">
                  <c:v>7.25</c:v>
                </c:pt>
                <c:pt idx="18">
                  <c:v>6.2</c:v>
                </c:pt>
                <c:pt idx="19">
                  <c:v>7.675</c:v>
                </c:pt>
                <c:pt idx="20">
                  <c:v>5.525</c:v>
                </c:pt>
                <c:pt idx="21">
                  <c:v>7.925</c:v>
                </c:pt>
                <c:pt idx="22">
                  <c:v>6.225</c:v>
                </c:pt>
                <c:pt idx="23">
                  <c:v>5.925</c:v>
                </c:pt>
                <c:pt idx="24">
                  <c:v>6.25</c:v>
                </c:pt>
                <c:pt idx="25">
                  <c:v>6.275</c:v>
                </c:pt>
                <c:pt idx="26">
                  <c:v>5.625</c:v>
                </c:pt>
              </c:numCache>
            </c:numRef>
          </c:yVal>
          <c:smooth val="0"/>
        </c:ser>
        <c:axId val="20823945"/>
        <c:axId val="53197778"/>
      </c:scatterChart>
      <c:valAx>
        <c:axId val="20823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dbh,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100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 val="autoZero"/>
        <c:crossBetween val="midCat"/>
        <c:dispUnits/>
      </c:valAx>
      <c:valAx>
        <c:axId val="53197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height,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100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58325"/>
          <c:w val="0.17175"/>
          <c:h val="0.203"/>
        </c:manualLayout>
      </c:layout>
      <c:overlay val="0"/>
      <c:txPr>
        <a:bodyPr vert="horz" rot="0"/>
        <a:lstStyle/>
        <a:p>
          <a:pPr>
            <a:defRPr lang="en-US" cap="none" sz="2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KU2 id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tarkistusdata!$B$3:$B$183</c:f>
              <c:numCache>
                <c:ptCount val="181"/>
                <c:pt idx="0">
                  <c:v>165</c:v>
                </c:pt>
                <c:pt idx="1">
                  <c:v>267</c:v>
                </c:pt>
                <c:pt idx="2">
                  <c:v>189</c:v>
                </c:pt>
                <c:pt idx="3">
                  <c:v>186</c:v>
                </c:pt>
                <c:pt idx="4">
                  <c:v>116</c:v>
                </c:pt>
                <c:pt idx="5">
                  <c:v>216</c:v>
                </c:pt>
                <c:pt idx="6">
                  <c:v>52</c:v>
                </c:pt>
                <c:pt idx="7">
                  <c:v>240</c:v>
                </c:pt>
                <c:pt idx="8">
                  <c:v>99</c:v>
                </c:pt>
                <c:pt idx="9">
                  <c:v>183</c:v>
                </c:pt>
                <c:pt idx="10">
                  <c:v>152</c:v>
                </c:pt>
                <c:pt idx="11">
                  <c:v>75</c:v>
                </c:pt>
                <c:pt idx="12">
                  <c:v>161</c:v>
                </c:pt>
                <c:pt idx="13">
                  <c:v>171</c:v>
                </c:pt>
                <c:pt idx="14">
                  <c:v>98</c:v>
                </c:pt>
                <c:pt idx="15">
                  <c:v>44</c:v>
                </c:pt>
                <c:pt idx="16">
                  <c:v>96</c:v>
                </c:pt>
                <c:pt idx="17">
                  <c:v>186</c:v>
                </c:pt>
                <c:pt idx="18">
                  <c:v>204</c:v>
                </c:pt>
                <c:pt idx="19">
                  <c:v>181</c:v>
                </c:pt>
                <c:pt idx="20">
                  <c:v>183</c:v>
                </c:pt>
                <c:pt idx="21">
                  <c:v>220</c:v>
                </c:pt>
                <c:pt idx="22">
                  <c:v>196</c:v>
                </c:pt>
                <c:pt idx="23">
                  <c:v>28</c:v>
                </c:pt>
                <c:pt idx="24">
                  <c:v>149</c:v>
                </c:pt>
                <c:pt idx="25">
                  <c:v>177</c:v>
                </c:pt>
                <c:pt idx="26">
                  <c:v>135</c:v>
                </c:pt>
                <c:pt idx="27">
                  <c:v>203</c:v>
                </c:pt>
                <c:pt idx="28">
                  <c:v>239</c:v>
                </c:pt>
                <c:pt idx="29">
                  <c:v>223</c:v>
                </c:pt>
                <c:pt idx="30">
                  <c:v>132</c:v>
                </c:pt>
                <c:pt idx="31">
                  <c:v>221</c:v>
                </c:pt>
                <c:pt idx="32">
                  <c:v>35</c:v>
                </c:pt>
                <c:pt idx="33">
                  <c:v>41</c:v>
                </c:pt>
                <c:pt idx="34">
                  <c:v>127</c:v>
                </c:pt>
                <c:pt idx="35">
                  <c:v>178</c:v>
                </c:pt>
                <c:pt idx="36">
                  <c:v>166</c:v>
                </c:pt>
                <c:pt idx="37">
                  <c:v>298</c:v>
                </c:pt>
                <c:pt idx="38">
                  <c:v>30</c:v>
                </c:pt>
                <c:pt idx="39">
                  <c:v>54</c:v>
                </c:pt>
                <c:pt idx="40">
                  <c:v>37</c:v>
                </c:pt>
                <c:pt idx="41">
                  <c:v>146</c:v>
                </c:pt>
                <c:pt idx="42">
                  <c:v>175</c:v>
                </c:pt>
                <c:pt idx="43">
                  <c:v>140</c:v>
                </c:pt>
                <c:pt idx="44">
                  <c:v>164</c:v>
                </c:pt>
                <c:pt idx="45">
                  <c:v>61</c:v>
                </c:pt>
                <c:pt idx="46">
                  <c:v>55</c:v>
                </c:pt>
                <c:pt idx="47">
                  <c:v>119</c:v>
                </c:pt>
                <c:pt idx="48">
                  <c:v>186</c:v>
                </c:pt>
                <c:pt idx="49">
                  <c:v>100</c:v>
                </c:pt>
                <c:pt idx="50">
                  <c:v>200</c:v>
                </c:pt>
                <c:pt idx="51">
                  <c:v>212</c:v>
                </c:pt>
                <c:pt idx="52">
                  <c:v>256</c:v>
                </c:pt>
                <c:pt idx="53">
                  <c:v>39</c:v>
                </c:pt>
                <c:pt idx="54">
                  <c:v>216</c:v>
                </c:pt>
                <c:pt idx="55">
                  <c:v>40</c:v>
                </c:pt>
                <c:pt idx="56">
                  <c:v>172</c:v>
                </c:pt>
                <c:pt idx="57">
                  <c:v>61</c:v>
                </c:pt>
                <c:pt idx="58">
                  <c:v>50</c:v>
                </c:pt>
                <c:pt idx="59">
                  <c:v>215</c:v>
                </c:pt>
                <c:pt idx="60">
                  <c:v>220</c:v>
                </c:pt>
                <c:pt idx="61">
                  <c:v>201</c:v>
                </c:pt>
                <c:pt idx="62">
                  <c:v>60</c:v>
                </c:pt>
                <c:pt idx="63">
                  <c:v>43</c:v>
                </c:pt>
                <c:pt idx="64">
                  <c:v>275</c:v>
                </c:pt>
                <c:pt idx="65">
                  <c:v>47</c:v>
                </c:pt>
                <c:pt idx="66">
                  <c:v>63</c:v>
                </c:pt>
                <c:pt idx="67">
                  <c:v>147</c:v>
                </c:pt>
                <c:pt idx="68">
                  <c:v>87</c:v>
                </c:pt>
                <c:pt idx="69">
                  <c:v>86</c:v>
                </c:pt>
                <c:pt idx="70">
                  <c:v>64</c:v>
                </c:pt>
                <c:pt idx="71">
                  <c:v>95</c:v>
                </c:pt>
                <c:pt idx="72">
                  <c:v>89</c:v>
                </c:pt>
                <c:pt idx="73">
                  <c:v>66</c:v>
                </c:pt>
                <c:pt idx="74">
                  <c:v>97</c:v>
                </c:pt>
                <c:pt idx="75">
                  <c:v>75</c:v>
                </c:pt>
                <c:pt idx="76">
                  <c:v>160</c:v>
                </c:pt>
                <c:pt idx="77">
                  <c:v>196</c:v>
                </c:pt>
                <c:pt idx="78">
                  <c:v>72</c:v>
                </c:pt>
                <c:pt idx="79">
                  <c:v>64</c:v>
                </c:pt>
                <c:pt idx="80">
                  <c:v>103</c:v>
                </c:pt>
                <c:pt idx="81">
                  <c:v>76</c:v>
                </c:pt>
                <c:pt idx="82">
                  <c:v>82</c:v>
                </c:pt>
                <c:pt idx="83">
                  <c:v>82</c:v>
                </c:pt>
                <c:pt idx="84">
                  <c:v>53</c:v>
                </c:pt>
                <c:pt idx="85">
                  <c:v>54</c:v>
                </c:pt>
                <c:pt idx="86">
                  <c:v>48</c:v>
                </c:pt>
                <c:pt idx="87">
                  <c:v>79</c:v>
                </c:pt>
                <c:pt idx="88">
                  <c:v>238</c:v>
                </c:pt>
                <c:pt idx="89">
                  <c:v>76</c:v>
                </c:pt>
                <c:pt idx="90">
                  <c:v>66</c:v>
                </c:pt>
                <c:pt idx="91">
                  <c:v>84</c:v>
                </c:pt>
                <c:pt idx="92">
                  <c:v>70</c:v>
                </c:pt>
                <c:pt idx="93">
                  <c:v>69</c:v>
                </c:pt>
                <c:pt idx="94">
                  <c:v>52</c:v>
                </c:pt>
                <c:pt idx="95">
                  <c:v>42</c:v>
                </c:pt>
                <c:pt idx="96">
                  <c:v>63</c:v>
                </c:pt>
                <c:pt idx="97">
                  <c:v>70</c:v>
                </c:pt>
                <c:pt idx="98">
                  <c:v>104</c:v>
                </c:pt>
                <c:pt idx="99">
                  <c:v>92</c:v>
                </c:pt>
                <c:pt idx="100">
                  <c:v>51</c:v>
                </c:pt>
                <c:pt idx="101">
                  <c:v>180</c:v>
                </c:pt>
                <c:pt idx="102">
                  <c:v>118</c:v>
                </c:pt>
                <c:pt idx="103">
                  <c:v>64</c:v>
                </c:pt>
                <c:pt idx="104">
                  <c:v>80</c:v>
                </c:pt>
                <c:pt idx="105">
                  <c:v>67</c:v>
                </c:pt>
                <c:pt idx="106">
                  <c:v>82</c:v>
                </c:pt>
                <c:pt idx="107">
                  <c:v>57</c:v>
                </c:pt>
                <c:pt idx="108">
                  <c:v>79</c:v>
                </c:pt>
                <c:pt idx="109">
                  <c:v>58</c:v>
                </c:pt>
                <c:pt idx="110">
                  <c:v>277</c:v>
                </c:pt>
                <c:pt idx="111">
                  <c:v>211</c:v>
                </c:pt>
                <c:pt idx="112">
                  <c:v>268</c:v>
                </c:pt>
                <c:pt idx="113">
                  <c:v>90</c:v>
                </c:pt>
                <c:pt idx="114">
                  <c:v>231</c:v>
                </c:pt>
                <c:pt idx="115">
                  <c:v>224</c:v>
                </c:pt>
                <c:pt idx="116">
                  <c:v>224</c:v>
                </c:pt>
                <c:pt idx="117">
                  <c:v>180</c:v>
                </c:pt>
                <c:pt idx="118">
                  <c:v>139</c:v>
                </c:pt>
                <c:pt idx="119">
                  <c:v>56</c:v>
                </c:pt>
                <c:pt idx="120">
                  <c:v>161</c:v>
                </c:pt>
                <c:pt idx="121">
                  <c:v>84</c:v>
                </c:pt>
                <c:pt idx="122">
                  <c:v>211</c:v>
                </c:pt>
                <c:pt idx="123">
                  <c:v>79</c:v>
                </c:pt>
                <c:pt idx="124">
                  <c:v>258</c:v>
                </c:pt>
                <c:pt idx="125">
                  <c:v>64</c:v>
                </c:pt>
                <c:pt idx="126">
                  <c:v>51</c:v>
                </c:pt>
                <c:pt idx="127">
                  <c:v>136</c:v>
                </c:pt>
                <c:pt idx="128">
                  <c:v>223</c:v>
                </c:pt>
                <c:pt idx="129">
                  <c:v>163</c:v>
                </c:pt>
                <c:pt idx="130">
                  <c:v>78</c:v>
                </c:pt>
                <c:pt idx="131">
                  <c:v>215</c:v>
                </c:pt>
                <c:pt idx="132">
                  <c:v>39</c:v>
                </c:pt>
                <c:pt idx="133">
                  <c:v>171</c:v>
                </c:pt>
                <c:pt idx="134">
                  <c:v>121</c:v>
                </c:pt>
                <c:pt idx="135">
                  <c:v>175</c:v>
                </c:pt>
                <c:pt idx="136">
                  <c:v>239</c:v>
                </c:pt>
                <c:pt idx="137">
                  <c:v>249</c:v>
                </c:pt>
                <c:pt idx="138">
                  <c:v>38</c:v>
                </c:pt>
                <c:pt idx="139">
                  <c:v>77</c:v>
                </c:pt>
                <c:pt idx="140">
                  <c:v>139</c:v>
                </c:pt>
                <c:pt idx="141">
                  <c:v>91</c:v>
                </c:pt>
                <c:pt idx="142">
                  <c:v>138</c:v>
                </c:pt>
                <c:pt idx="143">
                  <c:v>55</c:v>
                </c:pt>
                <c:pt idx="144">
                  <c:v>238</c:v>
                </c:pt>
                <c:pt idx="145">
                  <c:v>69</c:v>
                </c:pt>
                <c:pt idx="146">
                  <c:v>46</c:v>
                </c:pt>
                <c:pt idx="147">
                  <c:v>97</c:v>
                </c:pt>
                <c:pt idx="148">
                  <c:v>42</c:v>
                </c:pt>
                <c:pt idx="149">
                  <c:v>72</c:v>
                </c:pt>
                <c:pt idx="150">
                  <c:v>181</c:v>
                </c:pt>
                <c:pt idx="151">
                  <c:v>69</c:v>
                </c:pt>
                <c:pt idx="152">
                  <c:v>35</c:v>
                </c:pt>
                <c:pt idx="153">
                  <c:v>292</c:v>
                </c:pt>
                <c:pt idx="154">
                  <c:v>213</c:v>
                </c:pt>
                <c:pt idx="155">
                  <c:v>245</c:v>
                </c:pt>
                <c:pt idx="156">
                  <c:v>230</c:v>
                </c:pt>
                <c:pt idx="157">
                  <c:v>29</c:v>
                </c:pt>
                <c:pt idx="158">
                  <c:v>228</c:v>
                </c:pt>
                <c:pt idx="159">
                  <c:v>286</c:v>
                </c:pt>
                <c:pt idx="160">
                  <c:v>234</c:v>
                </c:pt>
                <c:pt idx="161">
                  <c:v>68</c:v>
                </c:pt>
                <c:pt idx="162">
                  <c:v>142</c:v>
                </c:pt>
                <c:pt idx="163">
                  <c:v>74</c:v>
                </c:pt>
                <c:pt idx="164">
                  <c:v>63</c:v>
                </c:pt>
                <c:pt idx="165">
                  <c:v>100</c:v>
                </c:pt>
                <c:pt idx="166">
                  <c:v>41</c:v>
                </c:pt>
                <c:pt idx="167">
                  <c:v>248</c:v>
                </c:pt>
                <c:pt idx="168">
                  <c:v>297</c:v>
                </c:pt>
                <c:pt idx="169">
                  <c:v>56</c:v>
                </c:pt>
                <c:pt idx="170">
                  <c:v>162</c:v>
                </c:pt>
                <c:pt idx="171">
                  <c:v>83</c:v>
                </c:pt>
                <c:pt idx="172">
                  <c:v>239</c:v>
                </c:pt>
                <c:pt idx="173">
                  <c:v>193</c:v>
                </c:pt>
                <c:pt idx="174">
                  <c:v>177</c:v>
                </c:pt>
                <c:pt idx="175">
                  <c:v>42</c:v>
                </c:pt>
                <c:pt idx="176">
                  <c:v>300</c:v>
                </c:pt>
                <c:pt idx="177">
                  <c:v>242</c:v>
                </c:pt>
                <c:pt idx="178">
                  <c:v>222</c:v>
                </c:pt>
                <c:pt idx="179">
                  <c:v>28</c:v>
                </c:pt>
                <c:pt idx="180">
                  <c:v>226</c:v>
                </c:pt>
              </c:numCache>
            </c:numRef>
          </c:xVal>
          <c:yVal>
            <c:numRef>
              <c:f>tarkistusdata!$K$3:$K$183</c:f>
              <c:numCache>
                <c:ptCount val="181"/>
                <c:pt idx="0">
                  <c:v>32</c:v>
                </c:pt>
                <c:pt idx="1">
                  <c:v>25</c:v>
                </c:pt>
                <c:pt idx="2">
                  <c:v>32</c:v>
                </c:pt>
                <c:pt idx="3">
                  <c:v>21</c:v>
                </c:pt>
                <c:pt idx="4">
                  <c:v>24</c:v>
                </c:pt>
                <c:pt idx="5">
                  <c:v>24</c:v>
                </c:pt>
                <c:pt idx="6">
                  <c:v>8</c:v>
                </c:pt>
                <c:pt idx="7">
                  <c:v>19</c:v>
                </c:pt>
                <c:pt idx="8">
                  <c:v>18</c:v>
                </c:pt>
                <c:pt idx="9">
                  <c:v>35</c:v>
                </c:pt>
                <c:pt idx="10">
                  <c:v>22</c:v>
                </c:pt>
                <c:pt idx="11">
                  <c:v>11</c:v>
                </c:pt>
                <c:pt idx="12">
                  <c:v>18</c:v>
                </c:pt>
                <c:pt idx="13">
                  <c:v>30</c:v>
                </c:pt>
                <c:pt idx="14">
                  <c:v>14</c:v>
                </c:pt>
                <c:pt idx="15">
                  <c:v>6</c:v>
                </c:pt>
                <c:pt idx="16">
                  <c:v>11</c:v>
                </c:pt>
                <c:pt idx="17">
                  <c:v>24</c:v>
                </c:pt>
                <c:pt idx="18">
                  <c:v>23</c:v>
                </c:pt>
                <c:pt idx="19">
                  <c:v>14</c:v>
                </c:pt>
                <c:pt idx="20">
                  <c:v>17</c:v>
                </c:pt>
                <c:pt idx="21">
                  <c:v>24</c:v>
                </c:pt>
                <c:pt idx="22">
                  <c:v>19</c:v>
                </c:pt>
                <c:pt idx="23">
                  <c:v>2</c:v>
                </c:pt>
                <c:pt idx="24">
                  <c:v>19</c:v>
                </c:pt>
                <c:pt idx="25">
                  <c:v>24</c:v>
                </c:pt>
                <c:pt idx="26">
                  <c:v>17</c:v>
                </c:pt>
                <c:pt idx="27">
                  <c:v>37</c:v>
                </c:pt>
                <c:pt idx="28">
                  <c:v>25</c:v>
                </c:pt>
                <c:pt idx="29">
                  <c:v>35</c:v>
                </c:pt>
                <c:pt idx="30">
                  <c:v>15</c:v>
                </c:pt>
                <c:pt idx="31">
                  <c:v>23</c:v>
                </c:pt>
                <c:pt idx="32">
                  <c:v>5</c:v>
                </c:pt>
                <c:pt idx="33">
                  <c:v>2</c:v>
                </c:pt>
                <c:pt idx="34">
                  <c:v>12</c:v>
                </c:pt>
                <c:pt idx="35">
                  <c:v>19</c:v>
                </c:pt>
                <c:pt idx="36">
                  <c:v>20</c:v>
                </c:pt>
                <c:pt idx="37">
                  <c:v>50</c:v>
                </c:pt>
                <c:pt idx="38">
                  <c:v>2</c:v>
                </c:pt>
                <c:pt idx="39">
                  <c:v>7</c:v>
                </c:pt>
                <c:pt idx="40">
                  <c:v>6</c:v>
                </c:pt>
                <c:pt idx="41">
                  <c:v>16</c:v>
                </c:pt>
                <c:pt idx="42">
                  <c:v>39</c:v>
                </c:pt>
                <c:pt idx="43">
                  <c:v>20</c:v>
                </c:pt>
                <c:pt idx="44">
                  <c:v>12</c:v>
                </c:pt>
                <c:pt idx="45">
                  <c:v>9</c:v>
                </c:pt>
                <c:pt idx="46">
                  <c:v>13</c:v>
                </c:pt>
                <c:pt idx="47">
                  <c:v>27</c:v>
                </c:pt>
                <c:pt idx="48">
                  <c:v>30</c:v>
                </c:pt>
                <c:pt idx="49">
                  <c:v>16</c:v>
                </c:pt>
                <c:pt idx="50">
                  <c:v>25</c:v>
                </c:pt>
                <c:pt idx="51">
                  <c:v>18</c:v>
                </c:pt>
                <c:pt idx="52">
                  <c:v>24</c:v>
                </c:pt>
                <c:pt idx="53">
                  <c:v>7</c:v>
                </c:pt>
                <c:pt idx="54">
                  <c:v>17</c:v>
                </c:pt>
                <c:pt idx="55">
                  <c:v>10</c:v>
                </c:pt>
                <c:pt idx="56">
                  <c:v>20</c:v>
                </c:pt>
                <c:pt idx="57">
                  <c:v>7</c:v>
                </c:pt>
                <c:pt idx="58">
                  <c:v>4</c:v>
                </c:pt>
                <c:pt idx="59">
                  <c:v>21</c:v>
                </c:pt>
                <c:pt idx="60">
                  <c:v>23</c:v>
                </c:pt>
                <c:pt idx="61">
                  <c:v>25</c:v>
                </c:pt>
                <c:pt idx="62">
                  <c:v>10</c:v>
                </c:pt>
                <c:pt idx="63">
                  <c:v>7</c:v>
                </c:pt>
                <c:pt idx="64">
                  <c:v>27</c:v>
                </c:pt>
                <c:pt idx="65">
                  <c:v>10</c:v>
                </c:pt>
                <c:pt idx="66">
                  <c:v>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9</c:v>
                </c:pt>
                <c:pt idx="71">
                  <c:v>16</c:v>
                </c:pt>
                <c:pt idx="72">
                  <c:v>13</c:v>
                </c:pt>
                <c:pt idx="73">
                  <c:v>18</c:v>
                </c:pt>
                <c:pt idx="74">
                  <c:v>13</c:v>
                </c:pt>
                <c:pt idx="75">
                  <c:v>12</c:v>
                </c:pt>
                <c:pt idx="76">
                  <c:v>22</c:v>
                </c:pt>
                <c:pt idx="77">
                  <c:v>23</c:v>
                </c:pt>
                <c:pt idx="78">
                  <c:v>9</c:v>
                </c:pt>
                <c:pt idx="79">
                  <c:v>10</c:v>
                </c:pt>
                <c:pt idx="80">
                  <c:v>18</c:v>
                </c:pt>
                <c:pt idx="81">
                  <c:v>11</c:v>
                </c:pt>
                <c:pt idx="82">
                  <c:v>14</c:v>
                </c:pt>
                <c:pt idx="83">
                  <c:v>13</c:v>
                </c:pt>
                <c:pt idx="84">
                  <c:v>7</c:v>
                </c:pt>
                <c:pt idx="85">
                  <c:v>7</c:v>
                </c:pt>
                <c:pt idx="86">
                  <c:v>9</c:v>
                </c:pt>
                <c:pt idx="87">
                  <c:v>16</c:v>
                </c:pt>
                <c:pt idx="88">
                  <c:v>29</c:v>
                </c:pt>
                <c:pt idx="89">
                  <c:v>16</c:v>
                </c:pt>
                <c:pt idx="90">
                  <c:v>15</c:v>
                </c:pt>
                <c:pt idx="91">
                  <c:v>17</c:v>
                </c:pt>
                <c:pt idx="92">
                  <c:v>16</c:v>
                </c:pt>
                <c:pt idx="93">
                  <c:v>13</c:v>
                </c:pt>
                <c:pt idx="94">
                  <c:v>10</c:v>
                </c:pt>
                <c:pt idx="95">
                  <c:v>9</c:v>
                </c:pt>
                <c:pt idx="96">
                  <c:v>8</c:v>
                </c:pt>
                <c:pt idx="97">
                  <c:v>11</c:v>
                </c:pt>
                <c:pt idx="98">
                  <c:v>24</c:v>
                </c:pt>
                <c:pt idx="99">
                  <c:v>24</c:v>
                </c:pt>
                <c:pt idx="100">
                  <c:v>9</c:v>
                </c:pt>
                <c:pt idx="101">
                  <c:v>26</c:v>
                </c:pt>
                <c:pt idx="102">
                  <c:v>23</c:v>
                </c:pt>
                <c:pt idx="103">
                  <c:v>6</c:v>
                </c:pt>
                <c:pt idx="104">
                  <c:v>16</c:v>
                </c:pt>
                <c:pt idx="105">
                  <c:v>14</c:v>
                </c:pt>
                <c:pt idx="106">
                  <c:v>16</c:v>
                </c:pt>
                <c:pt idx="107">
                  <c:v>13</c:v>
                </c:pt>
                <c:pt idx="108">
                  <c:v>17</c:v>
                </c:pt>
                <c:pt idx="109">
                  <c:v>14</c:v>
                </c:pt>
                <c:pt idx="110">
                  <c:v>29</c:v>
                </c:pt>
                <c:pt idx="111">
                  <c:v>27</c:v>
                </c:pt>
                <c:pt idx="112">
                  <c:v>26</c:v>
                </c:pt>
                <c:pt idx="113">
                  <c:v>19</c:v>
                </c:pt>
                <c:pt idx="114">
                  <c:v>29</c:v>
                </c:pt>
                <c:pt idx="115">
                  <c:v>29</c:v>
                </c:pt>
                <c:pt idx="116">
                  <c:v>29</c:v>
                </c:pt>
                <c:pt idx="117">
                  <c:v>22</c:v>
                </c:pt>
                <c:pt idx="118">
                  <c:v>30</c:v>
                </c:pt>
                <c:pt idx="119">
                  <c:v>11</c:v>
                </c:pt>
                <c:pt idx="120">
                  <c:v>27</c:v>
                </c:pt>
                <c:pt idx="121">
                  <c:v>18</c:v>
                </c:pt>
                <c:pt idx="122">
                  <c:v>30</c:v>
                </c:pt>
                <c:pt idx="123">
                  <c:v>17</c:v>
                </c:pt>
                <c:pt idx="124">
                  <c:v>26</c:v>
                </c:pt>
                <c:pt idx="125">
                  <c:v>15</c:v>
                </c:pt>
                <c:pt idx="126">
                  <c:v>9</c:v>
                </c:pt>
                <c:pt idx="127">
                  <c:v>14</c:v>
                </c:pt>
                <c:pt idx="128">
                  <c:v>19</c:v>
                </c:pt>
                <c:pt idx="129">
                  <c:v>23</c:v>
                </c:pt>
                <c:pt idx="130">
                  <c:v>9</c:v>
                </c:pt>
                <c:pt idx="131">
                  <c:v>28</c:v>
                </c:pt>
                <c:pt idx="132">
                  <c:v>7</c:v>
                </c:pt>
                <c:pt idx="133">
                  <c:v>25</c:v>
                </c:pt>
                <c:pt idx="134">
                  <c:v>19</c:v>
                </c:pt>
                <c:pt idx="135">
                  <c:v>15</c:v>
                </c:pt>
                <c:pt idx="136">
                  <c:v>25</c:v>
                </c:pt>
                <c:pt idx="137">
                  <c:v>18</c:v>
                </c:pt>
                <c:pt idx="138">
                  <c:v>3</c:v>
                </c:pt>
                <c:pt idx="139">
                  <c:v>8</c:v>
                </c:pt>
                <c:pt idx="140">
                  <c:v>28</c:v>
                </c:pt>
                <c:pt idx="141">
                  <c:v>13</c:v>
                </c:pt>
                <c:pt idx="142">
                  <c:v>25</c:v>
                </c:pt>
                <c:pt idx="143">
                  <c:v>5</c:v>
                </c:pt>
                <c:pt idx="144">
                  <c:v>39</c:v>
                </c:pt>
                <c:pt idx="145">
                  <c:v>9</c:v>
                </c:pt>
                <c:pt idx="146">
                  <c:v>6</c:v>
                </c:pt>
                <c:pt idx="147">
                  <c:v>12</c:v>
                </c:pt>
                <c:pt idx="148">
                  <c:v>6</c:v>
                </c:pt>
                <c:pt idx="149">
                  <c:v>9</c:v>
                </c:pt>
                <c:pt idx="150">
                  <c:v>23</c:v>
                </c:pt>
                <c:pt idx="151">
                  <c:v>10</c:v>
                </c:pt>
                <c:pt idx="152">
                  <c:v>9</c:v>
                </c:pt>
                <c:pt idx="153">
                  <c:v>33</c:v>
                </c:pt>
                <c:pt idx="154">
                  <c:v>23</c:v>
                </c:pt>
                <c:pt idx="155">
                  <c:v>35</c:v>
                </c:pt>
                <c:pt idx="156">
                  <c:v>32</c:v>
                </c:pt>
                <c:pt idx="157">
                  <c:v>4</c:v>
                </c:pt>
                <c:pt idx="158">
                  <c:v>20</c:v>
                </c:pt>
                <c:pt idx="159">
                  <c:v>34</c:v>
                </c:pt>
                <c:pt idx="160">
                  <c:v>25</c:v>
                </c:pt>
                <c:pt idx="161">
                  <c:v>11</c:v>
                </c:pt>
                <c:pt idx="162">
                  <c:v>24</c:v>
                </c:pt>
                <c:pt idx="163">
                  <c:v>11</c:v>
                </c:pt>
                <c:pt idx="164">
                  <c:v>8</c:v>
                </c:pt>
                <c:pt idx="165">
                  <c:v>13</c:v>
                </c:pt>
                <c:pt idx="166">
                  <c:v>4</c:v>
                </c:pt>
                <c:pt idx="167">
                  <c:v>20</c:v>
                </c:pt>
                <c:pt idx="168">
                  <c:v>36</c:v>
                </c:pt>
                <c:pt idx="169">
                  <c:v>10</c:v>
                </c:pt>
                <c:pt idx="170">
                  <c:v>9</c:v>
                </c:pt>
                <c:pt idx="171">
                  <c:v>15</c:v>
                </c:pt>
                <c:pt idx="172">
                  <c:v>24</c:v>
                </c:pt>
                <c:pt idx="173">
                  <c:v>22</c:v>
                </c:pt>
                <c:pt idx="174">
                  <c:v>23</c:v>
                </c:pt>
                <c:pt idx="175">
                  <c:v>5</c:v>
                </c:pt>
                <c:pt idx="176">
                  <c:v>33</c:v>
                </c:pt>
                <c:pt idx="177">
                  <c:v>30</c:v>
                </c:pt>
                <c:pt idx="178">
                  <c:v>23</c:v>
                </c:pt>
                <c:pt idx="179">
                  <c:v>2</c:v>
                </c:pt>
                <c:pt idx="180">
                  <c:v>27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tarkistusdata!$O$3:$O$16</c:f>
              <c:numCache>
                <c:ptCount val="14"/>
                <c:pt idx="0">
                  <c:v>119</c:v>
                </c:pt>
                <c:pt idx="1">
                  <c:v>263</c:v>
                </c:pt>
                <c:pt idx="2">
                  <c:v>277</c:v>
                </c:pt>
                <c:pt idx="3">
                  <c:v>201</c:v>
                </c:pt>
                <c:pt idx="4">
                  <c:v>214</c:v>
                </c:pt>
                <c:pt idx="5">
                  <c:v>204</c:v>
                </c:pt>
                <c:pt idx="6">
                  <c:v>280</c:v>
                </c:pt>
                <c:pt idx="7">
                  <c:v>271</c:v>
                </c:pt>
                <c:pt idx="8">
                  <c:v>290</c:v>
                </c:pt>
                <c:pt idx="9">
                  <c:v>145</c:v>
                </c:pt>
                <c:pt idx="10">
                  <c:v>177</c:v>
                </c:pt>
                <c:pt idx="11">
                  <c:v>317</c:v>
                </c:pt>
                <c:pt idx="12">
                  <c:v>188</c:v>
                </c:pt>
                <c:pt idx="13">
                  <c:v>248</c:v>
                </c:pt>
              </c:numCache>
            </c:numRef>
          </c:xVal>
          <c:yVal>
            <c:numRef>
              <c:f>tarkistusdata!$X$3:$X$16</c:f>
              <c:numCache>
                <c:ptCount val="14"/>
                <c:pt idx="0">
                  <c:v>10</c:v>
                </c:pt>
                <c:pt idx="1">
                  <c:v>39</c:v>
                </c:pt>
                <c:pt idx="2">
                  <c:v>27</c:v>
                </c:pt>
                <c:pt idx="3">
                  <c:v>33</c:v>
                </c:pt>
                <c:pt idx="4">
                  <c:v>14</c:v>
                </c:pt>
                <c:pt idx="5">
                  <c:v>14</c:v>
                </c:pt>
                <c:pt idx="6">
                  <c:v>27</c:v>
                </c:pt>
                <c:pt idx="7">
                  <c:v>29</c:v>
                </c:pt>
                <c:pt idx="8">
                  <c:v>28</c:v>
                </c:pt>
                <c:pt idx="9">
                  <c:v>9</c:v>
                </c:pt>
                <c:pt idx="10">
                  <c:v>23</c:v>
                </c:pt>
                <c:pt idx="11">
                  <c:v>23</c:v>
                </c:pt>
                <c:pt idx="12">
                  <c:v>11</c:v>
                </c:pt>
                <c:pt idx="13">
                  <c:v>27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tarkistusdata!$AB$3:$AB$29</c:f>
              <c:numCache>
                <c:ptCount val="27"/>
                <c:pt idx="0">
                  <c:v>34</c:v>
                </c:pt>
                <c:pt idx="1">
                  <c:v>65</c:v>
                </c:pt>
                <c:pt idx="2">
                  <c:v>53</c:v>
                </c:pt>
                <c:pt idx="3">
                  <c:v>31</c:v>
                </c:pt>
                <c:pt idx="4">
                  <c:v>32</c:v>
                </c:pt>
                <c:pt idx="5">
                  <c:v>36</c:v>
                </c:pt>
                <c:pt idx="6">
                  <c:v>38</c:v>
                </c:pt>
                <c:pt idx="7">
                  <c:v>29</c:v>
                </c:pt>
                <c:pt idx="8">
                  <c:v>70</c:v>
                </c:pt>
                <c:pt idx="9">
                  <c:v>40</c:v>
                </c:pt>
                <c:pt idx="10">
                  <c:v>49</c:v>
                </c:pt>
                <c:pt idx="11">
                  <c:v>40</c:v>
                </c:pt>
                <c:pt idx="12">
                  <c:v>57</c:v>
                </c:pt>
                <c:pt idx="13">
                  <c:v>37</c:v>
                </c:pt>
                <c:pt idx="14">
                  <c:v>37</c:v>
                </c:pt>
                <c:pt idx="15">
                  <c:v>40</c:v>
                </c:pt>
                <c:pt idx="16">
                  <c:v>40</c:v>
                </c:pt>
                <c:pt idx="17">
                  <c:v>48</c:v>
                </c:pt>
                <c:pt idx="18">
                  <c:v>33</c:v>
                </c:pt>
                <c:pt idx="19">
                  <c:v>42</c:v>
                </c:pt>
                <c:pt idx="20">
                  <c:v>31</c:v>
                </c:pt>
                <c:pt idx="21">
                  <c:v>42</c:v>
                </c:pt>
                <c:pt idx="22">
                  <c:v>31</c:v>
                </c:pt>
                <c:pt idx="23">
                  <c:v>37</c:v>
                </c:pt>
                <c:pt idx="24">
                  <c:v>45</c:v>
                </c:pt>
                <c:pt idx="25">
                  <c:v>31</c:v>
                </c:pt>
                <c:pt idx="26">
                  <c:v>30</c:v>
                </c:pt>
              </c:numCache>
            </c:numRef>
          </c:xVal>
          <c:yVal>
            <c:numRef>
              <c:f>tarkistusdata!$AK$3:$AK$29</c:f>
              <c:numCache>
                <c:ptCount val="27"/>
                <c:pt idx="0">
                  <c:v>7</c:v>
                </c:pt>
                <c:pt idx="1">
                  <c:v>13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  <c:pt idx="8">
                  <c:v>13</c:v>
                </c:pt>
                <c:pt idx="9">
                  <c:v>9</c:v>
                </c:pt>
                <c:pt idx="10">
                  <c:v>10</c:v>
                </c:pt>
                <c:pt idx="11">
                  <c:v>13</c:v>
                </c:pt>
                <c:pt idx="12">
                  <c:v>13</c:v>
                </c:pt>
                <c:pt idx="13">
                  <c:v>10</c:v>
                </c:pt>
                <c:pt idx="14">
                  <c:v>3</c:v>
                </c:pt>
                <c:pt idx="15">
                  <c:v>5</c:v>
                </c:pt>
                <c:pt idx="16">
                  <c:v>10</c:v>
                </c:pt>
                <c:pt idx="17">
                  <c:v>9</c:v>
                </c:pt>
                <c:pt idx="18">
                  <c:v>6</c:v>
                </c:pt>
                <c:pt idx="19">
                  <c:v>12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3</c:v>
                </c:pt>
              </c:numCache>
            </c:numRef>
          </c:yVal>
          <c:smooth val="0"/>
        </c:ser>
        <c:axId val="9017955"/>
        <c:axId val="14052732"/>
      </c:scatterChart>
      <c:val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52732"/>
        <c:crosses val="autoZero"/>
        <c:crossBetween val="midCat"/>
        <c:dispUnits/>
      </c:valAx>
      <c:valAx>
        <c:axId val="14052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79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KU2 ih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tarkistusdata!$I$3:$I$183</c:f>
              <c:numCache>
                <c:ptCount val="181"/>
                <c:pt idx="0">
                  <c:v>14.9</c:v>
                </c:pt>
                <c:pt idx="1">
                  <c:v>18.2</c:v>
                </c:pt>
                <c:pt idx="2">
                  <c:v>17.7</c:v>
                </c:pt>
                <c:pt idx="3">
                  <c:v>17.3</c:v>
                </c:pt>
                <c:pt idx="4">
                  <c:v>10.8</c:v>
                </c:pt>
                <c:pt idx="5">
                  <c:v>17.7</c:v>
                </c:pt>
                <c:pt idx="6">
                  <c:v>4.275</c:v>
                </c:pt>
                <c:pt idx="7">
                  <c:v>18.7</c:v>
                </c:pt>
                <c:pt idx="8">
                  <c:v>9.45</c:v>
                </c:pt>
                <c:pt idx="9">
                  <c:v>17.8</c:v>
                </c:pt>
                <c:pt idx="10">
                  <c:v>15.389000000000003</c:v>
                </c:pt>
                <c:pt idx="11">
                  <c:v>8.3</c:v>
                </c:pt>
                <c:pt idx="12">
                  <c:v>16.595</c:v>
                </c:pt>
                <c:pt idx="13">
                  <c:v>16</c:v>
                </c:pt>
                <c:pt idx="14">
                  <c:v>10.8</c:v>
                </c:pt>
                <c:pt idx="15">
                  <c:v>3.575</c:v>
                </c:pt>
                <c:pt idx="16">
                  <c:v>8.9</c:v>
                </c:pt>
                <c:pt idx="17">
                  <c:v>17.2</c:v>
                </c:pt>
                <c:pt idx="18">
                  <c:v>17.1</c:v>
                </c:pt>
                <c:pt idx="19">
                  <c:v>18.3</c:v>
                </c:pt>
                <c:pt idx="20">
                  <c:v>16.5</c:v>
                </c:pt>
                <c:pt idx="21">
                  <c:v>18.1</c:v>
                </c:pt>
                <c:pt idx="22">
                  <c:v>17.9</c:v>
                </c:pt>
                <c:pt idx="23">
                  <c:v>2.525</c:v>
                </c:pt>
                <c:pt idx="24">
                  <c:v>14.9</c:v>
                </c:pt>
                <c:pt idx="25">
                  <c:v>16.6</c:v>
                </c:pt>
                <c:pt idx="26">
                  <c:v>12.2</c:v>
                </c:pt>
                <c:pt idx="27">
                  <c:v>17.6</c:v>
                </c:pt>
                <c:pt idx="28">
                  <c:v>18.9</c:v>
                </c:pt>
                <c:pt idx="29">
                  <c:v>20.7</c:v>
                </c:pt>
                <c:pt idx="30">
                  <c:v>15.2</c:v>
                </c:pt>
                <c:pt idx="31">
                  <c:v>21.1</c:v>
                </c:pt>
                <c:pt idx="32">
                  <c:v>2.65</c:v>
                </c:pt>
                <c:pt idx="33">
                  <c:v>3.55</c:v>
                </c:pt>
                <c:pt idx="34">
                  <c:v>13.6</c:v>
                </c:pt>
                <c:pt idx="35">
                  <c:v>17.5</c:v>
                </c:pt>
                <c:pt idx="36">
                  <c:v>18.2</c:v>
                </c:pt>
                <c:pt idx="37">
                  <c:v>19.9875</c:v>
                </c:pt>
                <c:pt idx="38">
                  <c:v>2.85</c:v>
                </c:pt>
                <c:pt idx="39">
                  <c:v>3.9</c:v>
                </c:pt>
                <c:pt idx="40">
                  <c:v>3.375</c:v>
                </c:pt>
                <c:pt idx="41">
                  <c:v>14</c:v>
                </c:pt>
                <c:pt idx="42">
                  <c:v>16.9</c:v>
                </c:pt>
                <c:pt idx="43">
                  <c:v>13.1</c:v>
                </c:pt>
                <c:pt idx="44">
                  <c:v>14.6</c:v>
                </c:pt>
                <c:pt idx="45">
                  <c:v>5.35</c:v>
                </c:pt>
                <c:pt idx="46">
                  <c:v>5.3</c:v>
                </c:pt>
                <c:pt idx="47">
                  <c:v>12.3</c:v>
                </c:pt>
                <c:pt idx="48">
                  <c:v>16.9</c:v>
                </c:pt>
                <c:pt idx="49">
                  <c:v>8.4</c:v>
                </c:pt>
                <c:pt idx="50">
                  <c:v>17.3</c:v>
                </c:pt>
                <c:pt idx="51">
                  <c:v>16.7</c:v>
                </c:pt>
                <c:pt idx="52">
                  <c:v>19.2</c:v>
                </c:pt>
                <c:pt idx="53">
                  <c:v>2.725</c:v>
                </c:pt>
                <c:pt idx="54">
                  <c:v>17.8</c:v>
                </c:pt>
                <c:pt idx="55">
                  <c:v>2.95</c:v>
                </c:pt>
                <c:pt idx="56">
                  <c:v>14.8</c:v>
                </c:pt>
                <c:pt idx="57">
                  <c:v>4.9</c:v>
                </c:pt>
                <c:pt idx="58">
                  <c:v>3.85</c:v>
                </c:pt>
                <c:pt idx="59">
                  <c:v>18.1</c:v>
                </c:pt>
                <c:pt idx="60">
                  <c:v>16.3</c:v>
                </c:pt>
                <c:pt idx="61">
                  <c:v>18.5</c:v>
                </c:pt>
                <c:pt idx="62">
                  <c:v>4.9</c:v>
                </c:pt>
                <c:pt idx="63">
                  <c:v>3.1</c:v>
                </c:pt>
                <c:pt idx="64">
                  <c:v>19.8</c:v>
                </c:pt>
                <c:pt idx="65">
                  <c:v>4.25</c:v>
                </c:pt>
                <c:pt idx="66">
                  <c:v>4.246666666666667</c:v>
                </c:pt>
                <c:pt idx="67">
                  <c:v>14.3</c:v>
                </c:pt>
                <c:pt idx="68">
                  <c:v>9.1</c:v>
                </c:pt>
                <c:pt idx="69">
                  <c:v>8</c:v>
                </c:pt>
                <c:pt idx="70">
                  <c:v>6</c:v>
                </c:pt>
                <c:pt idx="71">
                  <c:v>7.8</c:v>
                </c:pt>
                <c:pt idx="72">
                  <c:v>6.4</c:v>
                </c:pt>
                <c:pt idx="73">
                  <c:v>6</c:v>
                </c:pt>
                <c:pt idx="74">
                  <c:v>9.2</c:v>
                </c:pt>
                <c:pt idx="75">
                  <c:v>8.1</c:v>
                </c:pt>
                <c:pt idx="76">
                  <c:v>13.8</c:v>
                </c:pt>
                <c:pt idx="77">
                  <c:v>16.9</c:v>
                </c:pt>
                <c:pt idx="78">
                  <c:v>7.2</c:v>
                </c:pt>
                <c:pt idx="79">
                  <c:v>6.65</c:v>
                </c:pt>
                <c:pt idx="80">
                  <c:v>11.006666666666668</c:v>
                </c:pt>
                <c:pt idx="81">
                  <c:v>8.9</c:v>
                </c:pt>
                <c:pt idx="82">
                  <c:v>7.45</c:v>
                </c:pt>
                <c:pt idx="83">
                  <c:v>8.6</c:v>
                </c:pt>
                <c:pt idx="84">
                  <c:v>4.15</c:v>
                </c:pt>
                <c:pt idx="85">
                  <c:v>6.3</c:v>
                </c:pt>
                <c:pt idx="86">
                  <c:v>4.1</c:v>
                </c:pt>
                <c:pt idx="87">
                  <c:v>7.7</c:v>
                </c:pt>
                <c:pt idx="88">
                  <c:v>18.927999999999997</c:v>
                </c:pt>
                <c:pt idx="89">
                  <c:v>6.9</c:v>
                </c:pt>
                <c:pt idx="90">
                  <c:v>6.5</c:v>
                </c:pt>
                <c:pt idx="91">
                  <c:v>7.6</c:v>
                </c:pt>
                <c:pt idx="92">
                  <c:v>8</c:v>
                </c:pt>
                <c:pt idx="93">
                  <c:v>6</c:v>
                </c:pt>
                <c:pt idx="94">
                  <c:v>3.85</c:v>
                </c:pt>
                <c:pt idx="95">
                  <c:v>3.9</c:v>
                </c:pt>
                <c:pt idx="96">
                  <c:v>6.1</c:v>
                </c:pt>
                <c:pt idx="97">
                  <c:v>7.5</c:v>
                </c:pt>
                <c:pt idx="98">
                  <c:v>10</c:v>
                </c:pt>
                <c:pt idx="99">
                  <c:v>8.6</c:v>
                </c:pt>
                <c:pt idx="100">
                  <c:v>4.3</c:v>
                </c:pt>
                <c:pt idx="101">
                  <c:v>16.3</c:v>
                </c:pt>
                <c:pt idx="102">
                  <c:v>12.6</c:v>
                </c:pt>
                <c:pt idx="103">
                  <c:v>5.6</c:v>
                </c:pt>
                <c:pt idx="104">
                  <c:v>5.888000000000001</c:v>
                </c:pt>
                <c:pt idx="105">
                  <c:v>7.3</c:v>
                </c:pt>
                <c:pt idx="106">
                  <c:v>8.3</c:v>
                </c:pt>
                <c:pt idx="107">
                  <c:v>4.95</c:v>
                </c:pt>
                <c:pt idx="108">
                  <c:v>6.9</c:v>
                </c:pt>
                <c:pt idx="109">
                  <c:v>4.1</c:v>
                </c:pt>
                <c:pt idx="110">
                  <c:v>20.5</c:v>
                </c:pt>
                <c:pt idx="111">
                  <c:v>17.1</c:v>
                </c:pt>
                <c:pt idx="112">
                  <c:v>18</c:v>
                </c:pt>
                <c:pt idx="113">
                  <c:v>7.5</c:v>
                </c:pt>
                <c:pt idx="114">
                  <c:v>20</c:v>
                </c:pt>
                <c:pt idx="115">
                  <c:v>18.3</c:v>
                </c:pt>
                <c:pt idx="116">
                  <c:v>19.95</c:v>
                </c:pt>
                <c:pt idx="117">
                  <c:v>13.7</c:v>
                </c:pt>
                <c:pt idx="118">
                  <c:v>13.8</c:v>
                </c:pt>
                <c:pt idx="119">
                  <c:v>5.625</c:v>
                </c:pt>
                <c:pt idx="120">
                  <c:v>15</c:v>
                </c:pt>
                <c:pt idx="121">
                  <c:v>7.575</c:v>
                </c:pt>
                <c:pt idx="122">
                  <c:v>17.65</c:v>
                </c:pt>
                <c:pt idx="123">
                  <c:v>7.35</c:v>
                </c:pt>
                <c:pt idx="124">
                  <c:v>21.3</c:v>
                </c:pt>
                <c:pt idx="125">
                  <c:v>4.7</c:v>
                </c:pt>
                <c:pt idx="126">
                  <c:v>3.9</c:v>
                </c:pt>
                <c:pt idx="127">
                  <c:v>11.3</c:v>
                </c:pt>
                <c:pt idx="128">
                  <c:v>17.5</c:v>
                </c:pt>
                <c:pt idx="129">
                  <c:v>13.5</c:v>
                </c:pt>
                <c:pt idx="130">
                  <c:v>4.6875</c:v>
                </c:pt>
                <c:pt idx="131">
                  <c:v>16.8</c:v>
                </c:pt>
                <c:pt idx="132">
                  <c:v>3.4375</c:v>
                </c:pt>
                <c:pt idx="133">
                  <c:v>15.66</c:v>
                </c:pt>
                <c:pt idx="134">
                  <c:v>12.7</c:v>
                </c:pt>
                <c:pt idx="135">
                  <c:v>13.4</c:v>
                </c:pt>
                <c:pt idx="136">
                  <c:v>20</c:v>
                </c:pt>
                <c:pt idx="137">
                  <c:v>20.8</c:v>
                </c:pt>
                <c:pt idx="138">
                  <c:v>3.625</c:v>
                </c:pt>
                <c:pt idx="139">
                  <c:v>7.4</c:v>
                </c:pt>
                <c:pt idx="140">
                  <c:v>14</c:v>
                </c:pt>
                <c:pt idx="141">
                  <c:v>7.8</c:v>
                </c:pt>
                <c:pt idx="142">
                  <c:v>14.8</c:v>
                </c:pt>
                <c:pt idx="143">
                  <c:v>3.95</c:v>
                </c:pt>
                <c:pt idx="144">
                  <c:v>17.1</c:v>
                </c:pt>
                <c:pt idx="145">
                  <c:v>5.6</c:v>
                </c:pt>
                <c:pt idx="146">
                  <c:v>3.6</c:v>
                </c:pt>
                <c:pt idx="147">
                  <c:v>8.5</c:v>
                </c:pt>
                <c:pt idx="148">
                  <c:v>3.2</c:v>
                </c:pt>
                <c:pt idx="149">
                  <c:v>6.6</c:v>
                </c:pt>
                <c:pt idx="150">
                  <c:v>14.2</c:v>
                </c:pt>
                <c:pt idx="151">
                  <c:v>6.7</c:v>
                </c:pt>
                <c:pt idx="152">
                  <c:v>2.45</c:v>
                </c:pt>
                <c:pt idx="153">
                  <c:v>20.8</c:v>
                </c:pt>
                <c:pt idx="154">
                  <c:v>18.3</c:v>
                </c:pt>
                <c:pt idx="155">
                  <c:v>18.2</c:v>
                </c:pt>
                <c:pt idx="156">
                  <c:v>18.2</c:v>
                </c:pt>
                <c:pt idx="157">
                  <c:v>2.725</c:v>
                </c:pt>
                <c:pt idx="158">
                  <c:v>17.25</c:v>
                </c:pt>
                <c:pt idx="159">
                  <c:v>19.8</c:v>
                </c:pt>
                <c:pt idx="160">
                  <c:v>17.8</c:v>
                </c:pt>
                <c:pt idx="161">
                  <c:v>5.125</c:v>
                </c:pt>
                <c:pt idx="162">
                  <c:v>14.4</c:v>
                </c:pt>
                <c:pt idx="163">
                  <c:v>6.9</c:v>
                </c:pt>
                <c:pt idx="164">
                  <c:v>6.675</c:v>
                </c:pt>
                <c:pt idx="165">
                  <c:v>8.2</c:v>
                </c:pt>
                <c:pt idx="166">
                  <c:v>3.8375</c:v>
                </c:pt>
                <c:pt idx="167">
                  <c:v>19.55</c:v>
                </c:pt>
                <c:pt idx="168">
                  <c:v>21.55</c:v>
                </c:pt>
                <c:pt idx="169">
                  <c:v>4.45</c:v>
                </c:pt>
                <c:pt idx="170">
                  <c:v>17.5</c:v>
                </c:pt>
                <c:pt idx="171">
                  <c:v>8</c:v>
                </c:pt>
                <c:pt idx="172">
                  <c:v>19.8</c:v>
                </c:pt>
                <c:pt idx="173">
                  <c:v>18.35</c:v>
                </c:pt>
                <c:pt idx="174">
                  <c:v>16.8</c:v>
                </c:pt>
                <c:pt idx="175">
                  <c:v>3.15</c:v>
                </c:pt>
                <c:pt idx="176">
                  <c:v>20.55</c:v>
                </c:pt>
                <c:pt idx="177">
                  <c:v>19.55</c:v>
                </c:pt>
                <c:pt idx="178">
                  <c:v>18.6</c:v>
                </c:pt>
                <c:pt idx="179">
                  <c:v>2.6875</c:v>
                </c:pt>
                <c:pt idx="180">
                  <c:v>19.55</c:v>
                </c:pt>
              </c:numCache>
            </c:numRef>
          </c:xVal>
          <c:yVal>
            <c:numRef>
              <c:f>tarkistusdata!$L$3:$L$183</c:f>
              <c:numCache>
                <c:ptCount val="181"/>
                <c:pt idx="0">
                  <c:v>#N/A</c:v>
                </c:pt>
                <c:pt idx="1">
                  <c:v>#N/A</c:v>
                </c:pt>
                <c:pt idx="2">
                  <c:v>1.9</c:v>
                </c:pt>
                <c:pt idx="3">
                  <c:v>1.2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1.2</c:v>
                </c:pt>
                <c:pt idx="19">
                  <c:v>2.4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0.02499999999999991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2.1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2.8875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0.9000000000000021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1.7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1.9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1.8279999999999959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1.6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2.1</c:v>
                </c:pt>
                <c:pt idx="115">
                  <c:v>#N/A</c:v>
                </c:pt>
                <c:pt idx="116">
                  <c:v>#N/A</c:v>
                </c:pt>
                <c:pt idx="117">
                  <c:v>1.2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-0.10000000000000142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1.6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1.7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1.4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0.8000000000000007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0.5500000000000007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2.65</c:v>
                </c:pt>
                <c:pt idx="174">
                  <c:v>#N/A</c:v>
                </c:pt>
                <c:pt idx="175">
                  <c:v>#N/A</c:v>
                </c:pt>
                <c:pt idx="176">
                  <c:v>0.25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1.55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tarkistusdata!$V$3:$V$16</c:f>
              <c:numCache>
                <c:ptCount val="14"/>
                <c:pt idx="0">
                  <c:v>14.8</c:v>
                </c:pt>
                <c:pt idx="1">
                  <c:v>20.4</c:v>
                </c:pt>
                <c:pt idx="2">
                  <c:v>21.4</c:v>
                </c:pt>
                <c:pt idx="3">
                  <c:v>19.3</c:v>
                </c:pt>
                <c:pt idx="4">
                  <c:v>18.4</c:v>
                </c:pt>
                <c:pt idx="5">
                  <c:v>18.3</c:v>
                </c:pt>
                <c:pt idx="6">
                  <c:v>20.5</c:v>
                </c:pt>
                <c:pt idx="7">
                  <c:v>21</c:v>
                </c:pt>
                <c:pt idx="8">
                  <c:v>23.2</c:v>
                </c:pt>
                <c:pt idx="9">
                  <c:v>15.5</c:v>
                </c:pt>
                <c:pt idx="10">
                  <c:v>18.5</c:v>
                </c:pt>
                <c:pt idx="11">
                  <c:v>21.75</c:v>
                </c:pt>
                <c:pt idx="12">
                  <c:v>17.35</c:v>
                </c:pt>
                <c:pt idx="13">
                  <c:v>22.3</c:v>
                </c:pt>
              </c:numCache>
            </c:numRef>
          </c:xVal>
          <c:yVal>
            <c:numRef>
              <c:f>tarkistusdata!$Y$3:$Y$16</c:f>
              <c:numCache>
                <c:ptCount val="14"/>
                <c:pt idx="0">
                  <c:v>2.4</c:v>
                </c:pt>
                <c:pt idx="1">
                  <c:v>1.3</c:v>
                </c:pt>
                <c:pt idx="2">
                  <c:v>#N/A</c:v>
                </c:pt>
                <c:pt idx="3">
                  <c:v>#N/A</c:v>
                </c:pt>
                <c:pt idx="4">
                  <c:v>0.6999999999999993</c:v>
                </c:pt>
                <c:pt idx="5">
                  <c:v>1.9</c:v>
                </c:pt>
                <c:pt idx="6">
                  <c:v>-0.1999999999999993</c:v>
                </c:pt>
                <c:pt idx="7">
                  <c:v>0</c:v>
                </c:pt>
                <c:pt idx="8">
                  <c:v>0.30000000000000426</c:v>
                </c:pt>
                <c:pt idx="9">
                  <c:v>#N/A</c:v>
                </c:pt>
                <c:pt idx="10">
                  <c:v>1.7</c:v>
                </c:pt>
                <c:pt idx="11">
                  <c:v>0.4499999999999993</c:v>
                </c:pt>
                <c:pt idx="12">
                  <c:v>1.15</c:v>
                </c:pt>
                <c:pt idx="13">
                  <c:v>0.3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tarkistusdata!$AI$3:$AI$29</c:f>
              <c:numCache>
                <c:ptCount val="27"/>
                <c:pt idx="0">
                  <c:v>6.025</c:v>
                </c:pt>
                <c:pt idx="1">
                  <c:v>8.91</c:v>
                </c:pt>
                <c:pt idx="2">
                  <c:v>7.75</c:v>
                </c:pt>
                <c:pt idx="3">
                  <c:v>4.1</c:v>
                </c:pt>
                <c:pt idx="4">
                  <c:v>6.55</c:v>
                </c:pt>
                <c:pt idx="5">
                  <c:v>3.2</c:v>
                </c:pt>
                <c:pt idx="6">
                  <c:v>6.3</c:v>
                </c:pt>
                <c:pt idx="7">
                  <c:v>5.8</c:v>
                </c:pt>
                <c:pt idx="8">
                  <c:v>7.7</c:v>
                </c:pt>
                <c:pt idx="9">
                  <c:v>6.2</c:v>
                </c:pt>
                <c:pt idx="10">
                  <c:v>7.4</c:v>
                </c:pt>
                <c:pt idx="11">
                  <c:v>6.2</c:v>
                </c:pt>
                <c:pt idx="12">
                  <c:v>9</c:v>
                </c:pt>
                <c:pt idx="13">
                  <c:v>5.25</c:v>
                </c:pt>
                <c:pt idx="14">
                  <c:v>8.325</c:v>
                </c:pt>
                <c:pt idx="15">
                  <c:v>7.8</c:v>
                </c:pt>
                <c:pt idx="16">
                  <c:v>6.9</c:v>
                </c:pt>
                <c:pt idx="17">
                  <c:v>7.25</c:v>
                </c:pt>
                <c:pt idx="18">
                  <c:v>6.2</c:v>
                </c:pt>
                <c:pt idx="19">
                  <c:v>7.675</c:v>
                </c:pt>
                <c:pt idx="20">
                  <c:v>5.525</c:v>
                </c:pt>
                <c:pt idx="21">
                  <c:v>7.925</c:v>
                </c:pt>
                <c:pt idx="22">
                  <c:v>6.225</c:v>
                </c:pt>
                <c:pt idx="23">
                  <c:v>5.925</c:v>
                </c:pt>
                <c:pt idx="24">
                  <c:v>6.25</c:v>
                </c:pt>
                <c:pt idx="25">
                  <c:v>6.275</c:v>
                </c:pt>
                <c:pt idx="26">
                  <c:v>5.625</c:v>
                </c:pt>
              </c:numCache>
            </c:numRef>
          </c:xVal>
          <c:yVal>
            <c:numRef>
              <c:f>tarkistusdata!$AL$3:$AL$29</c:f>
              <c:numCache>
                <c:ptCount val="2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</c:numCache>
            </c:numRef>
          </c:yVal>
          <c:smooth val="0"/>
        </c:ser>
        <c:axId val="59365725"/>
        <c:axId val="64529478"/>
      </c:scatterChart>
      <c:val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29478"/>
        <c:crosses val="autoZero"/>
        <c:crossBetween val="midCat"/>
        <c:dispUnits/>
      </c:valAx>
      <c:valAx>
        <c:axId val="64529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65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16</xdr:row>
      <xdr:rowOff>19050</xdr:rowOff>
    </xdr:from>
    <xdr:to>
      <xdr:col>29</xdr:col>
      <xdr:colOff>85725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3705225" y="3219450"/>
        <a:ext cx="74199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</xdr:row>
      <xdr:rowOff>133350</xdr:rowOff>
    </xdr:from>
    <xdr:to>
      <xdr:col>29</xdr:col>
      <xdr:colOff>209550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2438400" y="781050"/>
        <a:ext cx="962025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552450</xdr:colOff>
      <xdr:row>32</xdr:row>
      <xdr:rowOff>142875</xdr:rowOff>
    </xdr:from>
    <xdr:to>
      <xdr:col>28</xdr:col>
      <xdr:colOff>295275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4781550" y="5324475"/>
        <a:ext cx="6981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276225</xdr:colOff>
      <xdr:row>33</xdr:row>
      <xdr:rowOff>95250</xdr:rowOff>
    </xdr:from>
    <xdr:to>
      <xdr:col>34</xdr:col>
      <xdr:colOff>95250</xdr:colOff>
      <xdr:row>63</xdr:row>
      <xdr:rowOff>19050</xdr:rowOff>
    </xdr:to>
    <xdr:graphicFrame>
      <xdr:nvGraphicFramePr>
        <xdr:cNvPr id="3" name="Chart 4"/>
        <xdr:cNvGraphicFramePr/>
      </xdr:nvGraphicFramePr>
      <xdr:xfrm>
        <a:off x="6867525" y="5438775"/>
        <a:ext cx="6981825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57421875" style="4" customWidth="1"/>
    <col min="2" max="2" width="6.00390625" style="5" bestFit="1" customWidth="1"/>
    <col min="3" max="3" width="5.7109375" style="4" bestFit="1" customWidth="1"/>
    <col min="4" max="6" width="7.00390625" style="6" customWidth="1"/>
    <col min="7" max="7" width="7.8515625" style="6" bestFit="1" customWidth="1"/>
    <col min="8" max="8" width="5.421875" style="4" customWidth="1"/>
    <col min="9" max="9" width="8.421875" style="4" bestFit="1" customWidth="1"/>
    <col min="10" max="10" width="5.421875" style="4" bestFit="1" customWidth="1"/>
    <col min="11" max="11" width="5.00390625" style="4" customWidth="1"/>
    <col min="12" max="12" width="8.57421875" style="1" bestFit="1" customWidth="1"/>
    <col min="13" max="13" width="9.00390625" style="1" customWidth="1"/>
    <col min="14" max="14" width="6.00390625" style="1" bestFit="1" customWidth="1"/>
    <col min="15" max="15" width="6.57421875" style="1" bestFit="1" customWidth="1"/>
    <col min="16" max="16" width="8.8515625" style="1" customWidth="1"/>
    <col min="17" max="17" width="7.421875" style="1" customWidth="1"/>
    <col min="18" max="18" width="6.7109375" style="1" customWidth="1"/>
    <col min="19" max="19" width="19.28125" style="1" customWidth="1"/>
    <col min="20" max="23" width="9.140625" style="60" customWidth="1"/>
    <col min="24" max="24" width="9.140625" style="59" customWidth="1"/>
    <col min="25" max="16384" width="9.140625" style="1" customWidth="1"/>
  </cols>
  <sheetData>
    <row r="1" spans="1:24" s="7" customFormat="1" ht="15.75" customHeight="1">
      <c r="A1" s="7" t="s">
        <v>4</v>
      </c>
      <c r="B1" s="7" t="s">
        <v>39</v>
      </c>
      <c r="C1" s="7" t="s">
        <v>5</v>
      </c>
      <c r="D1" s="7" t="s">
        <v>1</v>
      </c>
      <c r="E1" s="7" t="s">
        <v>2</v>
      </c>
      <c r="F1" s="7" t="s">
        <v>3</v>
      </c>
      <c r="G1" s="7" t="s">
        <v>69</v>
      </c>
      <c r="H1" s="7" t="s">
        <v>70</v>
      </c>
      <c r="I1" s="7" t="s">
        <v>6</v>
      </c>
      <c r="J1" s="7" t="s">
        <v>8</v>
      </c>
      <c r="K1" s="7" t="s">
        <v>71</v>
      </c>
      <c r="L1" s="7" t="s">
        <v>6</v>
      </c>
      <c r="M1" s="7" t="s">
        <v>72</v>
      </c>
      <c r="N1" s="7" t="s">
        <v>9</v>
      </c>
      <c r="O1" s="7" t="s">
        <v>10</v>
      </c>
      <c r="P1" s="7" t="s">
        <v>14</v>
      </c>
      <c r="Q1" s="7" t="s">
        <v>11</v>
      </c>
      <c r="R1" s="7" t="s">
        <v>18</v>
      </c>
      <c r="S1" s="7" t="s">
        <v>12</v>
      </c>
      <c r="T1" s="61" t="s">
        <v>71</v>
      </c>
      <c r="U1" s="61" t="s">
        <v>82</v>
      </c>
      <c r="V1" s="61" t="s">
        <v>83</v>
      </c>
      <c r="W1" s="61" t="s">
        <v>84</v>
      </c>
      <c r="X1" s="58" t="s">
        <v>20</v>
      </c>
    </row>
    <row r="2" spans="1:24" ht="15.75" customHeight="1">
      <c r="A2" s="4">
        <v>1</v>
      </c>
      <c r="B2" s="5">
        <v>134</v>
      </c>
      <c r="C2" s="4">
        <v>2</v>
      </c>
      <c r="D2" s="6">
        <v>7.94</v>
      </c>
      <c r="E2" s="6">
        <v>0.14</v>
      </c>
      <c r="F2" s="6">
        <v>-0.37</v>
      </c>
      <c r="I2" s="4">
        <v>133</v>
      </c>
      <c r="L2" s="1">
        <v>165</v>
      </c>
      <c r="N2" s="1">
        <v>1</v>
      </c>
      <c r="O2" s="1">
        <v>1</v>
      </c>
      <c r="P2" s="1">
        <v>12.9</v>
      </c>
      <c r="Q2" s="1">
        <v>-2</v>
      </c>
      <c r="T2" s="60">
        <f aca="true" t="shared" si="0" ref="T2:T31">N2/O2*P2-N2/O2*Q2+R2</f>
        <v>14.9</v>
      </c>
      <c r="U2" s="60">
        <v>4.4</v>
      </c>
      <c r="V2" s="60">
        <v>3.25</v>
      </c>
      <c r="W2" s="60">
        <v>2.95</v>
      </c>
      <c r="X2" s="59">
        <v>11</v>
      </c>
    </row>
    <row r="3" spans="1:24" ht="15.75" customHeight="1">
      <c r="A3" s="4">
        <v>1</v>
      </c>
      <c r="B3" s="5">
        <v>132</v>
      </c>
      <c r="C3" s="4">
        <v>2</v>
      </c>
      <c r="D3" s="6">
        <v>3.88</v>
      </c>
      <c r="E3" s="6">
        <v>3.71</v>
      </c>
      <c r="F3" s="6">
        <v>0</v>
      </c>
      <c r="I3" s="4">
        <v>242</v>
      </c>
      <c r="L3" s="1">
        <v>267</v>
      </c>
      <c r="N3" s="1">
        <v>1</v>
      </c>
      <c r="O3" s="1">
        <v>1</v>
      </c>
      <c r="P3" s="1">
        <v>17</v>
      </c>
      <c r="Q3" s="1">
        <v>-1.2</v>
      </c>
      <c r="T3" s="60">
        <f t="shared" si="0"/>
        <v>18.2</v>
      </c>
      <c r="X3" s="59">
        <v>11</v>
      </c>
    </row>
    <row r="4" spans="1:24" ht="15.75" customHeight="1">
      <c r="A4" s="4">
        <v>1</v>
      </c>
      <c r="B4" s="5">
        <v>130</v>
      </c>
      <c r="C4" s="4">
        <v>2</v>
      </c>
      <c r="D4" s="6">
        <v>0.52</v>
      </c>
      <c r="E4" s="6">
        <v>3.78</v>
      </c>
      <c r="F4" s="6">
        <v>0.18</v>
      </c>
      <c r="H4" s="4">
        <v>20.3</v>
      </c>
      <c r="I4" s="4">
        <v>157</v>
      </c>
      <c r="J4" s="4">
        <v>12</v>
      </c>
      <c r="K4" s="4">
        <v>15.8</v>
      </c>
      <c r="L4" s="1">
        <v>189</v>
      </c>
      <c r="N4" s="1">
        <v>1</v>
      </c>
      <c r="O4" s="1">
        <v>1</v>
      </c>
      <c r="P4" s="1">
        <v>16</v>
      </c>
      <c r="Q4" s="1">
        <v>-1.7</v>
      </c>
      <c r="T4" s="60">
        <f t="shared" si="0"/>
        <v>17.7</v>
      </c>
      <c r="X4" s="59">
        <v>11</v>
      </c>
    </row>
    <row r="5" spans="1:24" ht="15.75" customHeight="1">
      <c r="A5" s="4">
        <v>1</v>
      </c>
      <c r="B5" s="5">
        <v>140</v>
      </c>
      <c r="C5" s="4">
        <v>2</v>
      </c>
      <c r="D5" s="6">
        <v>1.53</v>
      </c>
      <c r="E5" s="6">
        <v>6.3</v>
      </c>
      <c r="F5" s="6">
        <v>0.28</v>
      </c>
      <c r="H5" s="4">
        <v>19.9</v>
      </c>
      <c r="I5" s="4">
        <v>165</v>
      </c>
      <c r="J5" s="4">
        <v>13</v>
      </c>
      <c r="K5" s="4">
        <v>16.1</v>
      </c>
      <c r="L5" s="1">
        <v>186</v>
      </c>
      <c r="N5" s="1">
        <v>1</v>
      </c>
      <c r="O5" s="1">
        <v>1</v>
      </c>
      <c r="P5" s="1">
        <v>16.7</v>
      </c>
      <c r="Q5" s="1">
        <v>-0.6</v>
      </c>
      <c r="T5" s="60">
        <f t="shared" si="0"/>
        <v>17.3</v>
      </c>
      <c r="X5" s="59">
        <v>11</v>
      </c>
    </row>
    <row r="6" spans="1:24" ht="15.75" customHeight="1">
      <c r="A6" s="4">
        <v>1</v>
      </c>
      <c r="B6" s="5">
        <v>136</v>
      </c>
      <c r="C6" s="4">
        <v>2</v>
      </c>
      <c r="D6" s="6">
        <v>8.01</v>
      </c>
      <c r="E6" s="6">
        <v>7.62</v>
      </c>
      <c r="F6" s="6">
        <v>-0.35</v>
      </c>
      <c r="I6" s="4">
        <v>92</v>
      </c>
      <c r="L6" s="1">
        <v>116</v>
      </c>
      <c r="N6" s="1">
        <v>1</v>
      </c>
      <c r="O6" s="1">
        <v>1</v>
      </c>
      <c r="P6" s="1">
        <v>9</v>
      </c>
      <c r="Q6" s="1">
        <v>-0.5</v>
      </c>
      <c r="R6" s="1">
        <v>1.3</v>
      </c>
      <c r="T6" s="60">
        <f t="shared" si="0"/>
        <v>10.8</v>
      </c>
      <c r="X6" s="59">
        <v>11</v>
      </c>
    </row>
    <row r="7" spans="1:24" ht="15.75" customHeight="1">
      <c r="A7" s="4">
        <v>1</v>
      </c>
      <c r="B7" s="5">
        <v>139</v>
      </c>
      <c r="C7" s="4">
        <v>2</v>
      </c>
      <c r="D7" s="6">
        <v>4.27</v>
      </c>
      <c r="E7" s="6">
        <v>7.65</v>
      </c>
      <c r="F7" s="6">
        <v>-0.13</v>
      </c>
      <c r="I7" s="4">
        <v>192</v>
      </c>
      <c r="L7" s="1">
        <v>216</v>
      </c>
      <c r="N7" s="1">
        <v>1</v>
      </c>
      <c r="O7" s="1">
        <v>1</v>
      </c>
      <c r="P7" s="1">
        <v>16.8</v>
      </c>
      <c r="Q7" s="1">
        <v>-0.9</v>
      </c>
      <c r="T7" s="60">
        <f t="shared" si="0"/>
        <v>17.7</v>
      </c>
      <c r="U7" s="60">
        <v>3.7</v>
      </c>
      <c r="V7" s="60">
        <v>4.65</v>
      </c>
      <c r="W7" s="60">
        <v>4.6</v>
      </c>
      <c r="X7" s="59">
        <v>11</v>
      </c>
    </row>
    <row r="8" spans="1:24" ht="15.75" customHeight="1">
      <c r="A8" s="4">
        <v>1</v>
      </c>
      <c r="B8" s="5">
        <v>138</v>
      </c>
      <c r="C8" s="4">
        <v>2</v>
      </c>
      <c r="D8" s="6">
        <v>6.2</v>
      </c>
      <c r="E8" s="6">
        <v>9.64</v>
      </c>
      <c r="F8" s="6">
        <v>-0.38</v>
      </c>
      <c r="I8" s="4">
        <v>44</v>
      </c>
      <c r="L8" s="1">
        <v>52</v>
      </c>
      <c r="N8" s="1">
        <v>5</v>
      </c>
      <c r="O8" s="1">
        <v>20</v>
      </c>
      <c r="P8" s="1">
        <v>12.9</v>
      </c>
      <c r="Q8" s="1">
        <v>-4.2</v>
      </c>
      <c r="T8" s="60">
        <f t="shared" si="0"/>
        <v>4.275</v>
      </c>
      <c r="X8" s="59">
        <v>11</v>
      </c>
    </row>
    <row r="9" spans="1:24" ht="15.75" customHeight="1">
      <c r="A9" s="4">
        <v>1</v>
      </c>
      <c r="B9" s="5">
        <v>141</v>
      </c>
      <c r="C9" s="4">
        <v>2</v>
      </c>
      <c r="D9" s="6">
        <v>0.56</v>
      </c>
      <c r="E9" s="6">
        <v>10.06</v>
      </c>
      <c r="F9" s="6">
        <v>0.15</v>
      </c>
      <c r="I9" s="4">
        <v>221</v>
      </c>
      <c r="L9" s="1">
        <v>240</v>
      </c>
      <c r="N9" s="1">
        <v>1</v>
      </c>
      <c r="O9" s="1">
        <v>1</v>
      </c>
      <c r="P9" s="1">
        <v>16.6</v>
      </c>
      <c r="Q9" s="1">
        <v>-2.1</v>
      </c>
      <c r="T9" s="60">
        <f t="shared" si="0"/>
        <v>18.700000000000003</v>
      </c>
      <c r="X9" s="59">
        <v>11</v>
      </c>
    </row>
    <row r="10" spans="1:24" ht="15.75" customHeight="1">
      <c r="A10" s="4">
        <v>1</v>
      </c>
      <c r="B10" s="5">
        <v>137</v>
      </c>
      <c r="C10" s="4">
        <v>2</v>
      </c>
      <c r="D10" s="6">
        <v>7.03</v>
      </c>
      <c r="E10" s="6">
        <v>10.94</v>
      </c>
      <c r="F10" s="6">
        <v>-0.53</v>
      </c>
      <c r="I10" s="4">
        <v>81</v>
      </c>
      <c r="L10" s="1">
        <v>99</v>
      </c>
      <c r="N10" s="1">
        <v>10</v>
      </c>
      <c r="O10" s="1">
        <v>20</v>
      </c>
      <c r="P10" s="1">
        <v>16.4</v>
      </c>
      <c r="Q10" s="1">
        <v>-2.5</v>
      </c>
      <c r="T10" s="60">
        <f t="shared" si="0"/>
        <v>9.45</v>
      </c>
      <c r="X10" s="59">
        <v>11</v>
      </c>
    </row>
    <row r="11" spans="1:24" ht="15.75" customHeight="1">
      <c r="A11" s="4">
        <v>1</v>
      </c>
      <c r="B11" s="5">
        <v>143</v>
      </c>
      <c r="C11" s="4">
        <v>2</v>
      </c>
      <c r="D11" s="6">
        <v>4.81</v>
      </c>
      <c r="E11" s="6">
        <v>12.22</v>
      </c>
      <c r="F11" s="6">
        <v>-0.24</v>
      </c>
      <c r="I11" s="4">
        <v>148</v>
      </c>
      <c r="L11" s="1">
        <v>183</v>
      </c>
      <c r="N11" s="1">
        <v>1</v>
      </c>
      <c r="O11" s="1">
        <v>1</v>
      </c>
      <c r="P11" s="1">
        <v>16.3</v>
      </c>
      <c r="Q11" s="1">
        <v>-0.2</v>
      </c>
      <c r="R11" s="1">
        <v>1.3</v>
      </c>
      <c r="T11" s="60">
        <f t="shared" si="0"/>
        <v>17.8</v>
      </c>
      <c r="X11" s="59">
        <v>11</v>
      </c>
    </row>
    <row r="12" spans="1:24" ht="15.75" customHeight="1">
      <c r="A12" s="4">
        <v>1</v>
      </c>
      <c r="B12" s="5">
        <v>146</v>
      </c>
      <c r="C12" s="4">
        <v>2</v>
      </c>
      <c r="D12" s="6">
        <v>1.94</v>
      </c>
      <c r="E12" s="6">
        <v>13.96</v>
      </c>
      <c r="F12" s="6">
        <v>-0.04</v>
      </c>
      <c r="I12" s="4">
        <v>130</v>
      </c>
      <c r="L12" s="1">
        <v>152</v>
      </c>
      <c r="N12" s="1">
        <v>19.3</v>
      </c>
      <c r="O12" s="1">
        <v>20</v>
      </c>
      <c r="P12" s="1">
        <v>14.3</v>
      </c>
      <c r="Q12" s="1">
        <v>-0.3</v>
      </c>
      <c r="R12" s="1">
        <v>1.3</v>
      </c>
      <c r="T12" s="60">
        <f t="shared" si="0"/>
        <v>15.389000000000003</v>
      </c>
      <c r="U12" s="60">
        <v>5.1</v>
      </c>
      <c r="V12" s="60">
        <v>3.2</v>
      </c>
      <c r="W12" s="60">
        <v>2.9</v>
      </c>
      <c r="X12" s="59">
        <v>11</v>
      </c>
    </row>
    <row r="13" spans="1:24" ht="15.75" customHeight="1">
      <c r="A13" s="4">
        <v>1</v>
      </c>
      <c r="B13" s="5">
        <v>145</v>
      </c>
      <c r="C13" s="4">
        <v>2</v>
      </c>
      <c r="D13" s="6">
        <v>7.65</v>
      </c>
      <c r="E13" s="6">
        <v>13.99</v>
      </c>
      <c r="F13" s="6">
        <v>-0.68</v>
      </c>
      <c r="I13" s="4">
        <v>64</v>
      </c>
      <c r="L13" s="1">
        <v>75</v>
      </c>
      <c r="N13" s="1">
        <v>10</v>
      </c>
      <c r="O13" s="1">
        <v>20</v>
      </c>
      <c r="P13" s="1">
        <v>13.3</v>
      </c>
      <c r="Q13" s="1">
        <v>-3.3</v>
      </c>
      <c r="T13" s="60">
        <f t="shared" si="0"/>
        <v>8.3</v>
      </c>
      <c r="X13" s="59">
        <v>11</v>
      </c>
    </row>
    <row r="14" spans="1:24" ht="15.75" customHeight="1">
      <c r="A14" s="4">
        <v>1</v>
      </c>
      <c r="B14" s="5">
        <v>147</v>
      </c>
      <c r="C14" s="4">
        <v>2</v>
      </c>
      <c r="D14" s="6">
        <v>4.29</v>
      </c>
      <c r="E14" s="6">
        <v>14.21</v>
      </c>
      <c r="F14" s="6">
        <v>-0.25</v>
      </c>
      <c r="I14" s="4">
        <v>143</v>
      </c>
      <c r="L14" s="1">
        <v>161</v>
      </c>
      <c r="N14" s="1">
        <v>14.25</v>
      </c>
      <c r="O14" s="1">
        <v>15</v>
      </c>
      <c r="P14" s="1">
        <v>15.6</v>
      </c>
      <c r="Q14" s="1">
        <v>-0.5</v>
      </c>
      <c r="R14" s="1">
        <v>1.3</v>
      </c>
      <c r="T14" s="60">
        <f t="shared" si="0"/>
        <v>16.595</v>
      </c>
      <c r="X14" s="59">
        <v>11</v>
      </c>
    </row>
    <row r="15" spans="1:24" ht="15.75" customHeight="1">
      <c r="A15" s="4">
        <v>1</v>
      </c>
      <c r="B15" s="5">
        <v>144</v>
      </c>
      <c r="C15" s="4">
        <v>2</v>
      </c>
      <c r="D15" s="6">
        <v>9.8</v>
      </c>
      <c r="E15" s="6">
        <v>14.56</v>
      </c>
      <c r="F15" s="6">
        <v>-0.87</v>
      </c>
      <c r="I15" s="4">
        <v>141</v>
      </c>
      <c r="L15" s="1">
        <v>171</v>
      </c>
      <c r="N15" s="1">
        <v>1</v>
      </c>
      <c r="O15" s="1">
        <v>1</v>
      </c>
      <c r="P15" s="1">
        <v>14</v>
      </c>
      <c r="Q15" s="1">
        <v>-2</v>
      </c>
      <c r="T15" s="60">
        <f t="shared" si="0"/>
        <v>16</v>
      </c>
      <c r="X15" s="59">
        <v>11</v>
      </c>
    </row>
    <row r="16" spans="1:24" ht="15.75" customHeight="1">
      <c r="A16" s="4">
        <v>1</v>
      </c>
      <c r="B16" s="5">
        <v>148</v>
      </c>
      <c r="C16" s="4">
        <v>2</v>
      </c>
      <c r="D16" s="6">
        <v>4.39</v>
      </c>
      <c r="E16" s="6">
        <v>16.04</v>
      </c>
      <c r="F16" s="6">
        <v>-0.55</v>
      </c>
      <c r="I16" s="4">
        <v>84</v>
      </c>
      <c r="L16" s="1">
        <v>98</v>
      </c>
      <c r="N16" s="1">
        <v>1</v>
      </c>
      <c r="O16" s="1">
        <v>1</v>
      </c>
      <c r="P16" s="1">
        <v>8.7</v>
      </c>
      <c r="Q16" s="1">
        <v>-2.1</v>
      </c>
      <c r="T16" s="60">
        <f t="shared" si="0"/>
        <v>10.799999999999999</v>
      </c>
      <c r="X16" s="59">
        <v>11</v>
      </c>
    </row>
    <row r="17" spans="1:24" ht="15.75" customHeight="1">
      <c r="A17" s="4">
        <v>1</v>
      </c>
      <c r="B17" s="5">
        <v>149</v>
      </c>
      <c r="C17" s="4">
        <v>2</v>
      </c>
      <c r="D17" s="6">
        <v>6.68</v>
      </c>
      <c r="E17" s="6">
        <v>16.32</v>
      </c>
      <c r="F17" s="6">
        <v>-0.56</v>
      </c>
      <c r="I17" s="4">
        <v>38</v>
      </c>
      <c r="L17" s="1">
        <v>44</v>
      </c>
      <c r="N17" s="1">
        <v>5</v>
      </c>
      <c r="O17" s="1">
        <v>20</v>
      </c>
      <c r="P17" s="1">
        <v>5.7</v>
      </c>
      <c r="Q17" s="1">
        <v>-8.6</v>
      </c>
      <c r="T17" s="60">
        <f t="shared" si="0"/>
        <v>3.575</v>
      </c>
      <c r="X17" s="59">
        <v>11</v>
      </c>
    </row>
    <row r="18" spans="1:24" ht="15.75" customHeight="1">
      <c r="A18" s="4">
        <v>1</v>
      </c>
      <c r="B18" s="5">
        <v>154</v>
      </c>
      <c r="C18" s="4">
        <v>2</v>
      </c>
      <c r="D18" s="6">
        <v>1.54</v>
      </c>
      <c r="E18" s="6">
        <v>16.55</v>
      </c>
      <c r="F18" s="6">
        <v>-0.16</v>
      </c>
      <c r="I18" s="4">
        <v>85</v>
      </c>
      <c r="L18" s="1">
        <v>96</v>
      </c>
      <c r="N18" s="1">
        <v>1</v>
      </c>
      <c r="O18" s="1">
        <v>1</v>
      </c>
      <c r="P18" s="1">
        <v>6.9</v>
      </c>
      <c r="Q18" s="1">
        <v>-0.7</v>
      </c>
      <c r="R18" s="1">
        <v>1.3</v>
      </c>
      <c r="T18" s="60">
        <f t="shared" si="0"/>
        <v>8.9</v>
      </c>
      <c r="X18" s="59">
        <v>11</v>
      </c>
    </row>
    <row r="19" spans="1:24" ht="15.75" customHeight="1">
      <c r="A19" s="4">
        <v>1</v>
      </c>
      <c r="B19" s="5">
        <v>153</v>
      </c>
      <c r="C19" s="4">
        <v>2</v>
      </c>
      <c r="D19" s="6">
        <v>6.18</v>
      </c>
      <c r="E19" s="6">
        <v>19.2</v>
      </c>
      <c r="F19" s="6">
        <v>-0.68</v>
      </c>
      <c r="I19" s="4">
        <v>162</v>
      </c>
      <c r="L19" s="1">
        <v>186</v>
      </c>
      <c r="N19" s="1">
        <v>1</v>
      </c>
      <c r="O19" s="1">
        <v>1</v>
      </c>
      <c r="P19" s="1">
        <v>16</v>
      </c>
      <c r="Q19" s="1">
        <v>-1.2</v>
      </c>
      <c r="T19" s="60">
        <f t="shared" si="0"/>
        <v>17.2</v>
      </c>
      <c r="X19" s="59">
        <v>11</v>
      </c>
    </row>
    <row r="20" spans="1:24" ht="15.75" customHeight="1">
      <c r="A20" s="4">
        <v>1</v>
      </c>
      <c r="B20" s="5">
        <v>151</v>
      </c>
      <c r="C20" s="4">
        <v>2</v>
      </c>
      <c r="D20" s="6">
        <v>8.99</v>
      </c>
      <c r="E20" s="6">
        <v>19.56</v>
      </c>
      <c r="F20" s="6">
        <v>-0.91</v>
      </c>
      <c r="H20" s="4">
        <v>22</v>
      </c>
      <c r="I20" s="4">
        <v>181</v>
      </c>
      <c r="J20" s="4">
        <v>15</v>
      </c>
      <c r="K20" s="4">
        <v>15.9</v>
      </c>
      <c r="L20" s="1">
        <v>204</v>
      </c>
      <c r="N20" s="1">
        <v>1</v>
      </c>
      <c r="O20" s="1">
        <v>1</v>
      </c>
      <c r="P20" s="1">
        <v>15.6</v>
      </c>
      <c r="Q20" s="1">
        <v>-0.2</v>
      </c>
      <c r="R20" s="1">
        <v>1.3</v>
      </c>
      <c r="T20" s="60">
        <f t="shared" si="0"/>
        <v>17.099999999999998</v>
      </c>
      <c r="X20" s="59">
        <v>11</v>
      </c>
    </row>
    <row r="21" spans="1:24" ht="15.75" customHeight="1">
      <c r="A21" s="4">
        <v>1</v>
      </c>
      <c r="B21" s="5">
        <v>157</v>
      </c>
      <c r="C21" s="4">
        <v>2</v>
      </c>
      <c r="D21" s="6">
        <v>4.17</v>
      </c>
      <c r="E21" s="6">
        <v>20.62</v>
      </c>
      <c r="F21" s="6">
        <v>-0.55</v>
      </c>
      <c r="H21" s="4">
        <v>20.5</v>
      </c>
      <c r="I21" s="4">
        <v>167</v>
      </c>
      <c r="J21" s="4">
        <v>13</v>
      </c>
      <c r="K21" s="4">
        <v>15.9</v>
      </c>
      <c r="L21" s="1">
        <v>181</v>
      </c>
      <c r="N21" s="1">
        <v>1</v>
      </c>
      <c r="O21" s="1">
        <v>1</v>
      </c>
      <c r="P21" s="1">
        <v>15.5</v>
      </c>
      <c r="Q21" s="1">
        <v>-2.8</v>
      </c>
      <c r="T21" s="60">
        <f t="shared" si="0"/>
        <v>18.3</v>
      </c>
      <c r="X21" s="59">
        <v>11</v>
      </c>
    </row>
    <row r="22" spans="1:24" ht="15.75" customHeight="1">
      <c r="A22" s="4">
        <v>1</v>
      </c>
      <c r="B22" s="5">
        <v>156</v>
      </c>
      <c r="C22" s="4">
        <v>2</v>
      </c>
      <c r="D22" s="6">
        <v>1.85</v>
      </c>
      <c r="E22" s="6">
        <v>21.5</v>
      </c>
      <c r="F22" s="6">
        <v>-0.4</v>
      </c>
      <c r="I22" s="4">
        <v>166</v>
      </c>
      <c r="L22" s="1">
        <v>183</v>
      </c>
      <c r="N22" s="1">
        <v>1</v>
      </c>
      <c r="O22" s="1">
        <v>1</v>
      </c>
      <c r="P22" s="1">
        <v>15</v>
      </c>
      <c r="Q22" s="1">
        <v>-1.5</v>
      </c>
      <c r="T22" s="60">
        <f t="shared" si="0"/>
        <v>16.5</v>
      </c>
      <c r="X22" s="59">
        <v>11</v>
      </c>
    </row>
    <row r="23" spans="1:24" ht="15.75" customHeight="1">
      <c r="A23" s="4">
        <v>1</v>
      </c>
      <c r="B23" s="5">
        <v>152</v>
      </c>
      <c r="C23" s="4">
        <v>2</v>
      </c>
      <c r="D23" s="6">
        <v>7.64</v>
      </c>
      <c r="E23" s="6">
        <v>23.28</v>
      </c>
      <c r="F23" s="6">
        <v>-0.75</v>
      </c>
      <c r="I23" s="4">
        <v>196</v>
      </c>
      <c r="L23" s="1">
        <v>220</v>
      </c>
      <c r="N23" s="1">
        <v>1</v>
      </c>
      <c r="O23" s="1">
        <v>1</v>
      </c>
      <c r="P23" s="1">
        <v>16</v>
      </c>
      <c r="Q23" s="1">
        <v>-2.1</v>
      </c>
      <c r="T23" s="60">
        <f t="shared" si="0"/>
        <v>18.1</v>
      </c>
      <c r="X23" s="59">
        <v>11</v>
      </c>
    </row>
    <row r="24" spans="1:24" ht="15.75" customHeight="1">
      <c r="A24" s="4">
        <v>1</v>
      </c>
      <c r="B24" s="5">
        <v>158</v>
      </c>
      <c r="C24" s="4">
        <v>2</v>
      </c>
      <c r="D24" s="6">
        <v>4.42</v>
      </c>
      <c r="E24" s="6">
        <v>23.78</v>
      </c>
      <c r="F24" s="6">
        <v>-0.68</v>
      </c>
      <c r="I24" s="4">
        <v>177</v>
      </c>
      <c r="L24" s="1">
        <v>196</v>
      </c>
      <c r="N24" s="1">
        <v>1</v>
      </c>
      <c r="O24" s="1">
        <v>1</v>
      </c>
      <c r="P24" s="1">
        <v>15.6</v>
      </c>
      <c r="Q24" s="1">
        <v>-1</v>
      </c>
      <c r="R24" s="1">
        <v>1.3</v>
      </c>
      <c r="T24" s="60">
        <f t="shared" si="0"/>
        <v>17.900000000000002</v>
      </c>
      <c r="X24" s="59">
        <v>11</v>
      </c>
    </row>
    <row r="25" spans="1:24" ht="15.75" customHeight="1">
      <c r="A25" s="4">
        <v>1</v>
      </c>
      <c r="B25" s="5">
        <v>159</v>
      </c>
      <c r="C25" s="4">
        <v>2</v>
      </c>
      <c r="D25" s="6">
        <v>8.5</v>
      </c>
      <c r="E25" s="6">
        <v>24.39</v>
      </c>
      <c r="F25" s="6">
        <v>-0.77</v>
      </c>
      <c r="H25" s="4">
        <v>3.7</v>
      </c>
      <c r="I25" s="4">
        <v>26</v>
      </c>
      <c r="J25" s="4">
        <v>0</v>
      </c>
      <c r="K25" s="4">
        <v>2.5</v>
      </c>
      <c r="L25" s="1">
        <v>28</v>
      </c>
      <c r="N25" s="1">
        <v>5</v>
      </c>
      <c r="O25" s="1">
        <v>20</v>
      </c>
      <c r="P25" s="1">
        <v>4.6</v>
      </c>
      <c r="Q25" s="1">
        <v>-5.5</v>
      </c>
      <c r="T25" s="60">
        <f t="shared" si="0"/>
        <v>2.525</v>
      </c>
      <c r="X25" s="59">
        <v>11</v>
      </c>
    </row>
    <row r="26" spans="1:24" ht="15.75" customHeight="1">
      <c r="A26" s="4">
        <v>1</v>
      </c>
      <c r="B26" s="5">
        <v>162</v>
      </c>
      <c r="C26" s="4">
        <v>2</v>
      </c>
      <c r="D26" s="6">
        <v>2.83</v>
      </c>
      <c r="E26" s="6">
        <v>26.99</v>
      </c>
      <c r="F26" s="6">
        <v>-0.51</v>
      </c>
      <c r="I26" s="4">
        <v>130</v>
      </c>
      <c r="L26" s="1">
        <v>149</v>
      </c>
      <c r="N26" s="1">
        <v>1</v>
      </c>
      <c r="O26" s="1">
        <v>1</v>
      </c>
      <c r="P26" s="1">
        <v>12.7</v>
      </c>
      <c r="Q26" s="1">
        <v>-2.2</v>
      </c>
      <c r="T26" s="60">
        <f t="shared" si="0"/>
        <v>14.899999999999999</v>
      </c>
      <c r="X26" s="59">
        <v>11</v>
      </c>
    </row>
    <row r="27" spans="1:24" ht="15.75" customHeight="1">
      <c r="A27" s="4">
        <v>1</v>
      </c>
      <c r="B27" s="5">
        <v>160</v>
      </c>
      <c r="C27" s="4">
        <v>2</v>
      </c>
      <c r="D27" s="6">
        <v>8.26</v>
      </c>
      <c r="E27" s="6">
        <v>27.06</v>
      </c>
      <c r="F27" s="6">
        <v>-0.89</v>
      </c>
      <c r="I27" s="4">
        <v>153</v>
      </c>
      <c r="L27" s="1">
        <v>177</v>
      </c>
      <c r="N27" s="1">
        <v>1</v>
      </c>
      <c r="O27" s="1">
        <v>1</v>
      </c>
      <c r="P27" s="1">
        <v>14.3</v>
      </c>
      <c r="Q27" s="1">
        <v>-1</v>
      </c>
      <c r="R27" s="1">
        <v>1.3</v>
      </c>
      <c r="T27" s="60">
        <f t="shared" si="0"/>
        <v>16.6</v>
      </c>
      <c r="X27" s="59">
        <v>11</v>
      </c>
    </row>
    <row r="28" spans="1:24" ht="15.75" customHeight="1">
      <c r="A28" s="4">
        <v>1</v>
      </c>
      <c r="B28" s="5">
        <v>163</v>
      </c>
      <c r="C28" s="4">
        <v>2</v>
      </c>
      <c r="D28" s="6">
        <v>1.05</v>
      </c>
      <c r="E28" s="6">
        <v>28.14</v>
      </c>
      <c r="F28" s="6">
        <v>-0.34</v>
      </c>
      <c r="I28" s="4">
        <v>118</v>
      </c>
      <c r="L28" s="1">
        <v>135</v>
      </c>
      <c r="N28" s="1">
        <v>1</v>
      </c>
      <c r="O28" s="1">
        <v>1</v>
      </c>
      <c r="P28" s="1">
        <v>10.4</v>
      </c>
      <c r="Q28" s="1">
        <v>-0.5</v>
      </c>
      <c r="R28" s="1">
        <v>1.3</v>
      </c>
      <c r="T28" s="60">
        <f t="shared" si="0"/>
        <v>12.200000000000001</v>
      </c>
      <c r="X28" s="59">
        <v>11</v>
      </c>
    </row>
    <row r="29" spans="1:24" ht="15.75" customHeight="1">
      <c r="A29" s="4">
        <v>1</v>
      </c>
      <c r="B29" s="5">
        <v>165</v>
      </c>
      <c r="C29" s="4">
        <v>2</v>
      </c>
      <c r="D29" s="6">
        <v>6.84</v>
      </c>
      <c r="E29" s="6">
        <v>30.2</v>
      </c>
      <c r="F29" s="6">
        <v>-1.11</v>
      </c>
      <c r="H29" s="4">
        <v>21</v>
      </c>
      <c r="I29" s="4">
        <v>166</v>
      </c>
      <c r="J29" s="4">
        <v>14</v>
      </c>
      <c r="K29" s="4">
        <v>15.5</v>
      </c>
      <c r="L29" s="1">
        <v>203</v>
      </c>
      <c r="N29" s="1">
        <v>1</v>
      </c>
      <c r="O29" s="1">
        <v>1</v>
      </c>
      <c r="P29" s="1">
        <v>15.1</v>
      </c>
      <c r="Q29" s="1">
        <v>-1.2</v>
      </c>
      <c r="R29" s="1">
        <v>1.3</v>
      </c>
      <c r="T29" s="60">
        <f t="shared" si="0"/>
        <v>17.6</v>
      </c>
      <c r="X29" s="59">
        <v>11</v>
      </c>
    </row>
    <row r="30" spans="1:24" ht="15.75" customHeight="1">
      <c r="A30" s="4">
        <v>1</v>
      </c>
      <c r="B30" s="5">
        <v>164</v>
      </c>
      <c r="C30" s="4">
        <v>2</v>
      </c>
      <c r="D30" s="6">
        <v>4.27</v>
      </c>
      <c r="E30" s="6">
        <v>30.51</v>
      </c>
      <c r="F30" s="6">
        <v>-0.77</v>
      </c>
      <c r="I30" s="4">
        <v>214</v>
      </c>
      <c r="L30" s="1">
        <v>239</v>
      </c>
      <c r="N30" s="1">
        <v>1</v>
      </c>
      <c r="O30" s="1">
        <v>1</v>
      </c>
      <c r="P30" s="1">
        <v>16.6</v>
      </c>
      <c r="Q30" s="1">
        <v>-2.3</v>
      </c>
      <c r="T30" s="60">
        <f t="shared" si="0"/>
        <v>18.900000000000002</v>
      </c>
      <c r="X30" s="59">
        <v>11</v>
      </c>
    </row>
    <row r="31" spans="1:24" ht="15.75" customHeight="1">
      <c r="A31" s="4">
        <v>1</v>
      </c>
      <c r="B31" s="5">
        <v>167</v>
      </c>
      <c r="C31" s="4">
        <v>2</v>
      </c>
      <c r="D31" s="6">
        <v>9.66</v>
      </c>
      <c r="E31" s="6">
        <v>32.22</v>
      </c>
      <c r="F31" s="6">
        <v>-1.22</v>
      </c>
      <c r="I31" s="4">
        <v>188</v>
      </c>
      <c r="L31" s="1">
        <v>223</v>
      </c>
      <c r="N31" s="1">
        <v>1</v>
      </c>
      <c r="O31" s="1">
        <v>1</v>
      </c>
      <c r="P31" s="1">
        <v>18.4</v>
      </c>
      <c r="Q31" s="1">
        <v>-2.3</v>
      </c>
      <c r="T31" s="60">
        <f t="shared" si="0"/>
        <v>20.7</v>
      </c>
      <c r="X31" s="59">
        <v>11</v>
      </c>
    </row>
    <row r="32" spans="1:24" ht="15.75" customHeight="1">
      <c r="A32" s="4">
        <v>1</v>
      </c>
      <c r="B32" s="5">
        <v>173</v>
      </c>
      <c r="C32" s="4">
        <v>2</v>
      </c>
      <c r="D32" s="6">
        <v>1.9</v>
      </c>
      <c r="E32" s="6">
        <v>33.38</v>
      </c>
      <c r="F32" s="6">
        <v>-0.66</v>
      </c>
      <c r="I32" s="4">
        <v>117</v>
      </c>
      <c r="L32" s="1">
        <v>132</v>
      </c>
      <c r="N32" s="1">
        <v>14.5</v>
      </c>
      <c r="O32" s="1" t="s">
        <v>61</v>
      </c>
      <c r="P32" s="1">
        <v>15.2</v>
      </c>
      <c r="T32" s="60">
        <v>15.2</v>
      </c>
      <c r="X32" s="59">
        <v>11</v>
      </c>
    </row>
    <row r="33" spans="1:24" ht="15.75" customHeight="1">
      <c r="A33" s="4">
        <v>1</v>
      </c>
      <c r="B33" s="5">
        <v>172</v>
      </c>
      <c r="C33" s="4">
        <v>2</v>
      </c>
      <c r="D33" s="6">
        <v>3.22</v>
      </c>
      <c r="E33" s="6">
        <v>34.07</v>
      </c>
      <c r="F33" s="6">
        <v>-0.88</v>
      </c>
      <c r="I33" s="4">
        <v>198</v>
      </c>
      <c r="L33" s="1">
        <v>221</v>
      </c>
      <c r="N33" s="1">
        <v>1</v>
      </c>
      <c r="O33" s="1">
        <v>1</v>
      </c>
      <c r="P33" s="1">
        <v>18.9</v>
      </c>
      <c r="Q33" s="1">
        <v>-2.2</v>
      </c>
      <c r="T33" s="60">
        <f>N33/O33*P33-N33/O33*Q33+R33</f>
        <v>21.099999999999998</v>
      </c>
      <c r="X33" s="59">
        <v>11</v>
      </c>
    </row>
    <row r="34" spans="1:24" ht="15.75" customHeight="1">
      <c r="A34" s="4">
        <v>1</v>
      </c>
      <c r="B34" s="5">
        <v>170</v>
      </c>
      <c r="C34" s="4">
        <v>2</v>
      </c>
      <c r="D34" s="6">
        <v>5.36</v>
      </c>
      <c r="E34" s="6">
        <v>34.28</v>
      </c>
      <c r="F34" s="6">
        <v>-1.04</v>
      </c>
      <c r="I34" s="4">
        <v>30</v>
      </c>
      <c r="L34" s="1">
        <v>35</v>
      </c>
      <c r="N34" s="1">
        <v>5</v>
      </c>
      <c r="O34" s="1">
        <v>20</v>
      </c>
      <c r="P34" s="1">
        <v>5</v>
      </c>
      <c r="Q34" s="1">
        <v>-5.6</v>
      </c>
      <c r="T34" s="60">
        <f>N34/O34*P34-N34/O34*Q34+R34</f>
        <v>2.65</v>
      </c>
      <c r="X34" s="59">
        <v>11</v>
      </c>
    </row>
    <row r="35" spans="1:24" ht="15.75" customHeight="1">
      <c r="A35" s="4">
        <v>1</v>
      </c>
      <c r="B35" s="5">
        <v>168</v>
      </c>
      <c r="C35" s="4">
        <v>2</v>
      </c>
      <c r="D35" s="6">
        <v>8.33</v>
      </c>
      <c r="E35" s="6">
        <v>34.56</v>
      </c>
      <c r="F35" s="6">
        <v>-1.08</v>
      </c>
      <c r="I35" s="4">
        <v>39</v>
      </c>
      <c r="L35" s="1">
        <v>41</v>
      </c>
      <c r="N35" s="1">
        <v>5</v>
      </c>
      <c r="O35" s="1">
        <v>20</v>
      </c>
      <c r="P35" s="1">
        <v>7.8</v>
      </c>
      <c r="Q35" s="1">
        <v>-6.4</v>
      </c>
      <c r="T35" s="60">
        <f>N35/O35*P35-N35/O35*Q35+R35</f>
        <v>3.55</v>
      </c>
      <c r="X35" s="59">
        <v>11</v>
      </c>
    </row>
    <row r="36" spans="1:24" ht="15.75" customHeight="1">
      <c r="A36" s="4">
        <v>1</v>
      </c>
      <c r="B36" s="5">
        <v>169</v>
      </c>
      <c r="C36" s="4">
        <v>2</v>
      </c>
      <c r="D36" s="6">
        <v>8.09</v>
      </c>
      <c r="E36" s="6">
        <v>35.28</v>
      </c>
      <c r="F36" s="6">
        <v>-1.15</v>
      </c>
      <c r="I36" s="4">
        <v>115</v>
      </c>
      <c r="L36" s="1">
        <v>127</v>
      </c>
      <c r="N36" s="1">
        <v>1</v>
      </c>
      <c r="O36" s="1">
        <v>1</v>
      </c>
      <c r="P36" s="1">
        <v>11.1</v>
      </c>
      <c r="Q36" s="1">
        <v>-1.2</v>
      </c>
      <c r="R36" s="1">
        <v>1.3</v>
      </c>
      <c r="T36" s="60">
        <f>N36/O36*P36-N36/O36*Q36+R36</f>
        <v>13.6</v>
      </c>
      <c r="X36" s="59">
        <v>11</v>
      </c>
    </row>
    <row r="37" spans="1:24" ht="15.75" customHeight="1">
      <c r="A37" s="4">
        <v>1</v>
      </c>
      <c r="B37" s="5">
        <v>174</v>
      </c>
      <c r="C37" s="4">
        <v>2</v>
      </c>
      <c r="D37" s="6">
        <v>0.81</v>
      </c>
      <c r="E37" s="6">
        <v>36.78</v>
      </c>
      <c r="F37" s="6">
        <v>-0.61</v>
      </c>
      <c r="I37" s="4">
        <v>159</v>
      </c>
      <c r="L37" s="1">
        <v>178</v>
      </c>
      <c r="N37" s="1">
        <v>1</v>
      </c>
      <c r="O37" s="1">
        <v>1</v>
      </c>
      <c r="P37" s="1">
        <v>15.2</v>
      </c>
      <c r="Q37" s="1">
        <v>-1</v>
      </c>
      <c r="R37" s="1">
        <v>1.3</v>
      </c>
      <c r="T37" s="60">
        <f>N37/O37*P37-N37/O37*Q37+R37</f>
        <v>17.5</v>
      </c>
      <c r="X37" s="59">
        <v>11</v>
      </c>
    </row>
    <row r="38" spans="1:24" ht="15.75" customHeight="1">
      <c r="A38" s="4">
        <v>1</v>
      </c>
      <c r="B38" s="5">
        <v>179</v>
      </c>
      <c r="C38" s="4">
        <v>2</v>
      </c>
      <c r="D38" s="6">
        <v>3.6</v>
      </c>
      <c r="E38" s="6">
        <v>38.08</v>
      </c>
      <c r="F38" s="6">
        <v>-0.69</v>
      </c>
      <c r="I38" s="4">
        <v>146</v>
      </c>
      <c r="L38" s="1">
        <v>166</v>
      </c>
      <c r="N38" s="1">
        <v>1</v>
      </c>
      <c r="O38" s="1">
        <v>1</v>
      </c>
      <c r="P38" s="1">
        <v>15.9</v>
      </c>
      <c r="Q38" s="1">
        <v>-1</v>
      </c>
      <c r="R38" s="1">
        <v>1.3</v>
      </c>
      <c r="T38" s="60">
        <f aca="true" t="shared" si="1" ref="T38:T130">N38/O38*P38-N38/O38*Q38+R38</f>
        <v>18.2</v>
      </c>
      <c r="U38" s="60">
        <v>4.4</v>
      </c>
      <c r="V38" s="60">
        <v>3</v>
      </c>
      <c r="W38" s="60">
        <v>2.5</v>
      </c>
      <c r="X38" s="59">
        <v>11</v>
      </c>
    </row>
    <row r="39" spans="1:24" ht="15.75" customHeight="1">
      <c r="A39" s="4">
        <v>1</v>
      </c>
      <c r="B39" s="5">
        <v>177</v>
      </c>
      <c r="C39" s="4">
        <v>2</v>
      </c>
      <c r="D39" s="6">
        <v>8.45</v>
      </c>
      <c r="E39" s="6">
        <v>38.39</v>
      </c>
      <c r="F39" s="6">
        <v>-1.15</v>
      </c>
      <c r="H39" s="4">
        <v>30</v>
      </c>
      <c r="I39" s="4">
        <v>248</v>
      </c>
      <c r="J39" s="4">
        <v>19</v>
      </c>
      <c r="K39" s="4">
        <v>17.1</v>
      </c>
      <c r="L39" s="1">
        <v>298</v>
      </c>
      <c r="N39" s="1">
        <v>19.5</v>
      </c>
      <c r="O39" s="1">
        <v>20</v>
      </c>
      <c r="P39" s="1">
        <v>17.9</v>
      </c>
      <c r="Q39" s="1">
        <v>-2.6</v>
      </c>
      <c r="T39" s="60">
        <f aca="true" t="shared" si="2" ref="T39:T66">N39/O39*P39-N39/O39*Q39+R39</f>
        <v>19.987499999999997</v>
      </c>
      <c r="X39" s="59">
        <v>11</v>
      </c>
    </row>
    <row r="40" spans="1:24" ht="15.75" customHeight="1">
      <c r="A40" s="4">
        <v>1</v>
      </c>
      <c r="B40" s="5">
        <v>180</v>
      </c>
      <c r="C40" s="4">
        <v>2</v>
      </c>
      <c r="D40" s="6">
        <v>0.81</v>
      </c>
      <c r="E40" s="6">
        <v>38.64</v>
      </c>
      <c r="F40" s="6">
        <v>-0.69</v>
      </c>
      <c r="I40" s="4">
        <v>28</v>
      </c>
      <c r="L40" s="1">
        <v>30</v>
      </c>
      <c r="N40" s="1">
        <v>5</v>
      </c>
      <c r="O40" s="1">
        <v>20</v>
      </c>
      <c r="P40" s="1">
        <v>4</v>
      </c>
      <c r="Q40" s="1">
        <v>-7.4</v>
      </c>
      <c r="T40" s="60">
        <f t="shared" si="2"/>
        <v>2.85</v>
      </c>
      <c r="X40" s="59">
        <v>11</v>
      </c>
    </row>
    <row r="41" spans="1:24" ht="15.75" customHeight="1">
      <c r="A41" s="4">
        <v>1</v>
      </c>
      <c r="B41" s="5">
        <v>178</v>
      </c>
      <c r="C41" s="4">
        <v>2</v>
      </c>
      <c r="D41" s="6">
        <v>6.24</v>
      </c>
      <c r="E41" s="6">
        <v>39.95</v>
      </c>
      <c r="F41" s="6">
        <v>-1.19</v>
      </c>
      <c r="I41" s="4">
        <v>47</v>
      </c>
      <c r="L41" s="1">
        <v>54</v>
      </c>
      <c r="N41" s="1">
        <v>7.5</v>
      </c>
      <c r="O41" s="1">
        <v>15</v>
      </c>
      <c r="P41" s="1">
        <v>5.4</v>
      </c>
      <c r="Q41" s="1">
        <v>-2.4</v>
      </c>
      <c r="T41" s="60">
        <f t="shared" si="2"/>
        <v>3.9000000000000004</v>
      </c>
      <c r="X41" s="59">
        <v>11</v>
      </c>
    </row>
    <row r="42" spans="1:24" ht="15.75" customHeight="1">
      <c r="A42" s="4">
        <v>1</v>
      </c>
      <c r="B42" s="5">
        <v>192</v>
      </c>
      <c r="C42" s="4">
        <v>2</v>
      </c>
      <c r="D42" s="6">
        <v>7.6</v>
      </c>
      <c r="E42" s="6">
        <v>41.92</v>
      </c>
      <c r="F42" s="6">
        <v>-1.38</v>
      </c>
      <c r="I42" s="4">
        <v>31</v>
      </c>
      <c r="L42" s="1">
        <v>37</v>
      </c>
      <c r="N42" s="1">
        <v>5</v>
      </c>
      <c r="O42" s="1">
        <v>20</v>
      </c>
      <c r="P42" s="1">
        <v>7.1</v>
      </c>
      <c r="Q42" s="1">
        <v>-6.4</v>
      </c>
      <c r="T42" s="60">
        <f t="shared" si="2"/>
        <v>3.375</v>
      </c>
      <c r="X42" s="59">
        <v>11</v>
      </c>
    </row>
    <row r="43" spans="1:24" ht="15.75" customHeight="1">
      <c r="A43" s="4">
        <v>1</v>
      </c>
      <c r="B43" s="5">
        <v>182</v>
      </c>
      <c r="C43" s="4">
        <v>2</v>
      </c>
      <c r="D43" s="6">
        <v>4.31</v>
      </c>
      <c r="E43" s="6">
        <v>42.08</v>
      </c>
      <c r="F43" s="6">
        <v>-1.35</v>
      </c>
      <c r="I43" s="4">
        <v>130</v>
      </c>
      <c r="L43" s="1">
        <v>146</v>
      </c>
      <c r="N43" s="1">
        <v>1</v>
      </c>
      <c r="O43" s="1">
        <v>1</v>
      </c>
      <c r="P43" s="1">
        <v>11.7</v>
      </c>
      <c r="Q43" s="1">
        <v>-1</v>
      </c>
      <c r="R43" s="1">
        <v>1.3</v>
      </c>
      <c r="T43" s="60">
        <f t="shared" si="2"/>
        <v>14</v>
      </c>
      <c r="X43" s="59">
        <v>11</v>
      </c>
    </row>
    <row r="44" spans="1:24" ht="15.75" customHeight="1">
      <c r="A44" s="4">
        <v>1</v>
      </c>
      <c r="B44" s="5">
        <v>195</v>
      </c>
      <c r="C44" s="4">
        <v>2</v>
      </c>
      <c r="D44" s="6">
        <v>8.99</v>
      </c>
      <c r="E44" s="6">
        <v>43.58</v>
      </c>
      <c r="F44" s="6">
        <v>-1.46</v>
      </c>
      <c r="I44" s="4">
        <v>136</v>
      </c>
      <c r="L44" s="1">
        <v>175</v>
      </c>
      <c r="N44" s="1">
        <v>1</v>
      </c>
      <c r="O44" s="1">
        <v>1</v>
      </c>
      <c r="P44" s="1">
        <v>14.9</v>
      </c>
      <c r="Q44" s="1">
        <v>-0.7</v>
      </c>
      <c r="R44" s="1">
        <v>1.3</v>
      </c>
      <c r="T44" s="60">
        <f t="shared" si="2"/>
        <v>16.9</v>
      </c>
      <c r="X44" s="59">
        <v>11</v>
      </c>
    </row>
    <row r="45" spans="1:24" ht="15.75" customHeight="1">
      <c r="A45" s="4">
        <v>1</v>
      </c>
      <c r="B45" s="5">
        <v>185</v>
      </c>
      <c r="C45" s="4">
        <v>2</v>
      </c>
      <c r="D45" s="6">
        <v>0.75</v>
      </c>
      <c r="E45" s="6">
        <v>44.53</v>
      </c>
      <c r="F45" s="6">
        <v>-0.83</v>
      </c>
      <c r="H45" s="4">
        <v>16.9</v>
      </c>
      <c r="I45" s="4">
        <v>120</v>
      </c>
      <c r="J45" s="4">
        <v>9</v>
      </c>
      <c r="K45" s="4">
        <v>12.2</v>
      </c>
      <c r="L45" s="1">
        <v>140</v>
      </c>
      <c r="N45" s="1">
        <v>1</v>
      </c>
      <c r="O45" s="1">
        <v>1</v>
      </c>
      <c r="P45" s="1">
        <v>11</v>
      </c>
      <c r="Q45" s="1">
        <v>-0.8</v>
      </c>
      <c r="R45" s="1">
        <v>1.3</v>
      </c>
      <c r="T45" s="60">
        <f t="shared" si="2"/>
        <v>13.100000000000001</v>
      </c>
      <c r="X45" s="59">
        <v>11</v>
      </c>
    </row>
    <row r="46" spans="1:24" ht="15.75" customHeight="1">
      <c r="A46" s="4">
        <v>1</v>
      </c>
      <c r="B46" s="5">
        <v>188</v>
      </c>
      <c r="C46" s="4">
        <v>2</v>
      </c>
      <c r="D46" s="6">
        <v>3.03</v>
      </c>
      <c r="E46" s="6">
        <v>44.66</v>
      </c>
      <c r="F46" s="6">
        <v>-1.27</v>
      </c>
      <c r="I46" s="4">
        <v>152</v>
      </c>
      <c r="L46" s="1">
        <v>164</v>
      </c>
      <c r="N46" s="1">
        <v>1</v>
      </c>
      <c r="O46" s="1">
        <v>1</v>
      </c>
      <c r="P46" s="1">
        <v>12</v>
      </c>
      <c r="Q46" s="1">
        <v>-1.3</v>
      </c>
      <c r="R46" s="1">
        <v>1.3</v>
      </c>
      <c r="T46" s="60">
        <f t="shared" si="2"/>
        <v>14.600000000000001</v>
      </c>
      <c r="X46" s="59">
        <v>11</v>
      </c>
    </row>
    <row r="47" spans="1:24" ht="15.75" customHeight="1">
      <c r="A47" s="4">
        <v>1</v>
      </c>
      <c r="B47" s="5">
        <v>196</v>
      </c>
      <c r="C47" s="4">
        <v>2</v>
      </c>
      <c r="D47" s="6">
        <v>9.78</v>
      </c>
      <c r="E47" s="6">
        <v>45.21</v>
      </c>
      <c r="F47" s="6">
        <v>-1.73</v>
      </c>
      <c r="I47" s="4">
        <v>52</v>
      </c>
      <c r="L47" s="1">
        <v>61</v>
      </c>
      <c r="N47" s="1">
        <v>10</v>
      </c>
      <c r="O47" s="1">
        <v>20</v>
      </c>
      <c r="P47" s="1">
        <v>6.5</v>
      </c>
      <c r="Q47" s="1">
        <v>-4.2</v>
      </c>
      <c r="T47" s="60">
        <f t="shared" si="2"/>
        <v>5.35</v>
      </c>
      <c r="X47" s="59">
        <v>11</v>
      </c>
    </row>
    <row r="48" spans="1:24" ht="15.75" customHeight="1">
      <c r="A48" s="4">
        <v>1</v>
      </c>
      <c r="B48" s="5">
        <v>198</v>
      </c>
      <c r="C48" s="4">
        <v>2</v>
      </c>
      <c r="D48" s="6">
        <v>7.2</v>
      </c>
      <c r="E48" s="6">
        <v>46.96</v>
      </c>
      <c r="F48" s="6">
        <v>-1.65</v>
      </c>
      <c r="I48" s="4">
        <v>42</v>
      </c>
      <c r="L48" s="1">
        <v>55</v>
      </c>
      <c r="N48" s="1">
        <v>7.5</v>
      </c>
      <c r="O48" s="1">
        <v>15</v>
      </c>
      <c r="P48" s="1">
        <v>6</v>
      </c>
      <c r="Q48" s="1">
        <v>-4.6</v>
      </c>
      <c r="T48" s="60">
        <f t="shared" si="2"/>
        <v>5.3</v>
      </c>
      <c r="X48" s="59">
        <v>11</v>
      </c>
    </row>
    <row r="49" spans="1:24" ht="15.75" customHeight="1">
      <c r="A49" s="4">
        <v>1</v>
      </c>
      <c r="B49" s="5">
        <v>200</v>
      </c>
      <c r="C49" s="4">
        <v>2</v>
      </c>
      <c r="D49" s="6">
        <v>3.4</v>
      </c>
      <c r="E49" s="6">
        <v>48.11</v>
      </c>
      <c r="F49" s="6">
        <v>-1.51</v>
      </c>
      <c r="I49" s="4">
        <v>92</v>
      </c>
      <c r="L49" s="1">
        <v>119</v>
      </c>
      <c r="N49" s="1">
        <v>1</v>
      </c>
      <c r="O49" s="1">
        <v>1</v>
      </c>
      <c r="P49" s="1">
        <v>9.7</v>
      </c>
      <c r="Q49" s="1">
        <v>-2.6</v>
      </c>
      <c r="T49" s="60">
        <f t="shared" si="2"/>
        <v>12.299999999999999</v>
      </c>
      <c r="U49" s="60">
        <v>3.6</v>
      </c>
      <c r="V49" s="60">
        <v>2.35</v>
      </c>
      <c r="W49" s="60">
        <v>2.05</v>
      </c>
      <c r="X49" s="59">
        <v>11</v>
      </c>
    </row>
    <row r="50" spans="1:24" ht="15.75" customHeight="1">
      <c r="A50" s="4">
        <v>1</v>
      </c>
      <c r="B50" s="5">
        <v>201</v>
      </c>
      <c r="C50" s="4">
        <v>2</v>
      </c>
      <c r="D50" s="6">
        <v>7.22</v>
      </c>
      <c r="E50" s="6">
        <v>49.17</v>
      </c>
      <c r="F50" s="6">
        <v>-1.76</v>
      </c>
      <c r="I50" s="4">
        <v>156</v>
      </c>
      <c r="L50" s="1">
        <v>186</v>
      </c>
      <c r="N50" s="1">
        <v>1</v>
      </c>
      <c r="O50" s="1">
        <v>1</v>
      </c>
      <c r="P50" s="1">
        <v>17.1</v>
      </c>
      <c r="Q50" s="1">
        <v>0.2</v>
      </c>
      <c r="T50" s="60">
        <f t="shared" si="2"/>
        <v>16.900000000000002</v>
      </c>
      <c r="X50" s="59">
        <v>11</v>
      </c>
    </row>
    <row r="51" spans="1:24" ht="15.75" customHeight="1">
      <c r="A51" s="4">
        <v>2</v>
      </c>
      <c r="B51" s="5">
        <v>260</v>
      </c>
      <c r="C51" s="4">
        <v>2</v>
      </c>
      <c r="D51" s="6">
        <v>17.02</v>
      </c>
      <c r="E51" s="6">
        <v>1.26</v>
      </c>
      <c r="F51" s="6">
        <v>-0.84</v>
      </c>
      <c r="I51" s="4">
        <v>84</v>
      </c>
      <c r="L51" s="1">
        <v>100</v>
      </c>
      <c r="N51" s="1">
        <v>1</v>
      </c>
      <c r="O51" s="1">
        <v>1</v>
      </c>
      <c r="P51" s="1">
        <v>6.8</v>
      </c>
      <c r="Q51" s="1">
        <v>-0.3</v>
      </c>
      <c r="R51" s="1">
        <v>1.3</v>
      </c>
      <c r="T51" s="60">
        <f t="shared" si="2"/>
        <v>8.4</v>
      </c>
      <c r="X51" s="59">
        <v>11</v>
      </c>
    </row>
    <row r="52" spans="1:24" ht="15.75" customHeight="1">
      <c r="A52" s="4">
        <v>2</v>
      </c>
      <c r="B52" s="5">
        <v>264</v>
      </c>
      <c r="C52" s="4">
        <v>2</v>
      </c>
      <c r="D52" s="6">
        <v>16.17</v>
      </c>
      <c r="E52" s="6">
        <v>4.46</v>
      </c>
      <c r="F52" s="6">
        <v>-0.61</v>
      </c>
      <c r="I52" s="4">
        <v>175</v>
      </c>
      <c r="L52" s="1">
        <v>200</v>
      </c>
      <c r="N52" s="1">
        <v>1</v>
      </c>
      <c r="O52" s="1">
        <v>1</v>
      </c>
      <c r="P52" s="1">
        <v>15.1</v>
      </c>
      <c r="Q52" s="1">
        <v>-2.2</v>
      </c>
      <c r="T52" s="60">
        <f t="shared" si="2"/>
        <v>17.3</v>
      </c>
      <c r="X52" s="59">
        <v>11</v>
      </c>
    </row>
    <row r="53" spans="1:24" ht="15.75" customHeight="1">
      <c r="A53" s="4">
        <v>2</v>
      </c>
      <c r="B53" s="5">
        <v>255</v>
      </c>
      <c r="C53" s="4">
        <v>2</v>
      </c>
      <c r="D53" s="6">
        <v>11.09</v>
      </c>
      <c r="E53" s="6">
        <v>6.87</v>
      </c>
      <c r="F53" s="6">
        <v>-0.74</v>
      </c>
      <c r="I53" s="4">
        <v>194</v>
      </c>
      <c r="L53" s="1">
        <v>212</v>
      </c>
      <c r="N53" s="1">
        <v>1</v>
      </c>
      <c r="O53" s="1">
        <v>1</v>
      </c>
      <c r="P53" s="1">
        <v>14.2</v>
      </c>
      <c r="Q53" s="1">
        <v>-1.2</v>
      </c>
      <c r="R53" s="1">
        <v>1.3</v>
      </c>
      <c r="T53" s="60">
        <f t="shared" si="2"/>
        <v>16.7</v>
      </c>
      <c r="X53" s="59">
        <v>11</v>
      </c>
    </row>
    <row r="54" spans="1:24" ht="15.75" customHeight="1">
      <c r="A54" s="4">
        <v>2</v>
      </c>
      <c r="B54" s="5">
        <v>258</v>
      </c>
      <c r="C54" s="4">
        <v>2</v>
      </c>
      <c r="D54" s="6">
        <v>14.67</v>
      </c>
      <c r="E54" s="6">
        <v>7.1</v>
      </c>
      <c r="F54" s="6">
        <v>-0.76</v>
      </c>
      <c r="I54" s="4">
        <v>232</v>
      </c>
      <c r="L54" s="1">
        <v>256</v>
      </c>
      <c r="N54" s="1">
        <v>1</v>
      </c>
      <c r="O54" s="1">
        <v>1</v>
      </c>
      <c r="P54" s="1">
        <v>16.8</v>
      </c>
      <c r="Q54" s="1">
        <v>-2.4</v>
      </c>
      <c r="T54" s="60">
        <f t="shared" si="2"/>
        <v>19.2</v>
      </c>
      <c r="X54" s="59">
        <v>11</v>
      </c>
    </row>
    <row r="55" spans="1:24" ht="15.75" customHeight="1">
      <c r="A55" s="4">
        <v>2</v>
      </c>
      <c r="B55" s="5">
        <v>265</v>
      </c>
      <c r="C55" s="4">
        <v>2</v>
      </c>
      <c r="D55" s="6">
        <v>15.82</v>
      </c>
      <c r="E55" s="6">
        <v>8.62</v>
      </c>
      <c r="F55" s="6">
        <v>-0.93</v>
      </c>
      <c r="I55" s="4">
        <v>32</v>
      </c>
      <c r="L55" s="1">
        <v>39</v>
      </c>
      <c r="N55" s="1">
        <v>5</v>
      </c>
      <c r="O55" s="1">
        <v>20</v>
      </c>
      <c r="P55" s="1">
        <v>4.4</v>
      </c>
      <c r="Q55" s="1">
        <v>-6.5</v>
      </c>
      <c r="T55" s="60">
        <f t="shared" si="2"/>
        <v>2.725</v>
      </c>
      <c r="X55" s="59">
        <v>11</v>
      </c>
    </row>
    <row r="56" spans="1:24" ht="15.75" customHeight="1">
      <c r="A56" s="4">
        <v>2</v>
      </c>
      <c r="B56" s="5">
        <v>266</v>
      </c>
      <c r="C56" s="4">
        <v>2</v>
      </c>
      <c r="D56" s="6">
        <v>19.24</v>
      </c>
      <c r="E56" s="6">
        <v>9.12</v>
      </c>
      <c r="F56" s="6">
        <v>-0.84</v>
      </c>
      <c r="I56" s="4">
        <v>199</v>
      </c>
      <c r="L56" s="1">
        <v>216</v>
      </c>
      <c r="N56" s="1">
        <v>1</v>
      </c>
      <c r="O56" s="1">
        <v>1</v>
      </c>
      <c r="P56" s="1">
        <v>16</v>
      </c>
      <c r="Q56" s="1">
        <v>-0.5</v>
      </c>
      <c r="R56" s="1">
        <v>1.3</v>
      </c>
      <c r="T56" s="60">
        <f t="shared" si="2"/>
        <v>17.8</v>
      </c>
      <c r="X56" s="59">
        <v>11</v>
      </c>
    </row>
    <row r="57" spans="1:24" ht="15.75" customHeight="1">
      <c r="A57" s="4">
        <v>2</v>
      </c>
      <c r="B57" s="5">
        <v>256</v>
      </c>
      <c r="C57" s="4">
        <v>2</v>
      </c>
      <c r="D57" s="6">
        <v>13.75</v>
      </c>
      <c r="E57" s="6">
        <v>9.61</v>
      </c>
      <c r="F57" s="6">
        <v>-0.74</v>
      </c>
      <c r="I57" s="4">
        <v>30</v>
      </c>
      <c r="L57" s="1">
        <v>40</v>
      </c>
      <c r="N57" s="1">
        <v>5</v>
      </c>
      <c r="O57" s="1">
        <v>20</v>
      </c>
      <c r="P57" s="1">
        <v>6</v>
      </c>
      <c r="Q57" s="1">
        <v>-5.8</v>
      </c>
      <c r="T57" s="60">
        <f t="shared" si="2"/>
        <v>2.95</v>
      </c>
      <c r="X57" s="59">
        <v>11</v>
      </c>
    </row>
    <row r="58" spans="1:24" ht="15.75" customHeight="1">
      <c r="A58" s="4">
        <v>2</v>
      </c>
      <c r="B58" s="5">
        <v>1</v>
      </c>
      <c r="C58" s="4">
        <v>2</v>
      </c>
      <c r="D58" s="6">
        <v>10.63</v>
      </c>
      <c r="E58" s="6">
        <v>11.44</v>
      </c>
      <c r="F58" s="6">
        <v>-0.8</v>
      </c>
      <c r="I58" s="4">
        <v>152</v>
      </c>
      <c r="L58" s="1">
        <v>172</v>
      </c>
      <c r="M58" s="1">
        <v>162</v>
      </c>
      <c r="N58" s="1">
        <v>1</v>
      </c>
      <c r="O58" s="1">
        <v>1</v>
      </c>
      <c r="P58" s="1">
        <v>12.9</v>
      </c>
      <c r="Q58" s="1">
        <v>-1.9</v>
      </c>
      <c r="S58" s="1" t="s">
        <v>73</v>
      </c>
      <c r="T58" s="60">
        <f t="shared" si="2"/>
        <v>14.8</v>
      </c>
      <c r="U58" s="60">
        <v>3.6</v>
      </c>
      <c r="V58" s="60">
        <v>3.5</v>
      </c>
      <c r="W58" s="60">
        <v>3.35</v>
      </c>
      <c r="X58" s="59">
        <v>11</v>
      </c>
    </row>
    <row r="59" spans="1:24" ht="15.75" customHeight="1">
      <c r="A59" s="4">
        <v>2</v>
      </c>
      <c r="B59" s="5">
        <v>2</v>
      </c>
      <c r="C59" s="4">
        <v>2</v>
      </c>
      <c r="D59" s="6">
        <v>10.23</v>
      </c>
      <c r="E59" s="6">
        <v>13.26</v>
      </c>
      <c r="F59" s="6">
        <v>-0.74</v>
      </c>
      <c r="I59" s="4">
        <v>54</v>
      </c>
      <c r="L59" s="1">
        <v>61</v>
      </c>
      <c r="N59" s="1">
        <v>10</v>
      </c>
      <c r="O59" s="1">
        <v>20</v>
      </c>
      <c r="P59" s="1">
        <v>5.8</v>
      </c>
      <c r="Q59" s="1">
        <v>-1.4</v>
      </c>
      <c r="R59" s="1">
        <v>1.3</v>
      </c>
      <c r="T59" s="60">
        <f t="shared" si="2"/>
        <v>4.8999999999999995</v>
      </c>
      <c r="X59" s="59">
        <v>11</v>
      </c>
    </row>
    <row r="60" spans="1:24" ht="15.75" customHeight="1">
      <c r="A60" s="4">
        <v>2</v>
      </c>
      <c r="B60" s="5">
        <v>3</v>
      </c>
      <c r="C60" s="4">
        <v>2</v>
      </c>
      <c r="D60" s="6">
        <v>12.11</v>
      </c>
      <c r="E60" s="6">
        <v>13.86</v>
      </c>
      <c r="F60" s="6">
        <v>-0.97</v>
      </c>
      <c r="I60" s="4">
        <v>46</v>
      </c>
      <c r="L60" s="1">
        <v>50</v>
      </c>
      <c r="N60" s="1">
        <v>7.5</v>
      </c>
      <c r="O60" s="1">
        <v>15</v>
      </c>
      <c r="P60" s="1">
        <v>4.9</v>
      </c>
      <c r="Q60" s="1">
        <v>-2.8</v>
      </c>
      <c r="T60" s="60">
        <f t="shared" si="2"/>
        <v>3.85</v>
      </c>
      <c r="X60" s="59">
        <v>11</v>
      </c>
    </row>
    <row r="61" spans="1:24" ht="15.75" customHeight="1">
      <c r="A61" s="4">
        <v>2</v>
      </c>
      <c r="B61" s="5">
        <v>4</v>
      </c>
      <c r="C61" s="4">
        <v>2</v>
      </c>
      <c r="D61" s="6">
        <v>15.07</v>
      </c>
      <c r="E61" s="6">
        <v>14.4</v>
      </c>
      <c r="F61" s="6">
        <v>-0.67</v>
      </c>
      <c r="I61" s="4">
        <v>194</v>
      </c>
      <c r="L61" s="1">
        <v>215</v>
      </c>
      <c r="N61" s="1">
        <v>1</v>
      </c>
      <c r="O61" s="1">
        <v>1</v>
      </c>
      <c r="P61" s="1">
        <v>16.6</v>
      </c>
      <c r="Q61" s="1">
        <v>-0.2</v>
      </c>
      <c r="R61" s="1">
        <v>1.3</v>
      </c>
      <c r="T61" s="60">
        <f t="shared" si="2"/>
        <v>18.1</v>
      </c>
      <c r="X61" s="59">
        <v>11</v>
      </c>
    </row>
    <row r="62" spans="1:24" ht="15.75" customHeight="1">
      <c r="A62" s="4">
        <v>2</v>
      </c>
      <c r="B62" s="5">
        <v>7</v>
      </c>
      <c r="C62" s="4">
        <v>2</v>
      </c>
      <c r="D62" s="6">
        <v>18.34</v>
      </c>
      <c r="E62" s="6">
        <v>16.68</v>
      </c>
      <c r="F62" s="6">
        <v>-0.89</v>
      </c>
      <c r="I62" s="4">
        <v>197</v>
      </c>
      <c r="L62" s="1">
        <v>220</v>
      </c>
      <c r="M62" s="1">
        <v>219</v>
      </c>
      <c r="N62" s="1">
        <v>1</v>
      </c>
      <c r="O62" s="1">
        <v>1</v>
      </c>
      <c r="P62" s="1">
        <v>14.9</v>
      </c>
      <c r="Q62" s="1">
        <v>-1.4</v>
      </c>
      <c r="S62" s="1" t="s">
        <v>74</v>
      </c>
      <c r="T62" s="60">
        <f t="shared" si="2"/>
        <v>16.3</v>
      </c>
      <c r="X62" s="59">
        <v>11</v>
      </c>
    </row>
    <row r="63" spans="1:24" ht="15.75" customHeight="1">
      <c r="A63" s="4">
        <v>2</v>
      </c>
      <c r="B63" s="5">
        <v>6</v>
      </c>
      <c r="C63" s="4">
        <v>2</v>
      </c>
      <c r="D63" s="6">
        <v>14.56</v>
      </c>
      <c r="E63" s="6">
        <v>17.86</v>
      </c>
      <c r="F63" s="6">
        <v>-0.74</v>
      </c>
      <c r="H63" s="4">
        <v>22.6</v>
      </c>
      <c r="I63" s="4">
        <v>176</v>
      </c>
      <c r="J63" s="4">
        <v>14</v>
      </c>
      <c r="K63" s="4">
        <v>16.8</v>
      </c>
      <c r="L63" s="1">
        <v>201</v>
      </c>
      <c r="N63" s="1">
        <v>1</v>
      </c>
      <c r="O63" s="1">
        <v>1</v>
      </c>
      <c r="P63" s="1">
        <v>17.2</v>
      </c>
      <c r="Q63" s="1">
        <v>0</v>
      </c>
      <c r="R63" s="1">
        <v>1.3</v>
      </c>
      <c r="T63" s="60">
        <f t="shared" si="2"/>
        <v>18.5</v>
      </c>
      <c r="U63" s="60">
        <v>2.7</v>
      </c>
      <c r="V63" s="60">
        <v>3.75</v>
      </c>
      <c r="W63" s="60">
        <v>3.6</v>
      </c>
      <c r="X63" s="59">
        <v>11</v>
      </c>
    </row>
    <row r="64" spans="1:24" ht="15.75" customHeight="1">
      <c r="A64" s="4">
        <v>2</v>
      </c>
      <c r="B64" s="5">
        <v>5</v>
      </c>
      <c r="C64" s="4">
        <v>2</v>
      </c>
      <c r="D64" s="6">
        <v>11.89</v>
      </c>
      <c r="E64" s="6">
        <v>18.02</v>
      </c>
      <c r="F64" s="6">
        <v>-0.7</v>
      </c>
      <c r="I64" s="4">
        <v>50</v>
      </c>
      <c r="L64" s="1">
        <v>60</v>
      </c>
      <c r="N64" s="1">
        <v>7.5</v>
      </c>
      <c r="O64" s="1">
        <v>15</v>
      </c>
      <c r="P64" s="1">
        <v>5.3</v>
      </c>
      <c r="Q64" s="1">
        <v>-4.5</v>
      </c>
      <c r="T64" s="60">
        <f t="shared" si="2"/>
        <v>4.9</v>
      </c>
      <c r="X64" s="59">
        <v>11</v>
      </c>
    </row>
    <row r="65" spans="1:24" ht="15.75" customHeight="1">
      <c r="A65" s="4">
        <v>2</v>
      </c>
      <c r="B65" s="5">
        <v>361</v>
      </c>
      <c r="C65" s="4">
        <v>2</v>
      </c>
      <c r="D65" s="6">
        <v>12.4</v>
      </c>
      <c r="E65" s="6">
        <v>20.05</v>
      </c>
      <c r="F65" s="6">
        <v>-0.85</v>
      </c>
      <c r="I65" s="4">
        <v>36</v>
      </c>
      <c r="L65" s="1">
        <v>43</v>
      </c>
      <c r="N65" s="1">
        <v>5</v>
      </c>
      <c r="O65" s="1">
        <v>20</v>
      </c>
      <c r="P65" s="1">
        <v>4</v>
      </c>
      <c r="Q65" s="1">
        <v>-8.4</v>
      </c>
      <c r="T65" s="60">
        <f t="shared" si="2"/>
        <v>3.1</v>
      </c>
      <c r="X65" s="59">
        <v>11</v>
      </c>
    </row>
    <row r="66" spans="1:24" ht="15.75" customHeight="1">
      <c r="A66" s="4">
        <v>2</v>
      </c>
      <c r="B66" s="5">
        <v>8</v>
      </c>
      <c r="C66" s="4">
        <v>2</v>
      </c>
      <c r="D66" s="6">
        <v>19.9</v>
      </c>
      <c r="E66" s="6">
        <v>20.74</v>
      </c>
      <c r="F66" s="6">
        <v>-0.79</v>
      </c>
      <c r="I66" s="4">
        <v>248</v>
      </c>
      <c r="L66" s="1">
        <v>275</v>
      </c>
      <c r="N66" s="1">
        <v>1</v>
      </c>
      <c r="O66" s="1">
        <v>1</v>
      </c>
      <c r="P66" s="1">
        <v>18.2</v>
      </c>
      <c r="Q66" s="1">
        <v>-0.3</v>
      </c>
      <c r="R66" s="1">
        <v>1.3</v>
      </c>
      <c r="T66" s="60">
        <f t="shared" si="2"/>
        <v>19.8</v>
      </c>
      <c r="X66" s="59">
        <v>11</v>
      </c>
    </row>
    <row r="67" spans="1:24" ht="15.75" customHeight="1">
      <c r="A67" s="4">
        <v>2</v>
      </c>
      <c r="B67" s="5">
        <v>362</v>
      </c>
      <c r="C67" s="4">
        <v>2</v>
      </c>
      <c r="D67" s="6">
        <v>16.7</v>
      </c>
      <c r="E67" s="6">
        <v>20.76</v>
      </c>
      <c r="F67" s="6">
        <v>-0.96</v>
      </c>
      <c r="I67" s="4">
        <v>37</v>
      </c>
      <c r="L67" s="1">
        <v>47</v>
      </c>
      <c r="N67" s="1">
        <v>7.5</v>
      </c>
      <c r="O67" s="1">
        <v>15</v>
      </c>
      <c r="P67" s="1">
        <v>5.4</v>
      </c>
      <c r="Q67" s="1">
        <v>-3.1</v>
      </c>
      <c r="T67" s="60">
        <f t="shared" si="1"/>
        <v>4.25</v>
      </c>
      <c r="X67" s="59">
        <v>11</v>
      </c>
    </row>
    <row r="68" spans="1:24" ht="15.75" customHeight="1">
      <c r="A68" s="4">
        <v>2</v>
      </c>
      <c r="B68" s="5">
        <v>64</v>
      </c>
      <c r="C68" s="4">
        <v>2</v>
      </c>
      <c r="D68" s="6">
        <v>11.68</v>
      </c>
      <c r="E68" s="6">
        <v>21.99</v>
      </c>
      <c r="F68" s="6">
        <v>-0.77</v>
      </c>
      <c r="I68" s="4">
        <v>57</v>
      </c>
      <c r="L68" s="1">
        <v>63</v>
      </c>
      <c r="N68" s="1">
        <v>6.5</v>
      </c>
      <c r="O68" s="1">
        <v>15</v>
      </c>
      <c r="P68" s="1">
        <v>6.4</v>
      </c>
      <c r="Q68" s="1">
        <v>-3.4</v>
      </c>
      <c r="T68" s="60">
        <f t="shared" si="1"/>
        <v>4.246666666666667</v>
      </c>
      <c r="X68" s="59">
        <v>11</v>
      </c>
    </row>
    <row r="69" spans="1:24" ht="15.75" customHeight="1">
      <c r="A69" s="4">
        <v>2</v>
      </c>
      <c r="B69" s="5">
        <v>63</v>
      </c>
      <c r="C69" s="4">
        <v>2</v>
      </c>
      <c r="D69" s="6">
        <v>15.11</v>
      </c>
      <c r="E69" s="6">
        <v>22.56</v>
      </c>
      <c r="F69" s="6">
        <v>-0.79</v>
      </c>
      <c r="I69" s="4">
        <v>131</v>
      </c>
      <c r="L69" s="1">
        <v>147</v>
      </c>
      <c r="N69" s="1">
        <v>1</v>
      </c>
      <c r="O69" s="1">
        <v>1</v>
      </c>
      <c r="P69" s="1">
        <v>12.9</v>
      </c>
      <c r="Q69" s="1">
        <v>-1.4</v>
      </c>
      <c r="T69" s="60">
        <f t="shared" si="1"/>
        <v>14.3</v>
      </c>
      <c r="U69" s="60">
        <v>3.6</v>
      </c>
      <c r="V69" s="60">
        <v>3.6</v>
      </c>
      <c r="W69" s="60">
        <v>3</v>
      </c>
      <c r="X69" s="59">
        <v>11</v>
      </c>
    </row>
    <row r="70" spans="1:24" ht="15.75" customHeight="1">
      <c r="A70" s="4">
        <v>2</v>
      </c>
      <c r="B70" s="5">
        <v>65</v>
      </c>
      <c r="C70" s="4">
        <v>2</v>
      </c>
      <c r="D70" s="6">
        <v>10.55</v>
      </c>
      <c r="E70" s="6">
        <v>23.77</v>
      </c>
      <c r="F70" s="6">
        <v>-0.81</v>
      </c>
      <c r="I70" s="4">
        <v>71</v>
      </c>
      <c r="L70" s="1">
        <v>87</v>
      </c>
      <c r="N70" s="1">
        <v>1</v>
      </c>
      <c r="O70" s="1">
        <v>1</v>
      </c>
      <c r="P70" s="1">
        <v>6.9</v>
      </c>
      <c r="Q70" s="1">
        <v>-2.2</v>
      </c>
      <c r="T70" s="60">
        <f t="shared" si="1"/>
        <v>9.100000000000001</v>
      </c>
      <c r="X70" s="59">
        <v>11</v>
      </c>
    </row>
    <row r="71" spans="1:24" ht="15.75" customHeight="1">
      <c r="A71" s="4">
        <v>2</v>
      </c>
      <c r="B71" s="5">
        <v>69</v>
      </c>
      <c r="C71" s="4">
        <v>2</v>
      </c>
      <c r="D71" s="6">
        <v>15.16</v>
      </c>
      <c r="E71" s="6">
        <v>25.36</v>
      </c>
      <c r="F71" s="6">
        <v>-0.76</v>
      </c>
      <c r="H71" s="4">
        <v>8.5</v>
      </c>
      <c r="I71" s="4">
        <v>70</v>
      </c>
      <c r="J71" s="4">
        <v>0</v>
      </c>
      <c r="K71" s="4">
        <v>6.1</v>
      </c>
      <c r="L71" s="1">
        <v>86</v>
      </c>
      <c r="N71" s="1">
        <v>8.9</v>
      </c>
      <c r="O71" s="1" t="s">
        <v>61</v>
      </c>
      <c r="P71" s="1">
        <v>8</v>
      </c>
      <c r="T71" s="60">
        <v>8</v>
      </c>
      <c r="X71" s="59">
        <v>11</v>
      </c>
    </row>
    <row r="72" spans="1:24" ht="15.75" customHeight="1">
      <c r="A72" s="4">
        <v>2</v>
      </c>
      <c r="B72" s="5">
        <v>66</v>
      </c>
      <c r="C72" s="4">
        <v>2</v>
      </c>
      <c r="D72" s="6">
        <v>10.3</v>
      </c>
      <c r="E72" s="6">
        <v>25.42</v>
      </c>
      <c r="F72" s="6">
        <v>-0.94</v>
      </c>
      <c r="I72" s="4">
        <v>55</v>
      </c>
      <c r="L72" s="1">
        <v>64</v>
      </c>
      <c r="N72" s="1">
        <v>10</v>
      </c>
      <c r="O72" s="1">
        <v>20</v>
      </c>
      <c r="P72" s="1">
        <v>7.5</v>
      </c>
      <c r="Q72" s="1">
        <v>-4.5</v>
      </c>
      <c r="T72" s="60">
        <f t="shared" si="1"/>
        <v>6</v>
      </c>
      <c r="X72" s="59">
        <v>11</v>
      </c>
    </row>
    <row r="73" spans="1:24" ht="15.75" customHeight="1">
      <c r="A73" s="4">
        <v>2</v>
      </c>
      <c r="B73" s="5">
        <v>70</v>
      </c>
      <c r="C73" s="4">
        <v>2</v>
      </c>
      <c r="D73" s="6">
        <v>17.3</v>
      </c>
      <c r="E73" s="6">
        <v>25.97</v>
      </c>
      <c r="F73" s="6">
        <v>-0.94</v>
      </c>
      <c r="I73" s="4">
        <v>79</v>
      </c>
      <c r="L73" s="1">
        <v>95</v>
      </c>
      <c r="N73" s="1">
        <v>1</v>
      </c>
      <c r="O73" s="1">
        <v>1</v>
      </c>
      <c r="P73" s="1">
        <v>6.8</v>
      </c>
      <c r="Q73" s="1">
        <v>-1</v>
      </c>
      <c r="T73" s="60">
        <f t="shared" si="1"/>
        <v>7.8</v>
      </c>
      <c r="X73" s="59">
        <v>11</v>
      </c>
    </row>
    <row r="74" spans="1:24" ht="15.75" customHeight="1">
      <c r="A74" s="4">
        <v>2</v>
      </c>
      <c r="B74" s="5">
        <v>68</v>
      </c>
      <c r="C74" s="4">
        <v>2</v>
      </c>
      <c r="D74" s="6">
        <v>14.04</v>
      </c>
      <c r="E74" s="6">
        <v>26.8</v>
      </c>
      <c r="F74" s="6">
        <v>-0.88</v>
      </c>
      <c r="I74" s="4">
        <v>76</v>
      </c>
      <c r="L74" s="1">
        <v>89</v>
      </c>
      <c r="N74" s="1">
        <v>10</v>
      </c>
      <c r="O74" s="1">
        <v>20</v>
      </c>
      <c r="P74" s="1">
        <v>10</v>
      </c>
      <c r="Q74" s="1">
        <v>-2.8</v>
      </c>
      <c r="T74" s="60">
        <f t="shared" si="1"/>
        <v>6.4</v>
      </c>
      <c r="X74" s="59">
        <v>11</v>
      </c>
    </row>
    <row r="75" spans="1:24" ht="15.75" customHeight="1">
      <c r="A75" s="4">
        <v>2</v>
      </c>
      <c r="B75" s="5">
        <v>67</v>
      </c>
      <c r="C75" s="4">
        <v>2</v>
      </c>
      <c r="D75" s="6">
        <v>11.76</v>
      </c>
      <c r="E75" s="6">
        <v>27.04</v>
      </c>
      <c r="F75" s="6">
        <v>-0.95</v>
      </c>
      <c r="I75" s="4">
        <v>48</v>
      </c>
      <c r="L75" s="1">
        <v>66</v>
      </c>
      <c r="N75" s="1">
        <v>10</v>
      </c>
      <c r="O75" s="1">
        <v>20</v>
      </c>
      <c r="P75" s="1">
        <v>8.4</v>
      </c>
      <c r="Q75" s="1">
        <v>-3.6</v>
      </c>
      <c r="T75" s="60">
        <f t="shared" si="1"/>
        <v>6</v>
      </c>
      <c r="X75" s="59">
        <v>11</v>
      </c>
    </row>
    <row r="76" spans="1:24" ht="15.75" customHeight="1">
      <c r="A76" s="4">
        <v>2</v>
      </c>
      <c r="B76" s="5">
        <v>71</v>
      </c>
      <c r="C76" s="4">
        <v>2</v>
      </c>
      <c r="D76" s="6">
        <v>17.67</v>
      </c>
      <c r="E76" s="6">
        <v>27.95</v>
      </c>
      <c r="F76" s="6">
        <v>-0.87</v>
      </c>
      <c r="I76" s="4">
        <v>84</v>
      </c>
      <c r="L76" s="1">
        <v>97</v>
      </c>
      <c r="N76" s="1">
        <v>1</v>
      </c>
      <c r="O76" s="1">
        <v>1</v>
      </c>
      <c r="P76" s="1">
        <v>9.8</v>
      </c>
      <c r="Q76" s="1">
        <v>0.6</v>
      </c>
      <c r="T76" s="60">
        <f t="shared" si="1"/>
        <v>9.200000000000001</v>
      </c>
      <c r="X76" s="59">
        <v>11</v>
      </c>
    </row>
    <row r="77" spans="1:24" ht="15.75" customHeight="1">
      <c r="A77" s="4">
        <v>2</v>
      </c>
      <c r="B77" s="5">
        <v>77</v>
      </c>
      <c r="C77" s="4">
        <v>2</v>
      </c>
      <c r="D77" s="6">
        <v>11.19</v>
      </c>
      <c r="E77" s="6">
        <v>28.74</v>
      </c>
      <c r="F77" s="6">
        <v>-1.1</v>
      </c>
      <c r="I77" s="4">
        <v>63</v>
      </c>
      <c r="L77" s="1">
        <v>75</v>
      </c>
      <c r="N77" s="1">
        <v>10</v>
      </c>
      <c r="O77" s="1">
        <v>20</v>
      </c>
      <c r="P77" s="1">
        <v>12</v>
      </c>
      <c r="Q77" s="1">
        <v>-1.6</v>
      </c>
      <c r="R77" s="1">
        <v>1.3</v>
      </c>
      <c r="T77" s="60">
        <f t="shared" si="1"/>
        <v>8.1</v>
      </c>
      <c r="X77" s="59">
        <v>11</v>
      </c>
    </row>
    <row r="78" spans="1:24" ht="15.75" customHeight="1">
      <c r="A78" s="4">
        <v>2</v>
      </c>
      <c r="B78" s="5">
        <v>74</v>
      </c>
      <c r="C78" s="4">
        <v>2</v>
      </c>
      <c r="D78" s="6">
        <v>12.65</v>
      </c>
      <c r="E78" s="6">
        <v>29.3</v>
      </c>
      <c r="F78" s="6">
        <v>-1.07</v>
      </c>
      <c r="I78" s="4">
        <v>138</v>
      </c>
      <c r="L78" s="1">
        <v>160</v>
      </c>
      <c r="N78" s="1">
        <v>1</v>
      </c>
      <c r="O78" s="1">
        <v>1</v>
      </c>
      <c r="P78" s="1">
        <v>11.8</v>
      </c>
      <c r="Q78" s="1">
        <v>-2</v>
      </c>
      <c r="T78" s="60">
        <f t="shared" si="1"/>
        <v>13.8</v>
      </c>
      <c r="X78" s="59">
        <v>11</v>
      </c>
    </row>
    <row r="79" spans="1:24" ht="15.75" customHeight="1">
      <c r="A79" s="4">
        <v>2</v>
      </c>
      <c r="B79" s="5">
        <v>72</v>
      </c>
      <c r="C79" s="4">
        <v>2</v>
      </c>
      <c r="D79" s="6">
        <v>15.41</v>
      </c>
      <c r="E79" s="6">
        <v>29.33</v>
      </c>
      <c r="F79" s="6">
        <v>-0.81</v>
      </c>
      <c r="I79" s="4">
        <v>173</v>
      </c>
      <c r="L79" s="1">
        <v>196</v>
      </c>
      <c r="N79" s="1">
        <v>1</v>
      </c>
      <c r="O79" s="1">
        <v>1</v>
      </c>
      <c r="P79" s="1">
        <v>15.4</v>
      </c>
      <c r="Q79" s="1">
        <v>-0.2</v>
      </c>
      <c r="R79" s="1">
        <v>1.3</v>
      </c>
      <c r="T79" s="60">
        <f t="shared" si="1"/>
        <v>16.9</v>
      </c>
      <c r="U79" s="60">
        <v>2.7</v>
      </c>
      <c r="V79" s="60">
        <v>3.4</v>
      </c>
      <c r="W79" s="60">
        <v>3.25</v>
      </c>
      <c r="X79" s="59">
        <v>11</v>
      </c>
    </row>
    <row r="80" spans="1:24" ht="15.75" customHeight="1">
      <c r="A80" s="4">
        <v>2</v>
      </c>
      <c r="B80" s="5">
        <v>92</v>
      </c>
      <c r="C80" s="4">
        <v>2</v>
      </c>
      <c r="D80" s="6">
        <v>15.99</v>
      </c>
      <c r="E80" s="6">
        <v>30.96</v>
      </c>
      <c r="F80" s="6">
        <v>-0.97</v>
      </c>
      <c r="I80" s="4">
        <v>63</v>
      </c>
      <c r="L80" s="1">
        <v>72</v>
      </c>
      <c r="N80" s="1">
        <v>7.5</v>
      </c>
      <c r="O80" s="1">
        <v>15</v>
      </c>
      <c r="P80" s="1">
        <v>12.4</v>
      </c>
      <c r="Q80" s="1">
        <v>-2</v>
      </c>
      <c r="T80" s="60">
        <f t="shared" si="1"/>
        <v>7.2</v>
      </c>
      <c r="X80" s="59">
        <v>11</v>
      </c>
    </row>
    <row r="81" spans="1:24" ht="15.75" customHeight="1">
      <c r="A81" s="4">
        <v>2</v>
      </c>
      <c r="B81" s="5">
        <v>93</v>
      </c>
      <c r="C81" s="4">
        <v>2</v>
      </c>
      <c r="D81" s="6">
        <v>17.38</v>
      </c>
      <c r="E81" s="6">
        <v>31.05</v>
      </c>
      <c r="F81" s="6">
        <v>-1.17</v>
      </c>
      <c r="I81" s="4">
        <v>54</v>
      </c>
      <c r="L81" s="1">
        <v>64</v>
      </c>
      <c r="N81" s="1">
        <v>7.5</v>
      </c>
      <c r="O81" s="1">
        <v>15</v>
      </c>
      <c r="P81" s="1">
        <v>9.6</v>
      </c>
      <c r="Q81" s="1">
        <v>-3.7</v>
      </c>
      <c r="T81" s="60">
        <f t="shared" si="1"/>
        <v>6.65</v>
      </c>
      <c r="X81" s="59">
        <v>11</v>
      </c>
    </row>
    <row r="82" spans="1:24" ht="15.75" customHeight="1">
      <c r="A82" s="4">
        <v>2</v>
      </c>
      <c r="B82" s="5">
        <v>78</v>
      </c>
      <c r="C82" s="4">
        <v>2</v>
      </c>
      <c r="D82" s="6">
        <v>12.83</v>
      </c>
      <c r="E82" s="6">
        <v>32.07</v>
      </c>
      <c r="F82" s="6">
        <v>-1.16</v>
      </c>
      <c r="I82" s="4">
        <v>85</v>
      </c>
      <c r="L82" s="1">
        <v>103</v>
      </c>
      <c r="N82" s="1">
        <v>14</v>
      </c>
      <c r="O82" s="1">
        <v>15</v>
      </c>
      <c r="P82" s="1">
        <v>9.4</v>
      </c>
      <c r="Q82" s="1">
        <v>-1</v>
      </c>
      <c r="R82" s="1">
        <v>1.3</v>
      </c>
      <c r="T82" s="60">
        <f t="shared" si="1"/>
        <v>11.006666666666668</v>
      </c>
      <c r="U82" s="60">
        <v>2.3</v>
      </c>
      <c r="V82" s="60">
        <v>3.1</v>
      </c>
      <c r="W82" s="60">
        <v>3</v>
      </c>
      <c r="X82" s="59">
        <v>11</v>
      </c>
    </row>
    <row r="83" spans="1:24" ht="15.75" customHeight="1">
      <c r="A83" s="4">
        <v>2</v>
      </c>
      <c r="B83" s="5">
        <v>91</v>
      </c>
      <c r="C83" s="4">
        <v>2</v>
      </c>
      <c r="D83" s="6">
        <v>14.34</v>
      </c>
      <c r="E83" s="6">
        <v>32.46</v>
      </c>
      <c r="F83" s="6">
        <v>-1.21</v>
      </c>
      <c r="I83" s="4">
        <v>65</v>
      </c>
      <c r="L83" s="1">
        <v>76</v>
      </c>
      <c r="N83" s="1">
        <v>10</v>
      </c>
      <c r="O83" s="1">
        <v>20</v>
      </c>
      <c r="P83" s="1">
        <v>15.3</v>
      </c>
      <c r="Q83" s="1">
        <v>0.1</v>
      </c>
      <c r="R83" s="1">
        <v>1.3</v>
      </c>
      <c r="T83" s="60">
        <f t="shared" si="1"/>
        <v>8.9</v>
      </c>
      <c r="X83" s="59">
        <v>11</v>
      </c>
    </row>
    <row r="84" spans="1:24" ht="15.75" customHeight="1">
      <c r="A84" s="4">
        <v>2</v>
      </c>
      <c r="B84" s="5">
        <v>96</v>
      </c>
      <c r="C84" s="4">
        <v>2</v>
      </c>
      <c r="D84" s="6">
        <v>17.54</v>
      </c>
      <c r="E84" s="6">
        <v>33.06</v>
      </c>
      <c r="F84" s="6">
        <v>-1.58</v>
      </c>
      <c r="I84" s="4">
        <v>68</v>
      </c>
      <c r="L84" s="1">
        <v>82</v>
      </c>
      <c r="N84" s="1">
        <v>10</v>
      </c>
      <c r="O84" s="1">
        <v>20</v>
      </c>
      <c r="P84" s="1">
        <v>12.6</v>
      </c>
      <c r="Q84" s="1">
        <v>-2.3</v>
      </c>
      <c r="T84" s="60">
        <f t="shared" si="1"/>
        <v>7.449999999999999</v>
      </c>
      <c r="X84" s="59">
        <v>11</v>
      </c>
    </row>
    <row r="85" spans="1:24" ht="15.75" customHeight="1">
      <c r="A85" s="4">
        <v>2</v>
      </c>
      <c r="B85" s="5">
        <v>90</v>
      </c>
      <c r="C85" s="4">
        <v>2</v>
      </c>
      <c r="D85" s="6">
        <v>14.31</v>
      </c>
      <c r="E85" s="6">
        <v>34.13</v>
      </c>
      <c r="F85" s="6">
        <v>-1.34</v>
      </c>
      <c r="I85" s="4">
        <v>69</v>
      </c>
      <c r="L85" s="1">
        <v>82</v>
      </c>
      <c r="N85" s="1">
        <v>1</v>
      </c>
      <c r="O85" s="1">
        <v>1</v>
      </c>
      <c r="P85" s="1">
        <v>6.2</v>
      </c>
      <c r="Q85" s="1">
        <v>-2.4</v>
      </c>
      <c r="T85" s="60">
        <f>N85/O85*P85-N85/O85*Q85+R85</f>
        <v>8.6</v>
      </c>
      <c r="X85" s="59">
        <v>11</v>
      </c>
    </row>
    <row r="86" spans="1:24" ht="15.75" customHeight="1">
      <c r="A86" s="4">
        <v>2</v>
      </c>
      <c r="B86" s="5">
        <v>97</v>
      </c>
      <c r="C86" s="4">
        <v>2</v>
      </c>
      <c r="D86" s="6">
        <v>15.67</v>
      </c>
      <c r="E86" s="6">
        <v>34.49</v>
      </c>
      <c r="F86" s="6">
        <v>-1.47</v>
      </c>
      <c r="I86" s="4">
        <v>46</v>
      </c>
      <c r="L86" s="1">
        <v>53</v>
      </c>
      <c r="N86" s="1">
        <v>7.5</v>
      </c>
      <c r="O86" s="1">
        <v>15</v>
      </c>
      <c r="P86" s="1">
        <v>7.5</v>
      </c>
      <c r="Q86" s="1">
        <v>-0.8</v>
      </c>
      <c r="T86" s="60">
        <f t="shared" si="1"/>
        <v>4.15</v>
      </c>
      <c r="X86" s="59">
        <v>11</v>
      </c>
    </row>
    <row r="87" spans="1:24" ht="15.75" customHeight="1">
      <c r="A87" s="4">
        <v>2</v>
      </c>
      <c r="B87" s="5">
        <v>79</v>
      </c>
      <c r="C87" s="4">
        <v>2</v>
      </c>
      <c r="D87" s="6">
        <v>11.44</v>
      </c>
      <c r="E87" s="6">
        <v>34.78</v>
      </c>
      <c r="F87" s="6">
        <v>-1.2</v>
      </c>
      <c r="I87" s="4">
        <v>47</v>
      </c>
      <c r="L87" s="1">
        <v>54</v>
      </c>
      <c r="N87" s="1">
        <v>10</v>
      </c>
      <c r="O87" s="1">
        <v>20</v>
      </c>
      <c r="P87" s="1">
        <v>8.4</v>
      </c>
      <c r="Q87" s="1">
        <v>-4.2</v>
      </c>
      <c r="T87" s="60">
        <f t="shared" si="1"/>
        <v>6.300000000000001</v>
      </c>
      <c r="X87" s="59">
        <v>11</v>
      </c>
    </row>
    <row r="88" spans="1:24" ht="15.75" customHeight="1">
      <c r="A88" s="4">
        <v>2</v>
      </c>
      <c r="B88" s="5">
        <v>89</v>
      </c>
      <c r="C88" s="4">
        <v>2</v>
      </c>
      <c r="D88" s="6">
        <v>13.35</v>
      </c>
      <c r="E88" s="6">
        <v>35.59</v>
      </c>
      <c r="F88" s="6">
        <v>-1.52</v>
      </c>
      <c r="I88" s="4">
        <v>39</v>
      </c>
      <c r="L88" s="1">
        <v>48</v>
      </c>
      <c r="N88" s="1">
        <v>5</v>
      </c>
      <c r="O88" s="1">
        <v>20</v>
      </c>
      <c r="P88" s="1">
        <v>9</v>
      </c>
      <c r="Q88" s="1">
        <v>-7.4</v>
      </c>
      <c r="T88" s="60">
        <f t="shared" si="1"/>
        <v>4.1</v>
      </c>
      <c r="X88" s="59">
        <v>11</v>
      </c>
    </row>
    <row r="89" spans="1:24" ht="15.75" customHeight="1">
      <c r="A89" s="4">
        <v>2</v>
      </c>
      <c r="B89" s="5">
        <v>98</v>
      </c>
      <c r="C89" s="4">
        <v>2</v>
      </c>
      <c r="D89" s="6">
        <v>14.97</v>
      </c>
      <c r="E89" s="6">
        <v>35.91</v>
      </c>
      <c r="F89" s="6">
        <v>-1.54</v>
      </c>
      <c r="I89" s="4">
        <v>63</v>
      </c>
      <c r="L89" s="1">
        <v>79</v>
      </c>
      <c r="N89" s="1">
        <v>10</v>
      </c>
      <c r="O89" s="1">
        <v>20</v>
      </c>
      <c r="P89" s="1">
        <v>12.6</v>
      </c>
      <c r="Q89" s="1">
        <v>-2.8</v>
      </c>
      <c r="T89" s="60">
        <f t="shared" si="1"/>
        <v>7.699999999999999</v>
      </c>
      <c r="X89" s="59">
        <v>11</v>
      </c>
    </row>
    <row r="90" spans="1:24" ht="15.75" customHeight="1">
      <c r="A90" s="4">
        <v>2</v>
      </c>
      <c r="B90" s="5">
        <v>104</v>
      </c>
      <c r="C90" s="4">
        <v>2</v>
      </c>
      <c r="D90" s="6">
        <v>18.75</v>
      </c>
      <c r="E90" s="6">
        <v>36.1</v>
      </c>
      <c r="F90" s="6">
        <v>-1.87</v>
      </c>
      <c r="H90" s="4">
        <v>27.5</v>
      </c>
      <c r="I90" s="4">
        <v>209</v>
      </c>
      <c r="J90" s="4">
        <v>17</v>
      </c>
      <c r="K90" s="4">
        <v>17.1</v>
      </c>
      <c r="L90" s="1">
        <v>238</v>
      </c>
      <c r="N90" s="1">
        <v>18.2</v>
      </c>
      <c r="O90" s="1">
        <v>20</v>
      </c>
      <c r="P90" s="1">
        <v>20.6</v>
      </c>
      <c r="Q90" s="1">
        <v>-0.2</v>
      </c>
      <c r="T90" s="60">
        <f t="shared" si="1"/>
        <v>18.927999999999997</v>
      </c>
      <c r="U90" s="60">
        <v>4</v>
      </c>
      <c r="V90" s="60">
        <v>5.5</v>
      </c>
      <c r="W90" s="60">
        <v>5.1</v>
      </c>
      <c r="X90" s="59">
        <v>11</v>
      </c>
    </row>
    <row r="91" spans="1:24" ht="15.75" customHeight="1">
      <c r="A91" s="4">
        <v>2</v>
      </c>
      <c r="B91" s="5">
        <v>80</v>
      </c>
      <c r="C91" s="4">
        <v>2</v>
      </c>
      <c r="D91" s="6">
        <v>11.73</v>
      </c>
      <c r="E91" s="6">
        <v>37.25</v>
      </c>
      <c r="F91" s="6">
        <v>-1.44</v>
      </c>
      <c r="I91" s="4">
        <v>60</v>
      </c>
      <c r="L91" s="1">
        <v>76</v>
      </c>
      <c r="N91" s="1">
        <v>7.5</v>
      </c>
      <c r="O91" s="1">
        <v>15</v>
      </c>
      <c r="P91" s="1">
        <v>9.8</v>
      </c>
      <c r="Q91" s="1">
        <v>-4</v>
      </c>
      <c r="T91" s="60">
        <f t="shared" si="1"/>
        <v>6.9</v>
      </c>
      <c r="X91" s="59">
        <v>11</v>
      </c>
    </row>
    <row r="92" spans="1:24" ht="15.75" customHeight="1">
      <c r="A92" s="4">
        <v>2</v>
      </c>
      <c r="B92" s="5">
        <v>88</v>
      </c>
      <c r="C92" s="4">
        <v>2</v>
      </c>
      <c r="D92" s="6">
        <v>13.28</v>
      </c>
      <c r="E92" s="6">
        <v>37.3</v>
      </c>
      <c r="F92" s="6">
        <v>-1.59</v>
      </c>
      <c r="I92" s="4">
        <v>51</v>
      </c>
      <c r="L92" s="1">
        <v>66</v>
      </c>
      <c r="N92" s="1">
        <v>7.5</v>
      </c>
      <c r="O92" s="1">
        <v>15</v>
      </c>
      <c r="P92" s="1">
        <v>9</v>
      </c>
      <c r="Q92" s="1">
        <v>-4</v>
      </c>
      <c r="T92" s="60">
        <f t="shared" si="1"/>
        <v>6.5</v>
      </c>
      <c r="X92" s="59">
        <v>11</v>
      </c>
    </row>
    <row r="93" spans="1:24" ht="15.75" customHeight="1">
      <c r="A93" s="4">
        <v>2</v>
      </c>
      <c r="B93" s="5">
        <v>99</v>
      </c>
      <c r="C93" s="4">
        <v>2</v>
      </c>
      <c r="D93" s="6">
        <v>15.42</v>
      </c>
      <c r="E93" s="6">
        <v>37.37</v>
      </c>
      <c r="F93" s="6">
        <v>-1.68</v>
      </c>
      <c r="I93" s="4">
        <v>67</v>
      </c>
      <c r="L93" s="1">
        <v>84</v>
      </c>
      <c r="N93" s="1">
        <v>10</v>
      </c>
      <c r="O93" s="1">
        <v>20</v>
      </c>
      <c r="P93" s="1">
        <v>11</v>
      </c>
      <c r="Q93" s="1">
        <v>-4.2</v>
      </c>
      <c r="T93" s="60">
        <f t="shared" si="1"/>
        <v>7.6</v>
      </c>
      <c r="X93" s="59">
        <v>11</v>
      </c>
    </row>
    <row r="94" spans="1:24" ht="15.75" customHeight="1">
      <c r="A94" s="4">
        <v>2</v>
      </c>
      <c r="B94" s="5">
        <v>87</v>
      </c>
      <c r="C94" s="4">
        <v>2</v>
      </c>
      <c r="D94" s="6">
        <v>13.98</v>
      </c>
      <c r="E94" s="6">
        <v>38.79</v>
      </c>
      <c r="F94" s="6">
        <v>-1.73</v>
      </c>
      <c r="I94" s="4">
        <v>54</v>
      </c>
      <c r="L94" s="1">
        <v>70</v>
      </c>
      <c r="N94" s="1">
        <v>10</v>
      </c>
      <c r="O94" s="1">
        <v>20</v>
      </c>
      <c r="P94" s="1">
        <v>11.7</v>
      </c>
      <c r="Q94" s="1">
        <v>-4.3</v>
      </c>
      <c r="T94" s="60">
        <f t="shared" si="1"/>
        <v>8</v>
      </c>
      <c r="X94" s="59">
        <v>11</v>
      </c>
    </row>
    <row r="95" spans="1:24" ht="15.75" customHeight="1">
      <c r="A95" s="4">
        <v>2</v>
      </c>
      <c r="B95" s="5">
        <v>81</v>
      </c>
      <c r="C95" s="4">
        <v>2</v>
      </c>
      <c r="D95" s="6">
        <v>12.02</v>
      </c>
      <c r="E95" s="6">
        <v>38.93</v>
      </c>
      <c r="F95" s="6">
        <v>-1.58</v>
      </c>
      <c r="I95" s="4">
        <v>56</v>
      </c>
      <c r="L95" s="1">
        <v>69</v>
      </c>
      <c r="N95" s="1">
        <v>7.5</v>
      </c>
      <c r="O95" s="1">
        <v>15</v>
      </c>
      <c r="P95" s="1">
        <v>8.3</v>
      </c>
      <c r="Q95" s="1">
        <v>-3.7</v>
      </c>
      <c r="T95" s="60">
        <f t="shared" si="1"/>
        <v>6</v>
      </c>
      <c r="X95" s="59">
        <v>11</v>
      </c>
    </row>
    <row r="96" spans="1:24" ht="15.75" customHeight="1">
      <c r="A96" s="4">
        <v>2</v>
      </c>
      <c r="B96" s="5">
        <v>100</v>
      </c>
      <c r="C96" s="4">
        <v>2</v>
      </c>
      <c r="D96" s="6">
        <v>15.43</v>
      </c>
      <c r="E96" s="6">
        <v>39</v>
      </c>
      <c r="F96" s="6">
        <v>-1.85</v>
      </c>
      <c r="I96" s="4">
        <v>42</v>
      </c>
      <c r="L96" s="1">
        <v>52</v>
      </c>
      <c r="N96" s="1">
        <v>10</v>
      </c>
      <c r="O96" s="1">
        <v>20</v>
      </c>
      <c r="P96" s="1">
        <v>6</v>
      </c>
      <c r="Q96" s="1">
        <v>-1.7</v>
      </c>
      <c r="T96" s="60">
        <f t="shared" si="1"/>
        <v>3.85</v>
      </c>
      <c r="X96" s="59">
        <v>11</v>
      </c>
    </row>
    <row r="97" spans="1:24" ht="15.75" customHeight="1">
      <c r="A97" s="4">
        <v>2</v>
      </c>
      <c r="B97" s="5">
        <v>363</v>
      </c>
      <c r="C97" s="4">
        <v>2</v>
      </c>
      <c r="D97" s="6">
        <v>17.46</v>
      </c>
      <c r="E97" s="6">
        <v>39.5</v>
      </c>
      <c r="F97" s="6">
        <v>-2.17</v>
      </c>
      <c r="I97" s="4">
        <v>33</v>
      </c>
      <c r="L97" s="1">
        <v>42</v>
      </c>
      <c r="N97" s="1">
        <v>5</v>
      </c>
      <c r="O97" s="1">
        <v>20</v>
      </c>
      <c r="P97" s="1">
        <v>7.2</v>
      </c>
      <c r="Q97" s="1">
        <v>-8.4</v>
      </c>
      <c r="S97" s="1" t="s">
        <v>36</v>
      </c>
      <c r="T97" s="60">
        <f t="shared" si="1"/>
        <v>3.9000000000000004</v>
      </c>
      <c r="X97" s="59">
        <v>11</v>
      </c>
    </row>
    <row r="98" spans="1:24" ht="15.75" customHeight="1">
      <c r="A98" s="4">
        <v>2</v>
      </c>
      <c r="B98" s="5">
        <v>103</v>
      </c>
      <c r="C98" s="4">
        <v>2</v>
      </c>
      <c r="D98" s="6">
        <v>19.09</v>
      </c>
      <c r="E98" s="6">
        <v>40.2</v>
      </c>
      <c r="F98" s="6">
        <v>-2.31</v>
      </c>
      <c r="I98" s="4">
        <v>55</v>
      </c>
      <c r="L98" s="1">
        <v>63</v>
      </c>
      <c r="N98" s="1">
        <v>7.5</v>
      </c>
      <c r="O98" s="1">
        <v>15</v>
      </c>
      <c r="P98" s="1">
        <v>10.5</v>
      </c>
      <c r="Q98" s="1">
        <v>-1.7</v>
      </c>
      <c r="T98" s="60">
        <f t="shared" si="1"/>
        <v>6.1</v>
      </c>
      <c r="X98" s="59">
        <v>11</v>
      </c>
    </row>
    <row r="99" spans="1:24" ht="15.75" customHeight="1">
      <c r="A99" s="4">
        <v>2</v>
      </c>
      <c r="B99" s="5">
        <v>84</v>
      </c>
      <c r="C99" s="4">
        <v>2</v>
      </c>
      <c r="D99" s="6">
        <v>13.11</v>
      </c>
      <c r="E99" s="6">
        <v>40.39</v>
      </c>
      <c r="F99" s="6">
        <v>-1.72</v>
      </c>
      <c r="I99" s="4">
        <v>59</v>
      </c>
      <c r="L99" s="1">
        <v>70</v>
      </c>
      <c r="N99" s="1">
        <v>10</v>
      </c>
      <c r="O99" s="1">
        <v>20</v>
      </c>
      <c r="P99" s="1">
        <v>10</v>
      </c>
      <c r="Q99" s="1">
        <v>-2.4</v>
      </c>
      <c r="R99" s="1">
        <v>1.3</v>
      </c>
      <c r="T99" s="60">
        <f t="shared" si="1"/>
        <v>7.5</v>
      </c>
      <c r="X99" s="59">
        <v>11</v>
      </c>
    </row>
    <row r="100" spans="1:24" ht="15.75" customHeight="1">
      <c r="A100" s="4">
        <v>2</v>
      </c>
      <c r="B100" s="5">
        <v>85</v>
      </c>
      <c r="C100" s="4">
        <v>2</v>
      </c>
      <c r="D100" s="6">
        <v>14.2</v>
      </c>
      <c r="E100" s="6">
        <v>40.54</v>
      </c>
      <c r="F100" s="6">
        <v>-1.78</v>
      </c>
      <c r="I100" s="4">
        <v>80</v>
      </c>
      <c r="L100" s="1">
        <v>104</v>
      </c>
      <c r="N100" s="1">
        <v>1</v>
      </c>
      <c r="O100" s="1">
        <v>1</v>
      </c>
      <c r="P100" s="1">
        <v>9.5</v>
      </c>
      <c r="Q100" s="1">
        <v>-0.5</v>
      </c>
      <c r="T100" s="60">
        <f t="shared" si="1"/>
        <v>10</v>
      </c>
      <c r="X100" s="59">
        <v>11</v>
      </c>
    </row>
    <row r="101" spans="1:24" ht="15.75" customHeight="1">
      <c r="A101" s="4">
        <v>2</v>
      </c>
      <c r="B101" s="5">
        <v>101</v>
      </c>
      <c r="C101" s="4">
        <v>2</v>
      </c>
      <c r="D101" s="6">
        <v>15.69</v>
      </c>
      <c r="E101" s="6">
        <v>41.09</v>
      </c>
      <c r="F101" s="6">
        <v>-2.11</v>
      </c>
      <c r="I101" s="4">
        <v>68</v>
      </c>
      <c r="L101" s="1">
        <v>92</v>
      </c>
      <c r="N101" s="1">
        <v>1</v>
      </c>
      <c r="O101" s="1">
        <v>1</v>
      </c>
      <c r="P101" s="1">
        <v>7.6</v>
      </c>
      <c r="Q101" s="1">
        <v>-1</v>
      </c>
      <c r="T101" s="60">
        <f t="shared" si="1"/>
        <v>8.6</v>
      </c>
      <c r="X101" s="59">
        <v>11</v>
      </c>
    </row>
    <row r="102" spans="1:24" ht="15.75" customHeight="1">
      <c r="A102" s="4">
        <v>2</v>
      </c>
      <c r="B102" s="5">
        <v>209</v>
      </c>
      <c r="C102" s="4">
        <v>2</v>
      </c>
      <c r="D102" s="6">
        <v>10.48</v>
      </c>
      <c r="E102" s="6">
        <v>42.48</v>
      </c>
      <c r="F102" s="6">
        <v>-1.58</v>
      </c>
      <c r="I102" s="4">
        <v>42</v>
      </c>
      <c r="L102" s="1">
        <v>51</v>
      </c>
      <c r="N102" s="1">
        <v>5</v>
      </c>
      <c r="O102" s="1">
        <v>20</v>
      </c>
      <c r="P102" s="1">
        <v>9.3</v>
      </c>
      <c r="Q102" s="1">
        <v>-7.9</v>
      </c>
      <c r="T102" s="60">
        <f t="shared" si="1"/>
        <v>4.300000000000001</v>
      </c>
      <c r="X102" s="59">
        <v>11</v>
      </c>
    </row>
    <row r="103" spans="1:24" ht="15.75" customHeight="1">
      <c r="A103" s="4">
        <v>2</v>
      </c>
      <c r="B103" s="5">
        <v>212</v>
      </c>
      <c r="C103" s="4">
        <v>2</v>
      </c>
      <c r="D103" s="6">
        <v>13.1</v>
      </c>
      <c r="E103" s="6">
        <v>43.05</v>
      </c>
      <c r="F103" s="6">
        <v>-1.98</v>
      </c>
      <c r="I103" s="4">
        <v>154</v>
      </c>
      <c r="L103" s="1">
        <v>180</v>
      </c>
      <c r="N103" s="1">
        <v>1</v>
      </c>
      <c r="O103" s="1">
        <v>1</v>
      </c>
      <c r="P103" s="1">
        <v>12.5</v>
      </c>
      <c r="Q103" s="1">
        <v>-2.5</v>
      </c>
      <c r="R103" s="1">
        <v>1.3</v>
      </c>
      <c r="T103" s="60">
        <f t="shared" si="1"/>
        <v>16.3</v>
      </c>
      <c r="X103" s="59">
        <v>11</v>
      </c>
    </row>
    <row r="104" spans="1:24" ht="15.75" customHeight="1">
      <c r="A104" s="4">
        <v>2</v>
      </c>
      <c r="B104" s="5">
        <v>214</v>
      </c>
      <c r="C104" s="4">
        <v>2</v>
      </c>
      <c r="D104" s="6">
        <v>17.29</v>
      </c>
      <c r="E104" s="6">
        <v>43.56</v>
      </c>
      <c r="F104" s="6">
        <v>-2.51</v>
      </c>
      <c r="I104" s="4">
        <v>95</v>
      </c>
      <c r="L104" s="1">
        <v>118</v>
      </c>
      <c r="N104" s="1">
        <v>1</v>
      </c>
      <c r="O104" s="1">
        <v>1</v>
      </c>
      <c r="P104" s="1">
        <v>10.3</v>
      </c>
      <c r="Q104" s="1">
        <v>-2.3</v>
      </c>
      <c r="T104" s="60">
        <f t="shared" si="1"/>
        <v>12.600000000000001</v>
      </c>
      <c r="X104" s="59">
        <v>11</v>
      </c>
    </row>
    <row r="105" spans="1:24" ht="15.75" customHeight="1">
      <c r="A105" s="4">
        <v>2</v>
      </c>
      <c r="B105" s="5">
        <v>208</v>
      </c>
      <c r="C105" s="4">
        <v>2</v>
      </c>
      <c r="D105" s="6">
        <v>11.31</v>
      </c>
      <c r="E105" s="6">
        <v>44.83</v>
      </c>
      <c r="F105" s="6">
        <v>-1.85</v>
      </c>
      <c r="I105" s="4">
        <v>58</v>
      </c>
      <c r="L105" s="1">
        <v>64</v>
      </c>
      <c r="N105" s="1">
        <v>7.5</v>
      </c>
      <c r="O105" s="1">
        <v>15</v>
      </c>
      <c r="P105" s="1">
        <v>9.2</v>
      </c>
      <c r="Q105" s="1">
        <v>-2</v>
      </c>
      <c r="T105" s="60">
        <f t="shared" si="1"/>
        <v>5.6</v>
      </c>
      <c r="X105" s="59">
        <v>11</v>
      </c>
    </row>
    <row r="106" spans="1:24" ht="15.75" customHeight="1">
      <c r="A106" s="4">
        <v>2</v>
      </c>
      <c r="B106" s="5">
        <v>215</v>
      </c>
      <c r="C106" s="4">
        <v>2</v>
      </c>
      <c r="D106" s="6">
        <v>16.95</v>
      </c>
      <c r="E106" s="6">
        <v>44.93</v>
      </c>
      <c r="F106" s="6">
        <v>-2.49</v>
      </c>
      <c r="I106" s="4">
        <v>64</v>
      </c>
      <c r="L106" s="1">
        <v>80</v>
      </c>
      <c r="N106" s="1">
        <v>12.8</v>
      </c>
      <c r="O106" s="1">
        <v>15</v>
      </c>
      <c r="P106" s="1">
        <v>5.4</v>
      </c>
      <c r="Q106" s="1">
        <v>-1.5</v>
      </c>
      <c r="T106" s="60">
        <f t="shared" si="1"/>
        <v>5.888000000000001</v>
      </c>
      <c r="X106" s="59">
        <v>11</v>
      </c>
    </row>
    <row r="107" spans="1:24" ht="15.75" customHeight="1">
      <c r="A107" s="4">
        <v>2</v>
      </c>
      <c r="B107" s="5">
        <v>206</v>
      </c>
      <c r="C107" s="4">
        <v>2</v>
      </c>
      <c r="D107" s="6">
        <v>13.13</v>
      </c>
      <c r="E107" s="6">
        <v>45.27</v>
      </c>
      <c r="F107" s="6">
        <v>-2.19</v>
      </c>
      <c r="H107" s="4">
        <v>5.8</v>
      </c>
      <c r="I107" s="4">
        <v>53</v>
      </c>
      <c r="J107" s="4">
        <v>0</v>
      </c>
      <c r="K107" s="4">
        <v>5.7</v>
      </c>
      <c r="L107" s="1">
        <v>67</v>
      </c>
      <c r="N107" s="1">
        <v>10</v>
      </c>
      <c r="O107" s="1">
        <v>20</v>
      </c>
      <c r="P107" s="1">
        <v>13</v>
      </c>
      <c r="Q107" s="1">
        <v>-1.6</v>
      </c>
      <c r="T107" s="60">
        <f t="shared" si="1"/>
        <v>7.3</v>
      </c>
      <c r="X107" s="59">
        <v>11</v>
      </c>
    </row>
    <row r="108" spans="1:24" ht="15.75" customHeight="1">
      <c r="A108" s="4">
        <v>2</v>
      </c>
      <c r="B108" s="5">
        <v>207</v>
      </c>
      <c r="C108" s="4">
        <v>2</v>
      </c>
      <c r="D108" s="6">
        <v>11.51</v>
      </c>
      <c r="E108" s="6">
        <v>45.33</v>
      </c>
      <c r="F108" s="6">
        <v>-1.96</v>
      </c>
      <c r="I108" s="4">
        <v>66</v>
      </c>
      <c r="L108" s="1">
        <v>82</v>
      </c>
      <c r="N108" s="1">
        <v>1</v>
      </c>
      <c r="O108" s="1">
        <v>1</v>
      </c>
      <c r="P108" s="1">
        <v>8.25</v>
      </c>
      <c r="Q108" s="1">
        <v>1.25</v>
      </c>
      <c r="R108" s="1">
        <v>1.3</v>
      </c>
      <c r="T108" s="60">
        <f t="shared" si="1"/>
        <v>8.3</v>
      </c>
      <c r="X108" s="59">
        <v>11</v>
      </c>
    </row>
    <row r="109" spans="1:24" ht="15.75" customHeight="1">
      <c r="A109" s="4">
        <v>2</v>
      </c>
      <c r="B109" s="5">
        <v>216</v>
      </c>
      <c r="C109" s="4">
        <v>2</v>
      </c>
      <c r="D109" s="6">
        <v>19.58</v>
      </c>
      <c r="E109" s="6">
        <v>45.62</v>
      </c>
      <c r="F109" s="6">
        <v>-2.71</v>
      </c>
      <c r="I109" s="4">
        <v>44</v>
      </c>
      <c r="L109" s="1">
        <v>57</v>
      </c>
      <c r="N109" s="1">
        <v>7.5</v>
      </c>
      <c r="O109" s="1">
        <v>15</v>
      </c>
      <c r="P109" s="1">
        <v>5.3</v>
      </c>
      <c r="Q109" s="1">
        <v>-2</v>
      </c>
      <c r="R109" s="1">
        <v>1.3</v>
      </c>
      <c r="T109" s="60">
        <f t="shared" si="1"/>
        <v>4.95</v>
      </c>
      <c r="X109" s="59">
        <v>11</v>
      </c>
    </row>
    <row r="110" spans="1:24" ht="15.75" customHeight="1">
      <c r="A110" s="4">
        <v>2</v>
      </c>
      <c r="B110" s="5">
        <v>205</v>
      </c>
      <c r="C110" s="4">
        <v>2</v>
      </c>
      <c r="D110" s="6">
        <v>14.73</v>
      </c>
      <c r="E110" s="6">
        <v>46.37</v>
      </c>
      <c r="F110" s="6">
        <v>-2.35</v>
      </c>
      <c r="I110" s="4">
        <v>62</v>
      </c>
      <c r="L110" s="1">
        <v>79</v>
      </c>
      <c r="N110" s="1">
        <v>1</v>
      </c>
      <c r="O110" s="1">
        <v>1</v>
      </c>
      <c r="P110" s="1">
        <v>6.1</v>
      </c>
      <c r="Q110" s="1">
        <v>0.5</v>
      </c>
      <c r="R110" s="1">
        <v>1.3</v>
      </c>
      <c r="T110" s="60">
        <f t="shared" si="1"/>
        <v>6.8999999999999995</v>
      </c>
      <c r="X110" s="59">
        <v>11</v>
      </c>
    </row>
    <row r="111" spans="1:24" ht="15.75" customHeight="1">
      <c r="A111" s="4">
        <v>2</v>
      </c>
      <c r="B111" s="5">
        <v>217</v>
      </c>
      <c r="C111" s="4">
        <v>2</v>
      </c>
      <c r="D111" s="6">
        <v>18.37</v>
      </c>
      <c r="E111" s="6">
        <v>46.56</v>
      </c>
      <c r="F111" s="6">
        <v>-2.71</v>
      </c>
      <c r="I111" s="4">
        <v>44</v>
      </c>
      <c r="L111" s="1">
        <v>58</v>
      </c>
      <c r="N111" s="1">
        <v>7.5</v>
      </c>
      <c r="O111" s="1">
        <v>15</v>
      </c>
      <c r="P111" s="1">
        <v>3.8</v>
      </c>
      <c r="Q111" s="1">
        <v>-4.4</v>
      </c>
      <c r="T111" s="60">
        <f t="shared" si="1"/>
        <v>4.1</v>
      </c>
      <c r="X111" s="59">
        <v>11</v>
      </c>
    </row>
    <row r="112" spans="1:24" ht="15.75" customHeight="1">
      <c r="A112" s="4">
        <v>2</v>
      </c>
      <c r="B112" s="5">
        <v>204</v>
      </c>
      <c r="C112" s="4">
        <v>2</v>
      </c>
      <c r="D112" s="6">
        <v>16.1</v>
      </c>
      <c r="E112" s="6">
        <v>48.7</v>
      </c>
      <c r="F112" s="6">
        <v>-2.81</v>
      </c>
      <c r="I112" s="4">
        <v>248</v>
      </c>
      <c r="L112" s="1">
        <v>277</v>
      </c>
      <c r="N112" s="1">
        <v>1</v>
      </c>
      <c r="O112" s="1">
        <v>1</v>
      </c>
      <c r="P112" s="1">
        <v>20</v>
      </c>
      <c r="Q112" s="1">
        <v>-0.5</v>
      </c>
      <c r="T112" s="60">
        <f t="shared" si="1"/>
        <v>20.5</v>
      </c>
      <c r="X112" s="59">
        <v>11</v>
      </c>
    </row>
    <row r="113" spans="1:24" ht="15.75" customHeight="1">
      <c r="A113" s="4">
        <v>3</v>
      </c>
      <c r="B113" s="5">
        <v>261</v>
      </c>
      <c r="C113" s="4">
        <v>2</v>
      </c>
      <c r="D113" s="6">
        <v>21.07</v>
      </c>
      <c r="E113" s="6">
        <v>0.47</v>
      </c>
      <c r="F113" s="6">
        <v>-0.67</v>
      </c>
      <c r="I113" s="4">
        <v>184</v>
      </c>
      <c r="L113" s="1">
        <v>211</v>
      </c>
      <c r="N113" s="1">
        <v>1</v>
      </c>
      <c r="O113" s="1">
        <v>1</v>
      </c>
      <c r="P113" s="1">
        <v>15.1</v>
      </c>
      <c r="Q113" s="1">
        <v>-2</v>
      </c>
      <c r="T113" s="60">
        <f t="shared" si="1"/>
        <v>17.1</v>
      </c>
      <c r="X113" s="59">
        <v>11</v>
      </c>
    </row>
    <row r="114" spans="1:24" ht="15.75" customHeight="1">
      <c r="A114" s="4">
        <v>3</v>
      </c>
      <c r="B114" s="5">
        <v>274</v>
      </c>
      <c r="C114" s="4">
        <v>2</v>
      </c>
      <c r="D114" s="6">
        <v>26.52</v>
      </c>
      <c r="E114" s="6">
        <v>2.53</v>
      </c>
      <c r="F114" s="6">
        <v>-0.61</v>
      </c>
      <c r="I114" s="4">
        <v>242</v>
      </c>
      <c r="L114" s="1">
        <v>268</v>
      </c>
      <c r="N114" s="1">
        <v>1</v>
      </c>
      <c r="O114" s="1">
        <v>1</v>
      </c>
      <c r="P114" s="1">
        <v>16.5</v>
      </c>
      <c r="Q114" s="1">
        <v>-1.5</v>
      </c>
      <c r="T114" s="60">
        <f t="shared" si="1"/>
        <v>18</v>
      </c>
      <c r="X114" s="59">
        <v>11</v>
      </c>
    </row>
    <row r="115" spans="1:24" ht="15.75" customHeight="1">
      <c r="A115" s="4">
        <v>3</v>
      </c>
      <c r="B115" s="5">
        <v>268</v>
      </c>
      <c r="C115" s="4">
        <v>2</v>
      </c>
      <c r="D115" s="6">
        <v>21.83</v>
      </c>
      <c r="E115" s="6">
        <v>5.42</v>
      </c>
      <c r="F115" s="6">
        <v>-0.82</v>
      </c>
      <c r="I115" s="4">
        <v>71</v>
      </c>
      <c r="L115" s="1">
        <v>90</v>
      </c>
      <c r="N115" s="1">
        <v>1</v>
      </c>
      <c r="O115" s="1">
        <v>1</v>
      </c>
      <c r="P115" s="1">
        <v>6</v>
      </c>
      <c r="Q115" s="1">
        <v>-0.2</v>
      </c>
      <c r="R115" s="1">
        <v>1.3</v>
      </c>
      <c r="T115" s="60">
        <f t="shared" si="1"/>
        <v>7.5</v>
      </c>
      <c r="X115" s="59">
        <v>11</v>
      </c>
    </row>
    <row r="116" spans="1:24" ht="15.75" customHeight="1">
      <c r="A116" s="4">
        <v>3</v>
      </c>
      <c r="B116" s="5">
        <v>272</v>
      </c>
      <c r="C116" s="4">
        <v>2</v>
      </c>
      <c r="D116" s="6">
        <v>26.99</v>
      </c>
      <c r="E116" s="6">
        <v>8.32</v>
      </c>
      <c r="F116" s="6">
        <v>-0.77</v>
      </c>
      <c r="H116" s="4">
        <v>25.5</v>
      </c>
      <c r="I116" s="4">
        <v>202</v>
      </c>
      <c r="J116" s="4">
        <v>17</v>
      </c>
      <c r="K116" s="4">
        <v>17.9</v>
      </c>
      <c r="L116" s="1">
        <v>231</v>
      </c>
      <c r="N116" s="1">
        <v>1</v>
      </c>
      <c r="O116" s="1">
        <v>1</v>
      </c>
      <c r="P116" s="1">
        <v>17.4</v>
      </c>
      <c r="Q116" s="1">
        <v>-2.6</v>
      </c>
      <c r="T116" s="60">
        <f t="shared" si="1"/>
        <v>20</v>
      </c>
      <c r="X116" s="59">
        <v>11</v>
      </c>
    </row>
    <row r="117" spans="1:24" ht="15.75" customHeight="1">
      <c r="A117" s="4">
        <v>3</v>
      </c>
      <c r="B117" s="5">
        <v>269</v>
      </c>
      <c r="C117" s="4">
        <v>2</v>
      </c>
      <c r="D117" s="6">
        <v>22.37</v>
      </c>
      <c r="E117" s="6">
        <v>8.59</v>
      </c>
      <c r="F117" s="6">
        <v>-0.54</v>
      </c>
      <c r="I117" s="4">
        <v>195</v>
      </c>
      <c r="L117" s="1">
        <v>224</v>
      </c>
      <c r="N117" s="1">
        <v>1</v>
      </c>
      <c r="O117" s="1">
        <v>1</v>
      </c>
      <c r="P117" s="1">
        <v>16.5</v>
      </c>
      <c r="Q117" s="1">
        <v>-1.8</v>
      </c>
      <c r="T117" s="60">
        <f t="shared" si="1"/>
        <v>18.3</v>
      </c>
      <c r="X117" s="59">
        <v>11</v>
      </c>
    </row>
    <row r="118" spans="1:24" ht="15.75" customHeight="1">
      <c r="A118" s="4">
        <v>3</v>
      </c>
      <c r="B118" s="5">
        <v>21</v>
      </c>
      <c r="C118" s="4">
        <v>2</v>
      </c>
      <c r="D118" s="6">
        <v>29.51</v>
      </c>
      <c r="E118" s="6">
        <v>11.53</v>
      </c>
      <c r="F118" s="6">
        <v>-1.27</v>
      </c>
      <c r="I118" s="4">
        <v>195</v>
      </c>
      <c r="L118" s="1">
        <v>224</v>
      </c>
      <c r="M118" s="1">
        <v>222</v>
      </c>
      <c r="N118" s="1">
        <v>1</v>
      </c>
      <c r="O118" s="1">
        <v>1</v>
      </c>
      <c r="P118" s="1">
        <v>17.9</v>
      </c>
      <c r="Q118" s="1">
        <v>-0.75</v>
      </c>
      <c r="R118" s="1">
        <v>1.3</v>
      </c>
      <c r="T118" s="60">
        <f t="shared" si="1"/>
        <v>19.95</v>
      </c>
      <c r="X118" s="59">
        <v>11</v>
      </c>
    </row>
    <row r="119" spans="1:24" ht="15.75" customHeight="1">
      <c r="A119" s="4">
        <v>3</v>
      </c>
      <c r="B119" s="5">
        <v>13</v>
      </c>
      <c r="C119" s="4">
        <v>2</v>
      </c>
      <c r="D119" s="6">
        <v>22.67</v>
      </c>
      <c r="E119" s="6">
        <v>14.3</v>
      </c>
      <c r="F119" s="6">
        <v>-0.81</v>
      </c>
      <c r="H119" s="4">
        <v>21.9</v>
      </c>
      <c r="I119" s="4">
        <v>158</v>
      </c>
      <c r="J119" s="4">
        <v>12</v>
      </c>
      <c r="K119" s="4">
        <v>12.5</v>
      </c>
      <c r="L119" s="1">
        <v>180</v>
      </c>
      <c r="N119" s="1">
        <v>1</v>
      </c>
      <c r="O119" s="1">
        <v>1</v>
      </c>
      <c r="P119" s="1">
        <v>11.9</v>
      </c>
      <c r="Q119" s="1">
        <v>-0.5</v>
      </c>
      <c r="R119" s="1">
        <v>1.3</v>
      </c>
      <c r="T119" s="60">
        <f t="shared" si="1"/>
        <v>13.700000000000001</v>
      </c>
      <c r="X119" s="59">
        <v>11</v>
      </c>
    </row>
    <row r="120" spans="1:24" ht="15.75" customHeight="1">
      <c r="A120" s="4">
        <v>3</v>
      </c>
      <c r="B120" s="5">
        <v>19</v>
      </c>
      <c r="C120" s="4">
        <v>2</v>
      </c>
      <c r="D120" s="6">
        <v>29.34</v>
      </c>
      <c r="E120" s="6">
        <v>15.38</v>
      </c>
      <c r="F120" s="6">
        <v>-1.54</v>
      </c>
      <c r="I120" s="4">
        <v>109</v>
      </c>
      <c r="L120" s="1">
        <v>139</v>
      </c>
      <c r="N120" s="1">
        <v>1</v>
      </c>
      <c r="O120" s="1">
        <v>1</v>
      </c>
      <c r="P120" s="1">
        <v>12</v>
      </c>
      <c r="Q120" s="1">
        <v>-0.5</v>
      </c>
      <c r="R120" s="1">
        <v>1.3</v>
      </c>
      <c r="T120" s="60">
        <f t="shared" si="1"/>
        <v>13.8</v>
      </c>
      <c r="U120" s="60">
        <v>1.9</v>
      </c>
      <c r="V120" s="60">
        <v>3.5</v>
      </c>
      <c r="W120" s="60">
        <v>3.3</v>
      </c>
      <c r="X120" s="59">
        <v>11</v>
      </c>
    </row>
    <row r="121" spans="1:24" ht="15.75" customHeight="1">
      <c r="A121" s="4">
        <v>3</v>
      </c>
      <c r="B121" s="5">
        <v>15</v>
      </c>
      <c r="C121" s="4">
        <v>2</v>
      </c>
      <c r="D121" s="6">
        <v>27.24</v>
      </c>
      <c r="E121" s="6">
        <v>15.42</v>
      </c>
      <c r="F121" s="6">
        <v>-1.41</v>
      </c>
      <c r="I121" s="4">
        <v>45</v>
      </c>
      <c r="L121" s="1">
        <v>56</v>
      </c>
      <c r="N121" s="1">
        <v>7.5</v>
      </c>
      <c r="O121" s="1">
        <v>15</v>
      </c>
      <c r="P121" s="1">
        <v>7.75</v>
      </c>
      <c r="Q121" s="1">
        <v>-0.9</v>
      </c>
      <c r="R121" s="1">
        <v>1.3</v>
      </c>
      <c r="T121" s="60">
        <f t="shared" si="1"/>
        <v>5.625</v>
      </c>
      <c r="X121" s="59">
        <v>11</v>
      </c>
    </row>
    <row r="122" spans="1:24" ht="15.75" customHeight="1">
      <c r="A122" s="4">
        <v>3</v>
      </c>
      <c r="B122" s="5">
        <v>9</v>
      </c>
      <c r="C122" s="4">
        <v>2</v>
      </c>
      <c r="D122" s="6">
        <v>22.21</v>
      </c>
      <c r="E122" s="6">
        <v>17.16</v>
      </c>
      <c r="F122" s="6">
        <v>-1.33</v>
      </c>
      <c r="I122" s="4">
        <v>134</v>
      </c>
      <c r="L122" s="1">
        <v>161</v>
      </c>
      <c r="N122" s="1">
        <v>1</v>
      </c>
      <c r="O122" s="1">
        <v>1</v>
      </c>
      <c r="P122" s="1">
        <v>13.3</v>
      </c>
      <c r="Q122" s="1">
        <v>-0.4</v>
      </c>
      <c r="R122" s="1">
        <v>1.3</v>
      </c>
      <c r="T122" s="60">
        <f t="shared" si="1"/>
        <v>15.000000000000002</v>
      </c>
      <c r="X122" s="59">
        <v>11</v>
      </c>
    </row>
    <row r="123" spans="1:24" ht="15.75" customHeight="1">
      <c r="A123" s="4">
        <v>3</v>
      </c>
      <c r="B123" s="5">
        <v>18</v>
      </c>
      <c r="C123" s="4">
        <v>2</v>
      </c>
      <c r="D123" s="6">
        <v>27.68</v>
      </c>
      <c r="E123" s="6">
        <v>18.24</v>
      </c>
      <c r="F123" s="6">
        <v>-1.61</v>
      </c>
      <c r="I123" s="4">
        <v>66</v>
      </c>
      <c r="L123" s="1">
        <v>84</v>
      </c>
      <c r="N123" s="1">
        <v>10</v>
      </c>
      <c r="O123" s="1">
        <v>20</v>
      </c>
      <c r="P123" s="1">
        <v>14.25</v>
      </c>
      <c r="Q123" s="1">
        <v>-0.9</v>
      </c>
      <c r="T123" s="60">
        <f t="shared" si="1"/>
        <v>7.575</v>
      </c>
      <c r="X123" s="59">
        <v>11</v>
      </c>
    </row>
    <row r="124" spans="1:24" ht="15.75" customHeight="1">
      <c r="A124" s="4">
        <v>3</v>
      </c>
      <c r="B124" s="5">
        <v>20</v>
      </c>
      <c r="C124" s="4">
        <v>2</v>
      </c>
      <c r="D124" s="6">
        <v>29.83</v>
      </c>
      <c r="E124" s="6">
        <v>19.39</v>
      </c>
      <c r="F124" s="6">
        <v>-1.9</v>
      </c>
      <c r="I124" s="4">
        <v>181</v>
      </c>
      <c r="L124" s="1">
        <v>211</v>
      </c>
      <c r="N124" s="1">
        <v>1</v>
      </c>
      <c r="O124" s="1">
        <v>1</v>
      </c>
      <c r="P124" s="1">
        <v>15.75</v>
      </c>
      <c r="Q124" s="1">
        <v>-1.9</v>
      </c>
      <c r="T124" s="60">
        <f t="shared" si="1"/>
        <v>17.65</v>
      </c>
      <c r="X124" s="59">
        <v>11</v>
      </c>
    </row>
    <row r="125" spans="1:24" ht="15.75" customHeight="1">
      <c r="A125" s="4">
        <v>3</v>
      </c>
      <c r="B125" s="5">
        <v>17</v>
      </c>
      <c r="C125" s="4">
        <v>2</v>
      </c>
      <c r="D125" s="6">
        <v>26.46</v>
      </c>
      <c r="E125" s="6">
        <v>20.45</v>
      </c>
      <c r="F125" s="6">
        <v>-1.59</v>
      </c>
      <c r="I125" s="4">
        <v>62</v>
      </c>
      <c r="L125" s="1">
        <v>79</v>
      </c>
      <c r="N125" s="1">
        <v>7.5</v>
      </c>
      <c r="O125" s="1">
        <v>15</v>
      </c>
      <c r="P125" s="1">
        <v>13.6</v>
      </c>
      <c r="Q125" s="1">
        <v>-1.1</v>
      </c>
      <c r="T125" s="60">
        <f t="shared" si="1"/>
        <v>7.35</v>
      </c>
      <c r="X125" s="59">
        <v>11</v>
      </c>
    </row>
    <row r="126" spans="1:24" ht="15.75" customHeight="1">
      <c r="A126" s="4">
        <v>3</v>
      </c>
      <c r="B126" s="5">
        <v>60</v>
      </c>
      <c r="C126" s="4">
        <v>2</v>
      </c>
      <c r="D126" s="6">
        <v>23.75</v>
      </c>
      <c r="E126" s="6">
        <v>22.72</v>
      </c>
      <c r="F126" s="6">
        <v>-1.27</v>
      </c>
      <c r="I126" s="4">
        <v>232</v>
      </c>
      <c r="L126" s="1">
        <v>258</v>
      </c>
      <c r="N126" s="1">
        <v>1</v>
      </c>
      <c r="O126" s="1">
        <v>1</v>
      </c>
      <c r="P126" s="1">
        <v>19</v>
      </c>
      <c r="Q126" s="1">
        <v>-1</v>
      </c>
      <c r="R126" s="1">
        <v>1.3</v>
      </c>
      <c r="T126" s="60">
        <f t="shared" si="1"/>
        <v>21.3</v>
      </c>
      <c r="U126" s="60">
        <v>4.8</v>
      </c>
      <c r="V126" s="60">
        <v>3.85</v>
      </c>
      <c r="W126" s="60">
        <v>3.8</v>
      </c>
      <c r="X126" s="59">
        <v>11</v>
      </c>
    </row>
    <row r="127" spans="1:24" ht="15.75" customHeight="1">
      <c r="A127" s="4">
        <v>3</v>
      </c>
      <c r="B127" s="5">
        <v>51</v>
      </c>
      <c r="C127" s="4">
        <v>2</v>
      </c>
      <c r="D127" s="6">
        <v>27.52</v>
      </c>
      <c r="E127" s="6">
        <v>24.57</v>
      </c>
      <c r="F127" s="6">
        <v>-1.79</v>
      </c>
      <c r="I127" s="4">
        <v>49</v>
      </c>
      <c r="L127" s="1">
        <v>64</v>
      </c>
      <c r="N127" s="1">
        <v>5</v>
      </c>
      <c r="O127" s="1">
        <v>20</v>
      </c>
      <c r="P127" s="1">
        <v>13</v>
      </c>
      <c r="Q127" s="1">
        <v>-5.8</v>
      </c>
      <c r="T127" s="60">
        <f t="shared" si="1"/>
        <v>4.7</v>
      </c>
      <c r="X127" s="59">
        <v>11</v>
      </c>
    </row>
    <row r="128" spans="1:24" ht="15.75" customHeight="1">
      <c r="A128" s="4">
        <v>3</v>
      </c>
      <c r="B128" s="5">
        <v>53</v>
      </c>
      <c r="C128" s="4">
        <v>2</v>
      </c>
      <c r="D128" s="6">
        <v>25.92</v>
      </c>
      <c r="E128" s="6">
        <v>25</v>
      </c>
      <c r="F128" s="6">
        <v>-1.85</v>
      </c>
      <c r="I128" s="4">
        <v>42</v>
      </c>
      <c r="L128" s="1">
        <v>51</v>
      </c>
      <c r="N128" s="1">
        <v>5</v>
      </c>
      <c r="O128" s="1">
        <v>20</v>
      </c>
      <c r="P128" s="1">
        <v>8.6</v>
      </c>
      <c r="Q128" s="1">
        <v>-7</v>
      </c>
      <c r="T128" s="60">
        <f t="shared" si="1"/>
        <v>3.9</v>
      </c>
      <c r="X128" s="59">
        <v>11</v>
      </c>
    </row>
    <row r="129" spans="1:24" ht="15.75" customHeight="1">
      <c r="A129" s="4">
        <v>3</v>
      </c>
      <c r="B129" s="5">
        <v>56</v>
      </c>
      <c r="C129" s="4">
        <v>2</v>
      </c>
      <c r="D129" s="6">
        <v>20.8</v>
      </c>
      <c r="E129" s="6">
        <v>25.21</v>
      </c>
      <c r="F129" s="6">
        <v>-1.2</v>
      </c>
      <c r="I129" s="4">
        <v>122</v>
      </c>
      <c r="L129" s="1">
        <v>136</v>
      </c>
      <c r="N129" s="1">
        <v>1</v>
      </c>
      <c r="O129" s="1">
        <v>1</v>
      </c>
      <c r="P129" s="1">
        <v>9.75</v>
      </c>
      <c r="Q129" s="1">
        <v>-0.25</v>
      </c>
      <c r="R129" s="1">
        <v>1.3</v>
      </c>
      <c r="T129" s="60">
        <f t="shared" si="1"/>
        <v>11.3</v>
      </c>
      <c r="X129" s="59">
        <v>11</v>
      </c>
    </row>
    <row r="130" spans="1:24" ht="15.75" customHeight="1">
      <c r="A130" s="4">
        <v>3</v>
      </c>
      <c r="B130" s="5">
        <v>54</v>
      </c>
      <c r="C130" s="4">
        <v>2</v>
      </c>
      <c r="D130" s="6">
        <v>23.84</v>
      </c>
      <c r="E130" s="6">
        <v>25.99</v>
      </c>
      <c r="F130" s="6">
        <v>-1.57</v>
      </c>
      <c r="H130" s="4">
        <v>26.4</v>
      </c>
      <c r="I130" s="4">
        <v>204</v>
      </c>
      <c r="J130" s="4">
        <v>17</v>
      </c>
      <c r="K130" s="4">
        <v>17.6</v>
      </c>
      <c r="L130" s="1">
        <v>223</v>
      </c>
      <c r="N130" s="1">
        <v>1</v>
      </c>
      <c r="O130" s="1">
        <v>1</v>
      </c>
      <c r="P130" s="1">
        <v>19</v>
      </c>
      <c r="Q130" s="1">
        <v>1.5</v>
      </c>
      <c r="T130" s="60">
        <f t="shared" si="1"/>
        <v>17.5</v>
      </c>
      <c r="X130" s="59">
        <v>11</v>
      </c>
    </row>
    <row r="131" spans="1:24" ht="15.75" customHeight="1">
      <c r="A131" s="4">
        <v>3</v>
      </c>
      <c r="B131" s="5">
        <v>50</v>
      </c>
      <c r="C131" s="4">
        <v>2</v>
      </c>
      <c r="D131" s="6">
        <v>27.35</v>
      </c>
      <c r="E131" s="6">
        <v>27.44</v>
      </c>
      <c r="F131" s="6">
        <v>-2.1</v>
      </c>
      <c r="I131" s="4">
        <v>140</v>
      </c>
      <c r="L131" s="1">
        <v>163</v>
      </c>
      <c r="N131" s="1">
        <v>1</v>
      </c>
      <c r="O131" s="1">
        <v>1</v>
      </c>
      <c r="P131" s="1">
        <v>13.5</v>
      </c>
      <c r="Q131" s="1">
        <v>0</v>
      </c>
      <c r="T131" s="60">
        <f>N131/O131*P131-N131/O131*Q131+R131</f>
        <v>13.5</v>
      </c>
      <c r="U131" s="60">
        <v>2.9</v>
      </c>
      <c r="V131" s="60">
        <v>3.4</v>
      </c>
      <c r="W131" s="60">
        <v>3.25</v>
      </c>
      <c r="X131" s="59">
        <v>11</v>
      </c>
    </row>
    <row r="132" spans="1:24" ht="15.75" customHeight="1">
      <c r="A132" s="4">
        <v>3</v>
      </c>
      <c r="B132" s="5">
        <v>57</v>
      </c>
      <c r="C132" s="4">
        <v>2</v>
      </c>
      <c r="D132" s="6">
        <v>23.07</v>
      </c>
      <c r="E132" s="6">
        <v>28.03</v>
      </c>
      <c r="F132" s="6">
        <v>-1.64</v>
      </c>
      <c r="I132" s="4">
        <v>69</v>
      </c>
      <c r="L132" s="1">
        <v>78</v>
      </c>
      <c r="N132" s="1">
        <v>5</v>
      </c>
      <c r="O132" s="1">
        <v>20</v>
      </c>
      <c r="P132" s="1">
        <v>14</v>
      </c>
      <c r="Q132" s="1">
        <v>-4.75</v>
      </c>
      <c r="T132" s="60">
        <f>N132/O132*P132-N132/O132*Q132+R132</f>
        <v>4.6875</v>
      </c>
      <c r="X132" s="59">
        <v>11</v>
      </c>
    </row>
    <row r="133" spans="1:24" ht="15.75" customHeight="1">
      <c r="A133" s="4">
        <v>3</v>
      </c>
      <c r="B133" s="5">
        <v>55</v>
      </c>
      <c r="C133" s="4">
        <v>2</v>
      </c>
      <c r="D133" s="6">
        <v>20.21</v>
      </c>
      <c r="E133" s="6">
        <v>28.87</v>
      </c>
      <c r="F133" s="6">
        <v>-1.24</v>
      </c>
      <c r="I133" s="4">
        <v>187</v>
      </c>
      <c r="L133" s="1">
        <v>215</v>
      </c>
      <c r="N133" s="1">
        <v>1</v>
      </c>
      <c r="O133" s="1">
        <v>1</v>
      </c>
      <c r="P133" s="1">
        <v>15</v>
      </c>
      <c r="Q133" s="1">
        <v>-0.5</v>
      </c>
      <c r="R133" s="1">
        <v>1.3</v>
      </c>
      <c r="T133" s="60">
        <f>N133/O133*P133-N133/O133*Q133+R133</f>
        <v>16.8</v>
      </c>
      <c r="X133" s="59">
        <v>11</v>
      </c>
    </row>
    <row r="134" spans="1:24" ht="15.75" customHeight="1">
      <c r="A134" s="4">
        <v>3</v>
      </c>
      <c r="B134" s="5">
        <v>356</v>
      </c>
      <c r="C134" s="4">
        <v>2</v>
      </c>
      <c r="D134" s="6">
        <v>25.24</v>
      </c>
      <c r="E134" s="6">
        <v>30.96</v>
      </c>
      <c r="F134" s="6">
        <v>-2.25</v>
      </c>
      <c r="I134" s="4">
        <v>32</v>
      </c>
      <c r="L134" s="1">
        <v>39</v>
      </c>
      <c r="N134" s="1">
        <v>5</v>
      </c>
      <c r="O134" s="1">
        <v>20</v>
      </c>
      <c r="P134" s="1">
        <v>5</v>
      </c>
      <c r="Q134" s="1">
        <v>-8.75</v>
      </c>
      <c r="T134" s="60">
        <f>N134/O134*P134-N134/O134*Q134+R134</f>
        <v>3.4375</v>
      </c>
      <c r="X134" s="59">
        <v>11</v>
      </c>
    </row>
    <row r="135" spans="1:24" ht="15.75" customHeight="1">
      <c r="A135" s="4">
        <v>3</v>
      </c>
      <c r="B135" s="5">
        <v>112</v>
      </c>
      <c r="C135" s="4">
        <v>2</v>
      </c>
      <c r="D135" s="6">
        <v>27.59</v>
      </c>
      <c r="E135" s="6">
        <v>31.3</v>
      </c>
      <c r="F135" s="6">
        <v>-2.32</v>
      </c>
      <c r="I135" s="4">
        <v>146</v>
      </c>
      <c r="L135" s="1">
        <v>171</v>
      </c>
      <c r="N135" s="1">
        <v>13.5</v>
      </c>
      <c r="O135" s="1">
        <v>15</v>
      </c>
      <c r="P135" s="1">
        <v>16.9</v>
      </c>
      <c r="Q135" s="1">
        <v>-0.5</v>
      </c>
      <c r="T135" s="60">
        <f>N135/O135*P135-N135/O135*Q135+R135</f>
        <v>15.659999999999998</v>
      </c>
      <c r="X135" s="59">
        <v>11</v>
      </c>
    </row>
    <row r="136" spans="1:24" ht="15.75" customHeight="1">
      <c r="A136" s="4">
        <v>3</v>
      </c>
      <c r="B136" s="5">
        <v>110</v>
      </c>
      <c r="C136" s="4">
        <v>2</v>
      </c>
      <c r="D136" s="6">
        <v>22.37</v>
      </c>
      <c r="E136" s="6">
        <v>31.53</v>
      </c>
      <c r="F136" s="6">
        <v>-1.7</v>
      </c>
      <c r="I136" s="4">
        <v>102</v>
      </c>
      <c r="L136" s="1">
        <v>121</v>
      </c>
      <c r="N136" s="1">
        <v>12.9</v>
      </c>
      <c r="O136" s="1" t="s">
        <v>61</v>
      </c>
      <c r="P136" s="1">
        <v>12.7</v>
      </c>
      <c r="T136" s="60">
        <v>12.7</v>
      </c>
      <c r="X136" s="59">
        <v>11</v>
      </c>
    </row>
    <row r="137" spans="1:24" ht="15.75" customHeight="1">
      <c r="A137" s="4">
        <v>3</v>
      </c>
      <c r="B137" s="5">
        <v>105</v>
      </c>
      <c r="C137" s="4">
        <v>2</v>
      </c>
      <c r="D137" s="6">
        <v>21.08</v>
      </c>
      <c r="E137" s="6">
        <v>34.53</v>
      </c>
      <c r="F137" s="6">
        <v>-2.12</v>
      </c>
      <c r="I137" s="4">
        <v>160</v>
      </c>
      <c r="L137" s="1">
        <v>175</v>
      </c>
      <c r="N137" s="1">
        <v>10</v>
      </c>
      <c r="O137" s="1">
        <v>20</v>
      </c>
      <c r="P137" s="1">
        <v>24.7</v>
      </c>
      <c r="Q137" s="1">
        <v>0.5</v>
      </c>
      <c r="R137" s="1">
        <v>1.3</v>
      </c>
      <c r="T137" s="60">
        <f aca="true" t="shared" si="3" ref="T137:T168">N137/O137*P137-N137/O137*Q137+R137</f>
        <v>13.4</v>
      </c>
      <c r="X137" s="59">
        <v>11</v>
      </c>
    </row>
    <row r="138" spans="1:24" ht="15.75" customHeight="1">
      <c r="A138" s="4">
        <v>3</v>
      </c>
      <c r="B138" s="5">
        <v>115</v>
      </c>
      <c r="C138" s="4">
        <v>2</v>
      </c>
      <c r="D138" s="6">
        <v>28.49</v>
      </c>
      <c r="E138" s="6">
        <v>36.92</v>
      </c>
      <c r="F138" s="6">
        <v>-2.99</v>
      </c>
      <c r="H138" s="4">
        <v>29</v>
      </c>
      <c r="I138" s="4">
        <v>214</v>
      </c>
      <c r="J138" s="4">
        <v>17</v>
      </c>
      <c r="K138" s="4">
        <v>18.4</v>
      </c>
      <c r="L138" s="1">
        <v>239</v>
      </c>
      <c r="N138" s="1">
        <v>1</v>
      </c>
      <c r="O138" s="1">
        <v>1</v>
      </c>
      <c r="P138" s="1">
        <v>19</v>
      </c>
      <c r="Q138" s="1">
        <v>-1</v>
      </c>
      <c r="T138" s="60">
        <f t="shared" si="3"/>
        <v>20</v>
      </c>
      <c r="X138" s="59">
        <v>11</v>
      </c>
    </row>
    <row r="139" spans="1:24" ht="15.75" customHeight="1">
      <c r="A139" s="4">
        <v>3</v>
      </c>
      <c r="B139" s="5">
        <v>108</v>
      </c>
      <c r="C139" s="4">
        <v>2</v>
      </c>
      <c r="D139" s="6">
        <v>23</v>
      </c>
      <c r="E139" s="6">
        <v>37.62</v>
      </c>
      <c r="F139" s="6">
        <v>-2.55</v>
      </c>
      <c r="I139" s="4">
        <v>231</v>
      </c>
      <c r="L139" s="1">
        <v>249</v>
      </c>
      <c r="N139" s="1">
        <v>1</v>
      </c>
      <c r="O139" s="1">
        <v>1</v>
      </c>
      <c r="P139" s="1">
        <v>20</v>
      </c>
      <c r="Q139" s="1">
        <v>0.5</v>
      </c>
      <c r="R139" s="1">
        <v>1.3</v>
      </c>
      <c r="T139" s="60">
        <f t="shared" si="3"/>
        <v>20.8</v>
      </c>
      <c r="U139" s="60">
        <v>7.2</v>
      </c>
      <c r="V139" s="60">
        <v>4.8</v>
      </c>
      <c r="W139" s="60">
        <v>4.2</v>
      </c>
      <c r="X139" s="59">
        <v>11</v>
      </c>
    </row>
    <row r="140" spans="1:24" ht="15.75" customHeight="1">
      <c r="A140" s="4">
        <v>3</v>
      </c>
      <c r="B140" s="5">
        <v>360</v>
      </c>
      <c r="C140" s="4">
        <v>2</v>
      </c>
      <c r="D140" s="6">
        <v>26.63</v>
      </c>
      <c r="E140" s="6">
        <v>38.09</v>
      </c>
      <c r="F140" s="6">
        <v>-2.93</v>
      </c>
      <c r="I140" s="4">
        <v>35</v>
      </c>
      <c r="L140" s="1">
        <v>38</v>
      </c>
      <c r="N140" s="1">
        <v>5</v>
      </c>
      <c r="O140" s="1">
        <v>20</v>
      </c>
      <c r="P140" s="1">
        <v>10.3</v>
      </c>
      <c r="Q140" s="1">
        <v>-4.2</v>
      </c>
      <c r="T140" s="60">
        <f t="shared" si="3"/>
        <v>3.625</v>
      </c>
      <c r="X140" s="59">
        <v>11</v>
      </c>
    </row>
    <row r="141" spans="1:24" ht="15.75" customHeight="1">
      <c r="A141" s="4">
        <v>3</v>
      </c>
      <c r="B141" s="5">
        <v>107</v>
      </c>
      <c r="C141" s="4">
        <v>2</v>
      </c>
      <c r="D141" s="6">
        <v>20.55</v>
      </c>
      <c r="E141" s="6">
        <v>38.46</v>
      </c>
      <c r="F141" s="6">
        <v>-2.5</v>
      </c>
      <c r="I141" s="4">
        <v>69</v>
      </c>
      <c r="L141" s="1">
        <v>77</v>
      </c>
      <c r="N141" s="1">
        <v>7.5</v>
      </c>
      <c r="O141" s="1">
        <v>15</v>
      </c>
      <c r="P141" s="1">
        <v>9</v>
      </c>
      <c r="Q141" s="1">
        <v>-5.8</v>
      </c>
      <c r="T141" s="60">
        <f t="shared" si="3"/>
        <v>7.4</v>
      </c>
      <c r="X141" s="59">
        <v>11</v>
      </c>
    </row>
    <row r="142" spans="1:24" ht="15.75" customHeight="1">
      <c r="A142" s="4">
        <v>3</v>
      </c>
      <c r="B142" s="5">
        <v>230</v>
      </c>
      <c r="C142" s="4">
        <v>2</v>
      </c>
      <c r="D142" s="6">
        <v>20.98</v>
      </c>
      <c r="E142" s="6">
        <v>40.76</v>
      </c>
      <c r="F142" s="6">
        <v>-2.56</v>
      </c>
      <c r="H142" s="4">
        <v>13.1</v>
      </c>
      <c r="I142" s="4">
        <v>111</v>
      </c>
      <c r="J142" s="4">
        <v>8</v>
      </c>
      <c r="K142" s="4">
        <v>12.3</v>
      </c>
      <c r="L142" s="1">
        <v>139</v>
      </c>
      <c r="N142" s="1">
        <v>1</v>
      </c>
      <c r="O142" s="1">
        <v>1</v>
      </c>
      <c r="P142" s="1">
        <v>11</v>
      </c>
      <c r="Q142" s="1">
        <v>-3</v>
      </c>
      <c r="T142" s="60">
        <f t="shared" si="3"/>
        <v>14</v>
      </c>
      <c r="X142" s="59">
        <v>11</v>
      </c>
    </row>
    <row r="143" spans="1:24" ht="15.75" customHeight="1">
      <c r="A143" s="4">
        <v>3</v>
      </c>
      <c r="B143" s="5">
        <v>233</v>
      </c>
      <c r="C143" s="4">
        <v>2</v>
      </c>
      <c r="D143" s="6">
        <v>26.33</v>
      </c>
      <c r="E143" s="6">
        <v>41.83</v>
      </c>
      <c r="F143" s="6">
        <v>-3.16</v>
      </c>
      <c r="I143" s="4">
        <v>78</v>
      </c>
      <c r="L143" s="1">
        <v>91</v>
      </c>
      <c r="N143" s="1">
        <v>1</v>
      </c>
      <c r="O143" s="1">
        <v>1</v>
      </c>
      <c r="P143" s="1">
        <v>6</v>
      </c>
      <c r="Q143" s="1">
        <v>-0.5</v>
      </c>
      <c r="R143" s="1">
        <v>1.3</v>
      </c>
      <c r="T143" s="60">
        <f t="shared" si="3"/>
        <v>7.8</v>
      </c>
      <c r="X143" s="59">
        <v>11</v>
      </c>
    </row>
    <row r="144" spans="1:24" ht="15.75" customHeight="1">
      <c r="A144" s="4">
        <v>3</v>
      </c>
      <c r="B144" s="5">
        <v>235</v>
      </c>
      <c r="C144" s="4">
        <v>2</v>
      </c>
      <c r="D144" s="6">
        <v>27.85</v>
      </c>
      <c r="E144" s="6">
        <v>44.94</v>
      </c>
      <c r="F144" s="6">
        <v>-3.08</v>
      </c>
      <c r="I144" s="4">
        <v>113</v>
      </c>
      <c r="L144" s="1">
        <v>138</v>
      </c>
      <c r="N144" s="1">
        <v>1</v>
      </c>
      <c r="O144" s="1">
        <v>1</v>
      </c>
      <c r="P144" s="1">
        <v>13.7</v>
      </c>
      <c r="Q144" s="1">
        <v>0.2</v>
      </c>
      <c r="R144" s="1">
        <v>1.3</v>
      </c>
      <c r="S144" s="1" t="s">
        <v>75</v>
      </c>
      <c r="T144" s="60">
        <f t="shared" si="3"/>
        <v>14.8</v>
      </c>
      <c r="X144" s="59">
        <v>11</v>
      </c>
    </row>
    <row r="145" spans="1:24" ht="15.75" customHeight="1">
      <c r="A145" s="4">
        <v>3</v>
      </c>
      <c r="B145" s="5">
        <v>231</v>
      </c>
      <c r="C145" s="4">
        <v>2</v>
      </c>
      <c r="D145" s="6">
        <v>22.72</v>
      </c>
      <c r="E145" s="6">
        <v>43.32</v>
      </c>
      <c r="F145" s="6">
        <v>-2.86</v>
      </c>
      <c r="I145" s="4">
        <v>50</v>
      </c>
      <c r="L145" s="1">
        <v>55</v>
      </c>
      <c r="N145" s="1">
        <v>7.5</v>
      </c>
      <c r="O145" s="1">
        <v>15</v>
      </c>
      <c r="P145" s="1">
        <v>3.5</v>
      </c>
      <c r="Q145" s="1">
        <v>-4.4</v>
      </c>
      <c r="T145" s="60">
        <f t="shared" si="3"/>
        <v>3.95</v>
      </c>
      <c r="X145" s="59">
        <v>11</v>
      </c>
    </row>
    <row r="146" spans="1:24" ht="15.75" customHeight="1">
      <c r="A146" s="4">
        <v>3</v>
      </c>
      <c r="B146" s="5">
        <v>232</v>
      </c>
      <c r="C146" s="4">
        <v>2</v>
      </c>
      <c r="D146" s="6">
        <v>24.56</v>
      </c>
      <c r="E146" s="6">
        <v>44.37</v>
      </c>
      <c r="F146" s="6">
        <v>-3.13</v>
      </c>
      <c r="I146" s="4">
        <v>199</v>
      </c>
      <c r="L146" s="1">
        <v>238</v>
      </c>
      <c r="N146" s="1">
        <v>1</v>
      </c>
      <c r="O146" s="1">
        <v>1</v>
      </c>
      <c r="P146" s="1">
        <v>13.3</v>
      </c>
      <c r="Q146" s="1">
        <v>-2.5</v>
      </c>
      <c r="R146" s="1">
        <v>1.3</v>
      </c>
      <c r="T146" s="60">
        <f t="shared" si="3"/>
        <v>17.1</v>
      </c>
      <c r="X146" s="59">
        <v>11</v>
      </c>
    </row>
    <row r="147" spans="1:24" ht="15.75" customHeight="1">
      <c r="A147" s="4">
        <v>3</v>
      </c>
      <c r="B147" s="5">
        <v>236</v>
      </c>
      <c r="C147" s="4">
        <v>2</v>
      </c>
      <c r="D147" s="6">
        <v>29.29</v>
      </c>
      <c r="E147" s="6">
        <v>44.58</v>
      </c>
      <c r="F147" s="6">
        <v>-3.42</v>
      </c>
      <c r="I147" s="4">
        <v>60</v>
      </c>
      <c r="L147" s="1">
        <v>69</v>
      </c>
      <c r="N147" s="1">
        <v>7.5</v>
      </c>
      <c r="O147" s="1">
        <v>15</v>
      </c>
      <c r="P147" s="1">
        <v>6.6</v>
      </c>
      <c r="Q147" s="1">
        <v>-4.6</v>
      </c>
      <c r="T147" s="60">
        <f t="shared" si="3"/>
        <v>5.6</v>
      </c>
      <c r="X147" s="59">
        <v>11</v>
      </c>
    </row>
    <row r="148" spans="1:24" ht="15.75" customHeight="1">
      <c r="A148" s="4">
        <v>3</v>
      </c>
      <c r="B148" s="5">
        <v>226</v>
      </c>
      <c r="C148" s="4">
        <v>2</v>
      </c>
      <c r="D148" s="6">
        <v>24.19</v>
      </c>
      <c r="E148" s="6">
        <v>45.6</v>
      </c>
      <c r="F148" s="6">
        <v>-3.25</v>
      </c>
      <c r="I148" s="4">
        <v>40</v>
      </c>
      <c r="L148" s="1">
        <v>46</v>
      </c>
      <c r="N148" s="1">
        <v>7.5</v>
      </c>
      <c r="O148" s="1">
        <v>15</v>
      </c>
      <c r="P148" s="1">
        <v>4.7</v>
      </c>
      <c r="Q148" s="1">
        <v>-2.5</v>
      </c>
      <c r="T148" s="60">
        <f t="shared" si="3"/>
        <v>3.6</v>
      </c>
      <c r="X148" s="59">
        <v>11</v>
      </c>
    </row>
    <row r="149" spans="1:24" ht="15.75" customHeight="1">
      <c r="A149" s="4">
        <v>3</v>
      </c>
      <c r="B149" s="5">
        <v>227</v>
      </c>
      <c r="C149" s="4">
        <v>2</v>
      </c>
      <c r="D149" s="6">
        <v>22.4</v>
      </c>
      <c r="E149" s="6">
        <v>45.61</v>
      </c>
      <c r="F149" s="6">
        <v>-3.06</v>
      </c>
      <c r="I149" s="4">
        <v>85</v>
      </c>
      <c r="L149" s="1">
        <v>97</v>
      </c>
      <c r="N149" s="1">
        <v>1</v>
      </c>
      <c r="O149" s="1">
        <v>1</v>
      </c>
      <c r="P149" s="1">
        <v>7.6</v>
      </c>
      <c r="Q149" s="1">
        <v>-0.9</v>
      </c>
      <c r="T149" s="60">
        <f t="shared" si="3"/>
        <v>8.5</v>
      </c>
      <c r="X149" s="59">
        <v>11</v>
      </c>
    </row>
    <row r="150" spans="1:24" ht="15.75" customHeight="1">
      <c r="A150" s="4">
        <v>3</v>
      </c>
      <c r="B150" s="5">
        <v>240</v>
      </c>
      <c r="C150" s="4">
        <v>2</v>
      </c>
      <c r="D150" s="6">
        <v>28.09</v>
      </c>
      <c r="E150" s="6">
        <v>46.24</v>
      </c>
      <c r="F150" s="6">
        <v>-3.42</v>
      </c>
      <c r="I150" s="4">
        <v>36</v>
      </c>
      <c r="L150" s="1">
        <v>42</v>
      </c>
      <c r="N150" s="1">
        <v>7.5</v>
      </c>
      <c r="O150" s="1">
        <v>15</v>
      </c>
      <c r="P150" s="1">
        <v>3.7</v>
      </c>
      <c r="Q150" s="1">
        <v>-2.7</v>
      </c>
      <c r="T150" s="60">
        <f t="shared" si="3"/>
        <v>3.2</v>
      </c>
      <c r="X150" s="59">
        <v>11</v>
      </c>
    </row>
    <row r="151" spans="1:24" ht="15.75" customHeight="1">
      <c r="A151" s="4">
        <v>3</v>
      </c>
      <c r="B151" s="5">
        <v>225</v>
      </c>
      <c r="C151" s="4">
        <v>2</v>
      </c>
      <c r="D151" s="6">
        <v>25.5</v>
      </c>
      <c r="E151" s="6">
        <v>46.66</v>
      </c>
      <c r="F151" s="6">
        <v>-3.39</v>
      </c>
      <c r="I151" s="4">
        <v>63</v>
      </c>
      <c r="L151" s="1">
        <v>72</v>
      </c>
      <c r="N151" s="1">
        <v>1</v>
      </c>
      <c r="O151" s="1">
        <v>1</v>
      </c>
      <c r="P151" s="1">
        <v>5.5</v>
      </c>
      <c r="Q151" s="1">
        <v>0.2</v>
      </c>
      <c r="R151" s="1">
        <v>1.3</v>
      </c>
      <c r="T151" s="60">
        <f t="shared" si="3"/>
        <v>6.6</v>
      </c>
      <c r="X151" s="59">
        <v>11</v>
      </c>
    </row>
    <row r="152" spans="1:24" ht="15.75" customHeight="1">
      <c r="A152" s="4">
        <v>3</v>
      </c>
      <c r="B152" s="5">
        <v>220</v>
      </c>
      <c r="C152" s="4">
        <v>2</v>
      </c>
      <c r="D152" s="6">
        <v>21.95</v>
      </c>
      <c r="E152" s="6">
        <v>48.07</v>
      </c>
      <c r="F152" s="6">
        <v>-3.21</v>
      </c>
      <c r="I152" s="4">
        <v>158</v>
      </c>
      <c r="L152" s="1">
        <v>181</v>
      </c>
      <c r="N152" s="1">
        <v>1</v>
      </c>
      <c r="O152" s="1">
        <v>1</v>
      </c>
      <c r="P152" s="1">
        <v>13.4</v>
      </c>
      <c r="Q152" s="1">
        <v>-0.8</v>
      </c>
      <c r="T152" s="60">
        <f t="shared" si="3"/>
        <v>14.200000000000001</v>
      </c>
      <c r="X152" s="59">
        <v>11</v>
      </c>
    </row>
    <row r="153" spans="1:24" ht="15.75" customHeight="1">
      <c r="A153" s="4">
        <v>3</v>
      </c>
      <c r="B153" s="5">
        <v>241</v>
      </c>
      <c r="C153" s="4">
        <v>2</v>
      </c>
      <c r="D153" s="6">
        <v>29.16</v>
      </c>
      <c r="E153" s="6">
        <v>48.12</v>
      </c>
      <c r="F153" s="6">
        <v>-3.49</v>
      </c>
      <c r="I153" s="4">
        <v>59</v>
      </c>
      <c r="L153" s="1">
        <v>69</v>
      </c>
      <c r="N153" s="1">
        <v>10</v>
      </c>
      <c r="O153" s="1">
        <v>20</v>
      </c>
      <c r="P153" s="1">
        <v>9.2</v>
      </c>
      <c r="Q153" s="1">
        <v>-4.2</v>
      </c>
      <c r="T153" s="60">
        <f t="shared" si="3"/>
        <v>6.699999999999999</v>
      </c>
      <c r="X153" s="59">
        <v>11</v>
      </c>
    </row>
    <row r="154" spans="1:24" ht="15.75" customHeight="1">
      <c r="A154" s="4">
        <v>3</v>
      </c>
      <c r="B154" s="5">
        <v>224</v>
      </c>
      <c r="C154" s="4">
        <v>2</v>
      </c>
      <c r="D154" s="6">
        <v>25.04</v>
      </c>
      <c r="E154" s="6">
        <v>48.61</v>
      </c>
      <c r="F154" s="6">
        <v>-3.38</v>
      </c>
      <c r="I154" s="4">
        <v>26</v>
      </c>
      <c r="L154" s="1">
        <v>35</v>
      </c>
      <c r="N154" s="1">
        <v>5</v>
      </c>
      <c r="O154" s="1">
        <v>20</v>
      </c>
      <c r="P154" s="1">
        <v>4</v>
      </c>
      <c r="Q154" s="1">
        <v>-5.8</v>
      </c>
      <c r="T154" s="60">
        <f t="shared" si="3"/>
        <v>2.45</v>
      </c>
      <c r="X154" s="59">
        <v>11</v>
      </c>
    </row>
    <row r="155" spans="1:24" ht="15.75" customHeight="1">
      <c r="A155" s="4">
        <v>3</v>
      </c>
      <c r="B155" s="5">
        <v>242</v>
      </c>
      <c r="C155" s="4">
        <v>2</v>
      </c>
      <c r="D155" s="6">
        <v>29.62</v>
      </c>
      <c r="E155" s="6">
        <v>49.28</v>
      </c>
      <c r="F155" s="6">
        <v>-3.41</v>
      </c>
      <c r="I155" s="4">
        <v>259</v>
      </c>
      <c r="L155" s="1">
        <v>292</v>
      </c>
      <c r="N155" s="1">
        <v>1</v>
      </c>
      <c r="O155" s="1">
        <v>1</v>
      </c>
      <c r="P155" s="1">
        <v>20</v>
      </c>
      <c r="Q155" s="1">
        <v>-0.8</v>
      </c>
      <c r="T155" s="60">
        <f t="shared" si="3"/>
        <v>20.8</v>
      </c>
      <c r="X155" s="59">
        <v>11</v>
      </c>
    </row>
    <row r="156" spans="1:24" ht="15.75" customHeight="1">
      <c r="A156" s="4">
        <v>4</v>
      </c>
      <c r="B156" s="5">
        <v>275</v>
      </c>
      <c r="C156" s="4">
        <v>2</v>
      </c>
      <c r="D156" s="6">
        <v>32.05</v>
      </c>
      <c r="E156" s="6">
        <v>2.13</v>
      </c>
      <c r="F156" s="6">
        <v>-0.82</v>
      </c>
      <c r="I156" s="4">
        <v>190</v>
      </c>
      <c r="L156" s="1">
        <v>213</v>
      </c>
      <c r="N156" s="1">
        <v>1</v>
      </c>
      <c r="O156" s="1">
        <v>1</v>
      </c>
      <c r="P156" s="1">
        <v>16.5</v>
      </c>
      <c r="Q156" s="1">
        <v>-0.5</v>
      </c>
      <c r="R156" s="1">
        <v>1.3</v>
      </c>
      <c r="T156" s="60">
        <f t="shared" si="3"/>
        <v>18.3</v>
      </c>
      <c r="X156" s="59">
        <v>11</v>
      </c>
    </row>
    <row r="157" spans="1:24" ht="15.75" customHeight="1">
      <c r="A157" s="4">
        <v>4</v>
      </c>
      <c r="B157" s="5">
        <v>285</v>
      </c>
      <c r="C157" s="4">
        <v>2</v>
      </c>
      <c r="D157" s="6">
        <v>38.99</v>
      </c>
      <c r="E157" s="6">
        <v>2.74</v>
      </c>
      <c r="F157" s="6">
        <v>-1.56</v>
      </c>
      <c r="H157" s="4">
        <v>25.4</v>
      </c>
      <c r="I157" s="4">
        <v>210</v>
      </c>
      <c r="J157" s="4">
        <v>17</v>
      </c>
      <c r="K157" s="4">
        <v>16.8</v>
      </c>
      <c r="L157" s="1">
        <v>245</v>
      </c>
      <c r="N157" s="1">
        <v>1</v>
      </c>
      <c r="O157" s="1">
        <v>1</v>
      </c>
      <c r="P157" s="1">
        <v>17.5</v>
      </c>
      <c r="Q157" s="1">
        <v>0.6</v>
      </c>
      <c r="R157" s="1">
        <v>1.3</v>
      </c>
      <c r="T157" s="60">
        <f t="shared" si="3"/>
        <v>18.2</v>
      </c>
      <c r="X157" s="59">
        <v>11</v>
      </c>
    </row>
    <row r="158" spans="1:24" ht="15.75" customHeight="1">
      <c r="A158" s="4">
        <v>4</v>
      </c>
      <c r="B158" s="5">
        <v>284</v>
      </c>
      <c r="C158" s="4">
        <v>2</v>
      </c>
      <c r="D158" s="6">
        <v>34.84</v>
      </c>
      <c r="E158" s="6">
        <v>3.5</v>
      </c>
      <c r="F158" s="6">
        <v>-1.16</v>
      </c>
      <c r="I158" s="4">
        <v>198</v>
      </c>
      <c r="L158" s="1">
        <v>230</v>
      </c>
      <c r="N158" s="1">
        <v>1</v>
      </c>
      <c r="O158" s="1">
        <v>1</v>
      </c>
      <c r="P158" s="1">
        <v>19</v>
      </c>
      <c r="Q158" s="1">
        <v>0.8</v>
      </c>
      <c r="S158" s="1" t="s">
        <v>76</v>
      </c>
      <c r="T158" s="60">
        <f t="shared" si="3"/>
        <v>18.2</v>
      </c>
      <c r="X158" s="59">
        <v>11</v>
      </c>
    </row>
    <row r="159" spans="1:24" ht="15.75" customHeight="1">
      <c r="A159" s="4">
        <v>4</v>
      </c>
      <c r="B159" s="5">
        <v>276</v>
      </c>
      <c r="C159" s="4">
        <v>2</v>
      </c>
      <c r="D159" s="6">
        <v>31.97</v>
      </c>
      <c r="E159" s="6">
        <v>4.89</v>
      </c>
      <c r="F159" s="6">
        <v>-0.57</v>
      </c>
      <c r="I159" s="4">
        <v>25</v>
      </c>
      <c r="L159" s="1">
        <v>29</v>
      </c>
      <c r="N159" s="1">
        <v>5</v>
      </c>
      <c r="O159" s="1">
        <v>20</v>
      </c>
      <c r="P159" s="1">
        <v>6.9</v>
      </c>
      <c r="Q159" s="1">
        <v>-4</v>
      </c>
      <c r="T159" s="60">
        <f t="shared" si="3"/>
        <v>2.725</v>
      </c>
      <c r="X159" s="59">
        <v>11</v>
      </c>
    </row>
    <row r="160" spans="1:24" ht="15.75" customHeight="1">
      <c r="A160" s="4">
        <v>4</v>
      </c>
      <c r="B160" s="5">
        <v>277</v>
      </c>
      <c r="C160" s="4">
        <v>2</v>
      </c>
      <c r="D160" s="6">
        <v>32</v>
      </c>
      <c r="E160" s="6">
        <v>5.49</v>
      </c>
      <c r="F160" s="6">
        <v>-0.82</v>
      </c>
      <c r="I160" s="4">
        <v>208</v>
      </c>
      <c r="L160" s="1">
        <v>228</v>
      </c>
      <c r="N160" s="1">
        <v>1</v>
      </c>
      <c r="O160" s="1">
        <v>1</v>
      </c>
      <c r="P160" s="1">
        <v>18</v>
      </c>
      <c r="Q160" s="1">
        <v>0.75</v>
      </c>
      <c r="T160" s="60">
        <f t="shared" si="3"/>
        <v>17.25</v>
      </c>
      <c r="X160" s="59">
        <v>11</v>
      </c>
    </row>
    <row r="161" spans="1:24" ht="15.75" customHeight="1">
      <c r="A161" s="4">
        <v>4</v>
      </c>
      <c r="B161" s="5">
        <v>282</v>
      </c>
      <c r="C161" s="4">
        <v>2</v>
      </c>
      <c r="D161" s="6">
        <v>37.86</v>
      </c>
      <c r="E161" s="6">
        <v>7.29</v>
      </c>
      <c r="F161" s="6">
        <v>-1.63</v>
      </c>
      <c r="I161" s="4">
        <v>252</v>
      </c>
      <c r="L161" s="1">
        <v>286</v>
      </c>
      <c r="N161" s="1">
        <v>1</v>
      </c>
      <c r="O161" s="1">
        <v>1</v>
      </c>
      <c r="P161" s="1">
        <v>19.5</v>
      </c>
      <c r="Q161" s="1">
        <v>1</v>
      </c>
      <c r="R161" s="1">
        <v>1.3</v>
      </c>
      <c r="T161" s="60">
        <f t="shared" si="3"/>
        <v>19.8</v>
      </c>
      <c r="U161" s="60">
        <v>3.6</v>
      </c>
      <c r="V161" s="60">
        <v>4.45</v>
      </c>
      <c r="W161" s="60">
        <v>3.8</v>
      </c>
      <c r="X161" s="59">
        <v>11</v>
      </c>
    </row>
    <row r="162" spans="1:24" ht="15.75" customHeight="1">
      <c r="A162" s="4">
        <v>4</v>
      </c>
      <c r="B162" s="5">
        <v>280</v>
      </c>
      <c r="C162" s="4">
        <v>2</v>
      </c>
      <c r="D162" s="6">
        <v>31.38</v>
      </c>
      <c r="E162" s="6">
        <v>9.92</v>
      </c>
      <c r="F162" s="6">
        <v>-1.34</v>
      </c>
      <c r="H162" s="4">
        <v>26.1</v>
      </c>
      <c r="I162" s="4">
        <v>209</v>
      </c>
      <c r="J162" s="4">
        <v>17</v>
      </c>
      <c r="K162" s="4">
        <v>17</v>
      </c>
      <c r="L162" s="1">
        <v>234</v>
      </c>
      <c r="N162" s="1">
        <v>1</v>
      </c>
      <c r="O162" s="1">
        <v>1</v>
      </c>
      <c r="P162" s="1">
        <v>15.75</v>
      </c>
      <c r="Q162" s="1">
        <v>-0.75</v>
      </c>
      <c r="R162" s="1">
        <v>1.3</v>
      </c>
      <c r="T162" s="60">
        <f t="shared" si="3"/>
        <v>17.8</v>
      </c>
      <c r="X162" s="59">
        <v>11</v>
      </c>
    </row>
    <row r="163" spans="1:24" ht="15.75" customHeight="1">
      <c r="A163" s="4">
        <v>4</v>
      </c>
      <c r="B163" s="5">
        <v>35</v>
      </c>
      <c r="C163" s="4">
        <v>2</v>
      </c>
      <c r="D163" s="6">
        <v>39.8</v>
      </c>
      <c r="E163" s="6">
        <v>11.26</v>
      </c>
      <c r="F163" s="6">
        <v>-2.3</v>
      </c>
      <c r="I163" s="4">
        <v>57</v>
      </c>
      <c r="L163" s="1">
        <v>68</v>
      </c>
      <c r="N163" s="1">
        <v>7.5</v>
      </c>
      <c r="O163" s="1">
        <v>15</v>
      </c>
      <c r="P163" s="1">
        <v>9.5</v>
      </c>
      <c r="Q163" s="1">
        <v>-0.75</v>
      </c>
      <c r="T163" s="60">
        <f t="shared" si="3"/>
        <v>5.125</v>
      </c>
      <c r="X163" s="59">
        <v>11</v>
      </c>
    </row>
    <row r="164" spans="1:24" ht="15.75" customHeight="1">
      <c r="A164" s="4">
        <v>4</v>
      </c>
      <c r="B164" s="5">
        <v>33</v>
      </c>
      <c r="C164" s="4">
        <v>2</v>
      </c>
      <c r="D164" s="6">
        <v>36.42</v>
      </c>
      <c r="E164" s="6">
        <v>11.28</v>
      </c>
      <c r="F164" s="6">
        <v>-1.88</v>
      </c>
      <c r="I164" s="4">
        <v>118</v>
      </c>
      <c r="L164" s="1">
        <v>142</v>
      </c>
      <c r="N164" s="1">
        <v>1</v>
      </c>
      <c r="O164" s="1">
        <v>1</v>
      </c>
      <c r="P164" s="1">
        <v>11.5</v>
      </c>
      <c r="Q164" s="1">
        <v>-1.6</v>
      </c>
      <c r="R164" s="1">
        <v>1.3</v>
      </c>
      <c r="T164" s="60">
        <f t="shared" si="3"/>
        <v>14.4</v>
      </c>
      <c r="X164" s="59">
        <v>11</v>
      </c>
    </row>
    <row r="165" spans="1:24" ht="15.75" customHeight="1">
      <c r="A165" s="4">
        <v>4</v>
      </c>
      <c r="B165" s="5">
        <v>34</v>
      </c>
      <c r="C165" s="4">
        <v>2</v>
      </c>
      <c r="D165" s="6">
        <v>38.6</v>
      </c>
      <c r="E165" s="6">
        <v>12.24</v>
      </c>
      <c r="F165" s="6">
        <v>-2.22</v>
      </c>
      <c r="I165" s="4">
        <v>63</v>
      </c>
      <c r="L165" s="1">
        <v>74</v>
      </c>
      <c r="N165" s="1">
        <v>10</v>
      </c>
      <c r="O165" s="1">
        <v>20</v>
      </c>
      <c r="P165" s="1">
        <v>10.5</v>
      </c>
      <c r="Q165" s="1">
        <v>-3.3</v>
      </c>
      <c r="T165" s="60">
        <f t="shared" si="3"/>
        <v>6.9</v>
      </c>
      <c r="X165" s="59">
        <v>11</v>
      </c>
    </row>
    <row r="166" spans="1:24" ht="15.75" customHeight="1">
      <c r="A166" s="4">
        <v>4</v>
      </c>
      <c r="B166" s="5">
        <v>22</v>
      </c>
      <c r="C166" s="4">
        <v>2</v>
      </c>
      <c r="D166" s="6">
        <v>31.86</v>
      </c>
      <c r="E166" s="6">
        <v>12.94</v>
      </c>
      <c r="F166" s="6">
        <v>-1.73</v>
      </c>
      <c r="I166" s="4">
        <v>55</v>
      </c>
      <c r="L166" s="1">
        <v>63</v>
      </c>
      <c r="N166" s="1">
        <v>10</v>
      </c>
      <c r="O166" s="1">
        <v>20</v>
      </c>
      <c r="P166" s="1">
        <v>8.5</v>
      </c>
      <c r="Q166" s="1">
        <v>-2.25</v>
      </c>
      <c r="R166" s="1">
        <v>1.3</v>
      </c>
      <c r="T166" s="60">
        <f t="shared" si="3"/>
        <v>6.675</v>
      </c>
      <c r="X166" s="59">
        <v>11</v>
      </c>
    </row>
    <row r="167" spans="1:24" ht="15.75" customHeight="1">
      <c r="A167" s="4">
        <v>4</v>
      </c>
      <c r="B167" s="5">
        <v>32</v>
      </c>
      <c r="C167" s="4">
        <v>2</v>
      </c>
      <c r="D167" s="6">
        <v>36.75</v>
      </c>
      <c r="E167" s="6">
        <v>14.61</v>
      </c>
      <c r="F167" s="6">
        <v>-2.35</v>
      </c>
      <c r="I167" s="4">
        <v>87</v>
      </c>
      <c r="L167" s="1">
        <v>100</v>
      </c>
      <c r="N167" s="1">
        <v>10</v>
      </c>
      <c r="O167" s="1">
        <v>20</v>
      </c>
      <c r="P167" s="1">
        <v>9.9</v>
      </c>
      <c r="Q167" s="1">
        <v>-6.5</v>
      </c>
      <c r="T167" s="60">
        <f t="shared" si="3"/>
        <v>8.2</v>
      </c>
      <c r="X167" s="59">
        <v>11</v>
      </c>
    </row>
    <row r="168" spans="1:24" ht="15.75" customHeight="1">
      <c r="A168" s="4">
        <v>4</v>
      </c>
      <c r="B168" s="5">
        <v>31</v>
      </c>
      <c r="C168" s="4">
        <v>2</v>
      </c>
      <c r="D168" s="6">
        <v>36.73</v>
      </c>
      <c r="E168" s="6">
        <v>16.58</v>
      </c>
      <c r="F168" s="6">
        <v>-2.34</v>
      </c>
      <c r="I168" s="4">
        <v>37</v>
      </c>
      <c r="L168" s="1">
        <v>41</v>
      </c>
      <c r="N168" s="1">
        <v>5</v>
      </c>
      <c r="O168" s="1">
        <v>20</v>
      </c>
      <c r="P168" s="1">
        <v>11.25</v>
      </c>
      <c r="Q168" s="1">
        <v>-4.1</v>
      </c>
      <c r="T168" s="60">
        <f t="shared" si="3"/>
        <v>3.8375</v>
      </c>
      <c r="X168" s="59">
        <v>11</v>
      </c>
    </row>
    <row r="169" spans="1:24" ht="15.75" customHeight="1">
      <c r="A169" s="4">
        <v>4</v>
      </c>
      <c r="B169" s="5">
        <v>23</v>
      </c>
      <c r="C169" s="4">
        <v>2</v>
      </c>
      <c r="D169" s="6">
        <v>32.59</v>
      </c>
      <c r="E169" s="6">
        <v>17.31</v>
      </c>
      <c r="F169" s="6">
        <v>-1.87</v>
      </c>
      <c r="H169" s="4">
        <v>27.8</v>
      </c>
      <c r="I169" s="4">
        <v>228</v>
      </c>
      <c r="J169" s="4">
        <v>18</v>
      </c>
      <c r="K169" s="4">
        <v>19</v>
      </c>
      <c r="L169" s="1">
        <v>248</v>
      </c>
      <c r="N169" s="1">
        <v>1</v>
      </c>
      <c r="O169" s="1">
        <v>1</v>
      </c>
      <c r="P169" s="1">
        <v>18.25</v>
      </c>
      <c r="Q169" s="1">
        <v>0</v>
      </c>
      <c r="R169" s="1">
        <v>1.3</v>
      </c>
      <c r="T169" s="60">
        <f aca="true" t="shared" si="4" ref="T169:T200">N169/O169*P169-N169/O169*Q169+R169</f>
        <v>19.55</v>
      </c>
      <c r="X169" s="59">
        <v>11</v>
      </c>
    </row>
    <row r="170" spans="1:24" ht="15.75" customHeight="1">
      <c r="A170" s="4">
        <v>4</v>
      </c>
      <c r="B170" s="5">
        <v>25</v>
      </c>
      <c r="C170" s="4">
        <v>2</v>
      </c>
      <c r="D170" s="6">
        <v>35.1</v>
      </c>
      <c r="E170" s="6">
        <v>17.67</v>
      </c>
      <c r="F170" s="6">
        <v>-2.06</v>
      </c>
      <c r="I170" s="4">
        <v>261</v>
      </c>
      <c r="L170" s="1">
        <v>297</v>
      </c>
      <c r="N170" s="1">
        <v>1</v>
      </c>
      <c r="O170" s="1">
        <v>1</v>
      </c>
      <c r="P170" s="1">
        <v>19</v>
      </c>
      <c r="Q170" s="1">
        <v>-1.25</v>
      </c>
      <c r="R170" s="1">
        <v>1.3</v>
      </c>
      <c r="T170" s="60">
        <f t="shared" si="4"/>
        <v>21.55</v>
      </c>
      <c r="X170" s="59">
        <v>11</v>
      </c>
    </row>
    <row r="171" spans="1:24" ht="15.75" customHeight="1">
      <c r="A171" s="4">
        <v>4</v>
      </c>
      <c r="B171" s="5">
        <v>28</v>
      </c>
      <c r="C171" s="4">
        <v>2</v>
      </c>
      <c r="D171" s="6">
        <v>37.94</v>
      </c>
      <c r="E171" s="6">
        <v>19.32</v>
      </c>
      <c r="F171" s="6">
        <v>-2.67</v>
      </c>
      <c r="I171" s="4">
        <v>46</v>
      </c>
      <c r="L171" s="1">
        <v>56</v>
      </c>
      <c r="N171" s="1">
        <v>7.5</v>
      </c>
      <c r="O171" s="1">
        <v>15</v>
      </c>
      <c r="P171" s="1">
        <v>7.5</v>
      </c>
      <c r="Q171" s="1">
        <v>-1.4</v>
      </c>
      <c r="T171" s="60">
        <f t="shared" si="4"/>
        <v>4.45</v>
      </c>
      <c r="X171" s="59">
        <v>11</v>
      </c>
    </row>
    <row r="172" spans="1:24" ht="15.75" customHeight="1">
      <c r="A172" s="4">
        <v>4</v>
      </c>
      <c r="B172" s="5">
        <v>26</v>
      </c>
      <c r="C172" s="4">
        <v>2</v>
      </c>
      <c r="D172" s="6">
        <v>32.14</v>
      </c>
      <c r="E172" s="6">
        <v>19.33</v>
      </c>
      <c r="F172" s="6">
        <v>-2.26</v>
      </c>
      <c r="I172" s="4">
        <v>153</v>
      </c>
      <c r="L172" s="1">
        <v>162</v>
      </c>
      <c r="N172" s="1">
        <v>1</v>
      </c>
      <c r="O172" s="1">
        <v>1</v>
      </c>
      <c r="P172" s="1">
        <v>15.5</v>
      </c>
      <c r="Q172" s="1">
        <v>-2</v>
      </c>
      <c r="T172" s="60">
        <f t="shared" si="4"/>
        <v>17.5</v>
      </c>
      <c r="X172" s="59">
        <v>11</v>
      </c>
    </row>
    <row r="173" spans="1:24" ht="15.75" customHeight="1">
      <c r="A173" s="4">
        <v>4</v>
      </c>
      <c r="B173" s="5">
        <v>38</v>
      </c>
      <c r="C173" s="4">
        <v>2</v>
      </c>
      <c r="D173" s="6">
        <v>38.08</v>
      </c>
      <c r="E173" s="6">
        <v>21.27</v>
      </c>
      <c r="F173" s="6">
        <v>-2.86</v>
      </c>
      <c r="I173" s="4">
        <v>68</v>
      </c>
      <c r="L173" s="1">
        <v>83</v>
      </c>
      <c r="N173" s="1">
        <v>10</v>
      </c>
      <c r="O173" s="1">
        <v>20</v>
      </c>
      <c r="P173" s="1">
        <v>15.25</v>
      </c>
      <c r="Q173" s="1">
        <v>-0.75</v>
      </c>
      <c r="T173" s="60">
        <f t="shared" si="4"/>
        <v>8</v>
      </c>
      <c r="X173" s="59">
        <v>11</v>
      </c>
    </row>
    <row r="174" spans="1:24" ht="15.75" customHeight="1">
      <c r="A174" s="4">
        <v>4</v>
      </c>
      <c r="B174" s="5">
        <v>40</v>
      </c>
      <c r="C174" s="4">
        <v>2</v>
      </c>
      <c r="D174" s="6">
        <v>35.07</v>
      </c>
      <c r="E174" s="6">
        <v>21.67</v>
      </c>
      <c r="F174" s="6">
        <v>-2.33</v>
      </c>
      <c r="I174" s="4">
        <v>215</v>
      </c>
      <c r="L174" s="1">
        <v>239</v>
      </c>
      <c r="N174" s="1">
        <v>1</v>
      </c>
      <c r="O174" s="1">
        <v>1</v>
      </c>
      <c r="P174" s="1">
        <v>20</v>
      </c>
      <c r="Q174" s="1">
        <v>0.2</v>
      </c>
      <c r="T174" s="60">
        <f t="shared" si="4"/>
        <v>19.8</v>
      </c>
      <c r="X174" s="59">
        <v>11</v>
      </c>
    </row>
    <row r="175" spans="1:24" ht="15.75" customHeight="1">
      <c r="A175" s="4">
        <v>4</v>
      </c>
      <c r="B175" s="5">
        <v>39</v>
      </c>
      <c r="C175" s="4">
        <v>2</v>
      </c>
      <c r="D175" s="6">
        <v>36.59</v>
      </c>
      <c r="E175" s="6">
        <v>23.91</v>
      </c>
      <c r="F175" s="6">
        <v>-2.81</v>
      </c>
      <c r="H175" s="4">
        <v>21</v>
      </c>
      <c r="I175" s="4">
        <v>171</v>
      </c>
      <c r="J175" s="4">
        <v>14</v>
      </c>
      <c r="K175" s="4">
        <v>15.7</v>
      </c>
      <c r="L175" s="1">
        <v>193</v>
      </c>
      <c r="N175" s="1">
        <v>1</v>
      </c>
      <c r="O175" s="1">
        <v>1</v>
      </c>
      <c r="P175" s="1">
        <v>17.75</v>
      </c>
      <c r="Q175" s="1">
        <v>-0.6</v>
      </c>
      <c r="T175" s="60">
        <f t="shared" si="4"/>
        <v>18.35</v>
      </c>
      <c r="X175" s="59">
        <v>11</v>
      </c>
    </row>
    <row r="176" spans="1:24" ht="15.75" customHeight="1">
      <c r="A176" s="4">
        <v>4</v>
      </c>
      <c r="B176" s="5">
        <v>48</v>
      </c>
      <c r="C176" s="4">
        <v>2</v>
      </c>
      <c r="D176" s="6">
        <v>30.16</v>
      </c>
      <c r="E176" s="6">
        <v>24.81</v>
      </c>
      <c r="F176" s="6">
        <v>-1.8</v>
      </c>
      <c r="I176" s="4">
        <v>154</v>
      </c>
      <c r="L176" s="1">
        <v>177</v>
      </c>
      <c r="N176" s="1">
        <v>1</v>
      </c>
      <c r="O176" s="1">
        <v>1</v>
      </c>
      <c r="P176" s="1">
        <v>14.1</v>
      </c>
      <c r="Q176" s="1">
        <v>-1.4</v>
      </c>
      <c r="R176" s="1">
        <v>1.3</v>
      </c>
      <c r="T176" s="60">
        <f t="shared" si="4"/>
        <v>16.8</v>
      </c>
      <c r="X176" s="59">
        <v>11</v>
      </c>
    </row>
    <row r="177" spans="1:24" ht="15.75" customHeight="1">
      <c r="A177" s="4">
        <v>4</v>
      </c>
      <c r="B177" s="5">
        <v>45</v>
      </c>
      <c r="C177" s="4">
        <v>2</v>
      </c>
      <c r="D177" s="6">
        <v>32.89</v>
      </c>
      <c r="E177" s="6">
        <v>28.01</v>
      </c>
      <c r="F177" s="6">
        <v>-2.82</v>
      </c>
      <c r="I177" s="4">
        <v>37</v>
      </c>
      <c r="L177" s="1">
        <v>42</v>
      </c>
      <c r="N177" s="1">
        <v>5</v>
      </c>
      <c r="O177" s="1">
        <v>20</v>
      </c>
      <c r="P177" s="1">
        <v>8.5</v>
      </c>
      <c r="Q177" s="1">
        <v>-4.1</v>
      </c>
      <c r="T177" s="60">
        <f t="shared" si="4"/>
        <v>3.15</v>
      </c>
      <c r="X177" s="59">
        <v>11</v>
      </c>
    </row>
    <row r="178" spans="1:24" ht="15.75" customHeight="1">
      <c r="A178" s="4">
        <v>4</v>
      </c>
      <c r="B178" s="5">
        <v>43</v>
      </c>
      <c r="C178" s="4">
        <v>2</v>
      </c>
      <c r="D178" s="6">
        <v>35.08</v>
      </c>
      <c r="E178" s="6">
        <v>28.08</v>
      </c>
      <c r="F178" s="6">
        <v>-3.06</v>
      </c>
      <c r="H178" s="4">
        <v>33.4</v>
      </c>
      <c r="I178" s="4">
        <v>267</v>
      </c>
      <c r="J178" s="4">
        <v>23</v>
      </c>
      <c r="K178" s="4">
        <v>20.3</v>
      </c>
      <c r="L178" s="1">
        <v>300</v>
      </c>
      <c r="N178" s="1">
        <v>1</v>
      </c>
      <c r="O178" s="1">
        <v>1</v>
      </c>
      <c r="P178" s="1">
        <v>21</v>
      </c>
      <c r="Q178" s="1">
        <v>1.75</v>
      </c>
      <c r="R178" s="1">
        <v>1.3</v>
      </c>
      <c r="T178" s="60">
        <f t="shared" si="4"/>
        <v>20.55</v>
      </c>
      <c r="X178" s="59">
        <v>11</v>
      </c>
    </row>
    <row r="179" spans="1:24" ht="15.75" customHeight="1">
      <c r="A179" s="4">
        <v>4</v>
      </c>
      <c r="B179" s="5">
        <v>49</v>
      </c>
      <c r="C179" s="4">
        <v>2</v>
      </c>
      <c r="D179" s="6">
        <v>30.54</v>
      </c>
      <c r="E179" s="6">
        <v>28.46</v>
      </c>
      <c r="F179" s="6">
        <v>-2.38</v>
      </c>
      <c r="I179" s="4">
        <v>212</v>
      </c>
      <c r="L179" s="1">
        <v>242</v>
      </c>
      <c r="N179" s="1">
        <v>1</v>
      </c>
      <c r="O179" s="1">
        <v>1</v>
      </c>
      <c r="P179" s="1">
        <v>18.3</v>
      </c>
      <c r="Q179" s="1">
        <v>-1.25</v>
      </c>
      <c r="T179" s="60">
        <f t="shared" si="4"/>
        <v>19.55</v>
      </c>
      <c r="X179" s="59">
        <v>11</v>
      </c>
    </row>
    <row r="180" spans="1:24" ht="15.75" customHeight="1">
      <c r="A180" s="4">
        <v>4</v>
      </c>
      <c r="B180" s="5">
        <v>41</v>
      </c>
      <c r="C180" s="4">
        <v>2</v>
      </c>
      <c r="D180" s="6">
        <v>39.43</v>
      </c>
      <c r="E180" s="6">
        <v>29.56</v>
      </c>
      <c r="F180" s="6">
        <v>-3.27</v>
      </c>
      <c r="I180" s="4">
        <v>199</v>
      </c>
      <c r="L180" s="1">
        <v>222</v>
      </c>
      <c r="N180" s="1">
        <v>1</v>
      </c>
      <c r="O180" s="1">
        <v>1</v>
      </c>
      <c r="P180" s="1">
        <v>15.5</v>
      </c>
      <c r="Q180" s="1">
        <v>-1.8</v>
      </c>
      <c r="R180" s="1">
        <v>1.3</v>
      </c>
      <c r="T180" s="60">
        <f t="shared" si="4"/>
        <v>18.6</v>
      </c>
      <c r="X180" s="59">
        <v>11</v>
      </c>
    </row>
    <row r="181" spans="1:24" ht="15.75" customHeight="1">
      <c r="A181" s="4">
        <v>4</v>
      </c>
      <c r="B181" s="5">
        <v>355</v>
      </c>
      <c r="C181" s="4">
        <v>2</v>
      </c>
      <c r="D181" s="6">
        <v>32.55</v>
      </c>
      <c r="E181" s="6">
        <v>30.2</v>
      </c>
      <c r="F181" s="6">
        <v>-2.88</v>
      </c>
      <c r="I181" s="4">
        <v>26</v>
      </c>
      <c r="L181" s="1">
        <v>28</v>
      </c>
      <c r="N181" s="1">
        <v>5</v>
      </c>
      <c r="O181" s="1">
        <v>20</v>
      </c>
      <c r="P181" s="1">
        <v>7</v>
      </c>
      <c r="Q181" s="1">
        <v>-3.75</v>
      </c>
      <c r="T181" s="60">
        <f t="shared" si="4"/>
        <v>2.6875</v>
      </c>
      <c r="X181" s="59">
        <v>11</v>
      </c>
    </row>
    <row r="182" spans="1:24" ht="15.75" customHeight="1">
      <c r="A182" s="4">
        <v>4</v>
      </c>
      <c r="B182" s="5">
        <v>123</v>
      </c>
      <c r="C182" s="4">
        <v>2</v>
      </c>
      <c r="D182" s="6">
        <v>39.49</v>
      </c>
      <c r="E182" s="6">
        <v>31.52</v>
      </c>
      <c r="F182" s="6">
        <v>-3.45</v>
      </c>
      <c r="H182" s="4">
        <v>22.9</v>
      </c>
      <c r="I182" s="4">
        <v>199</v>
      </c>
      <c r="J182" s="4">
        <v>16</v>
      </c>
      <c r="K182" s="4">
        <v>18</v>
      </c>
      <c r="L182" s="1">
        <v>226</v>
      </c>
      <c r="N182" s="1">
        <v>1</v>
      </c>
      <c r="O182" s="1">
        <v>1</v>
      </c>
      <c r="P182" s="1">
        <v>19.75</v>
      </c>
      <c r="Q182" s="1">
        <v>0.2</v>
      </c>
      <c r="T182" s="60">
        <f t="shared" si="4"/>
        <v>19.55</v>
      </c>
      <c r="X182" s="59">
        <v>11</v>
      </c>
    </row>
    <row r="183" spans="1:24" ht="15.75" customHeight="1">
      <c r="A183" s="4">
        <v>4</v>
      </c>
      <c r="B183" s="5">
        <v>122</v>
      </c>
      <c r="C183" s="4">
        <v>2</v>
      </c>
      <c r="D183" s="6">
        <v>34.75</v>
      </c>
      <c r="E183" s="6">
        <v>32.8</v>
      </c>
      <c r="F183" s="6">
        <v>-3.3</v>
      </c>
      <c r="I183" s="4">
        <v>183</v>
      </c>
      <c r="L183" s="1">
        <v>205</v>
      </c>
      <c r="N183" s="1">
        <v>1</v>
      </c>
      <c r="O183" s="1">
        <v>1</v>
      </c>
      <c r="P183" s="1">
        <v>16.25</v>
      </c>
      <c r="Q183" s="1">
        <v>-1.4</v>
      </c>
      <c r="T183" s="60">
        <f t="shared" si="4"/>
        <v>17.65</v>
      </c>
      <c r="X183" s="59">
        <v>11</v>
      </c>
    </row>
    <row r="184" spans="1:24" ht="15.75" customHeight="1">
      <c r="A184" s="4">
        <v>4</v>
      </c>
      <c r="B184" s="5">
        <v>119</v>
      </c>
      <c r="C184" s="4">
        <v>2</v>
      </c>
      <c r="D184" s="6">
        <v>31.27</v>
      </c>
      <c r="E184" s="6">
        <v>35.21</v>
      </c>
      <c r="F184" s="6">
        <v>-2.98</v>
      </c>
      <c r="I184" s="4">
        <v>174</v>
      </c>
      <c r="L184" s="1">
        <v>212</v>
      </c>
      <c r="N184" s="1">
        <v>1</v>
      </c>
      <c r="O184" s="1">
        <v>1</v>
      </c>
      <c r="P184" s="1">
        <v>15.1</v>
      </c>
      <c r="Q184" s="1">
        <v>-1.1</v>
      </c>
      <c r="R184" s="1">
        <v>1.3</v>
      </c>
      <c r="T184" s="60">
        <f t="shared" si="4"/>
        <v>17.5</v>
      </c>
      <c r="X184" s="59">
        <v>11</v>
      </c>
    </row>
    <row r="185" spans="1:24" ht="15.75" customHeight="1">
      <c r="A185" s="4">
        <v>4</v>
      </c>
      <c r="B185" s="5">
        <v>127</v>
      </c>
      <c r="C185" s="4">
        <v>2</v>
      </c>
      <c r="D185" s="6">
        <v>38.1</v>
      </c>
      <c r="E185" s="6">
        <v>36.27</v>
      </c>
      <c r="F185" s="6">
        <v>-3.39</v>
      </c>
      <c r="I185" s="4">
        <v>58</v>
      </c>
      <c r="L185" s="1">
        <v>69</v>
      </c>
      <c r="N185" s="1">
        <v>7.5</v>
      </c>
      <c r="O185" s="1">
        <v>15</v>
      </c>
      <c r="P185" s="1">
        <v>8</v>
      </c>
      <c r="Q185" s="1">
        <v>-2.2</v>
      </c>
      <c r="T185" s="60">
        <f t="shared" si="4"/>
        <v>5.1</v>
      </c>
      <c r="X185" s="59">
        <v>11</v>
      </c>
    </row>
    <row r="186" spans="1:24" ht="15.75" customHeight="1">
      <c r="A186" s="4">
        <v>4</v>
      </c>
      <c r="B186" s="5">
        <v>126</v>
      </c>
      <c r="C186" s="4">
        <v>2</v>
      </c>
      <c r="D186" s="6">
        <v>35.48</v>
      </c>
      <c r="E186" s="6">
        <v>36.7</v>
      </c>
      <c r="F186" s="6">
        <v>-3.39</v>
      </c>
      <c r="I186" s="4">
        <v>42</v>
      </c>
      <c r="L186" s="1">
        <v>51</v>
      </c>
      <c r="N186" s="1">
        <v>7.5</v>
      </c>
      <c r="O186" s="1">
        <v>15</v>
      </c>
      <c r="P186" s="1">
        <v>5.1</v>
      </c>
      <c r="Q186" s="1">
        <v>-0.9</v>
      </c>
      <c r="T186" s="60">
        <f t="shared" si="4"/>
        <v>3</v>
      </c>
      <c r="X186" s="59">
        <v>11</v>
      </c>
    </row>
    <row r="187" spans="1:24" ht="15.75" customHeight="1">
      <c r="A187" s="4">
        <v>4</v>
      </c>
      <c r="B187" s="5">
        <v>129</v>
      </c>
      <c r="C187" s="4">
        <v>2</v>
      </c>
      <c r="D187" s="6">
        <v>39.63</v>
      </c>
      <c r="E187" s="6">
        <v>37.86</v>
      </c>
      <c r="F187" s="6">
        <v>-3.45</v>
      </c>
      <c r="I187" s="4">
        <v>191</v>
      </c>
      <c r="L187" s="1">
        <v>219</v>
      </c>
      <c r="N187" s="1">
        <v>1</v>
      </c>
      <c r="O187" s="1">
        <v>1</v>
      </c>
      <c r="P187" s="1">
        <v>20.25</v>
      </c>
      <c r="Q187" s="1">
        <v>0</v>
      </c>
      <c r="T187" s="60">
        <f t="shared" si="4"/>
        <v>20.25</v>
      </c>
      <c r="U187" s="60">
        <v>5.8</v>
      </c>
      <c r="V187" s="60">
        <v>3.6</v>
      </c>
      <c r="W187" s="60">
        <v>3.5</v>
      </c>
      <c r="X187" s="59">
        <v>11</v>
      </c>
    </row>
    <row r="188" spans="1:24" ht="15.75" customHeight="1">
      <c r="A188" s="4">
        <v>4</v>
      </c>
      <c r="B188" s="5">
        <v>128</v>
      </c>
      <c r="C188" s="4">
        <v>2</v>
      </c>
      <c r="D188" s="6">
        <v>35.94</v>
      </c>
      <c r="E188" s="6">
        <v>38.14</v>
      </c>
      <c r="F188" s="6">
        <v>-3.46</v>
      </c>
      <c r="I188" s="4">
        <v>236</v>
      </c>
      <c r="L188" s="1">
        <v>258</v>
      </c>
      <c r="N188" s="1">
        <v>1</v>
      </c>
      <c r="O188" s="1">
        <v>1</v>
      </c>
      <c r="P188" s="1">
        <v>16.75</v>
      </c>
      <c r="Q188" s="1">
        <v>-2</v>
      </c>
      <c r="R188" s="1">
        <v>1.3</v>
      </c>
      <c r="T188" s="60">
        <f t="shared" si="4"/>
        <v>20.05</v>
      </c>
      <c r="X188" s="59">
        <v>11</v>
      </c>
    </row>
    <row r="189" spans="1:24" ht="15.75" customHeight="1">
      <c r="A189" s="4">
        <v>4</v>
      </c>
      <c r="B189" s="5">
        <v>118</v>
      </c>
      <c r="C189" s="4">
        <v>2</v>
      </c>
      <c r="D189" s="6">
        <v>30.2</v>
      </c>
      <c r="E189" s="6">
        <v>39.62</v>
      </c>
      <c r="F189" s="6">
        <v>-3.12</v>
      </c>
      <c r="I189" s="4">
        <v>186</v>
      </c>
      <c r="L189" s="1">
        <v>213</v>
      </c>
      <c r="N189" s="1">
        <v>1</v>
      </c>
      <c r="O189" s="1">
        <v>1</v>
      </c>
      <c r="P189" s="1">
        <v>17.8</v>
      </c>
      <c r="Q189" s="1">
        <v>0.25</v>
      </c>
      <c r="R189" s="1">
        <v>1.3</v>
      </c>
      <c r="T189" s="60">
        <f t="shared" si="4"/>
        <v>18.85</v>
      </c>
      <c r="X189" s="59">
        <v>11</v>
      </c>
    </row>
    <row r="190" spans="1:24" ht="15.75" customHeight="1">
      <c r="A190" s="4">
        <v>4</v>
      </c>
      <c r="B190" s="5">
        <v>252</v>
      </c>
      <c r="C190" s="4">
        <v>2</v>
      </c>
      <c r="D190" s="6">
        <v>38.03</v>
      </c>
      <c r="E190" s="6">
        <v>40.97</v>
      </c>
      <c r="F190" s="6">
        <v>-3.22</v>
      </c>
      <c r="H190" s="4">
        <v>29.5</v>
      </c>
      <c r="I190" s="4">
        <v>236</v>
      </c>
      <c r="J190" s="4">
        <v>19</v>
      </c>
      <c r="K190" s="4">
        <v>18.7</v>
      </c>
      <c r="L190" s="1">
        <v>273</v>
      </c>
      <c r="N190" s="1">
        <v>19</v>
      </c>
      <c r="O190" s="1">
        <v>20</v>
      </c>
      <c r="P190" s="1">
        <v>21</v>
      </c>
      <c r="Q190" s="1">
        <v>0.7</v>
      </c>
      <c r="R190" s="1">
        <v>1.3</v>
      </c>
      <c r="T190" s="60">
        <f t="shared" si="4"/>
        <v>20.585</v>
      </c>
      <c r="X190" s="59">
        <v>11</v>
      </c>
    </row>
    <row r="191" spans="1:24" ht="15.75" customHeight="1">
      <c r="A191" s="4">
        <v>4</v>
      </c>
      <c r="B191" s="5">
        <v>250</v>
      </c>
      <c r="C191" s="4">
        <v>2</v>
      </c>
      <c r="D191" s="6">
        <v>33.45</v>
      </c>
      <c r="E191" s="6">
        <v>41.78</v>
      </c>
      <c r="F191" s="6">
        <v>-3.41</v>
      </c>
      <c r="I191" s="4">
        <v>154</v>
      </c>
      <c r="L191" s="1">
        <v>175</v>
      </c>
      <c r="N191" s="1">
        <v>1</v>
      </c>
      <c r="O191" s="1">
        <v>1</v>
      </c>
      <c r="P191" s="1">
        <v>14.1</v>
      </c>
      <c r="Q191" s="1">
        <v>-1.1</v>
      </c>
      <c r="R191" s="1">
        <v>1.3</v>
      </c>
      <c r="T191" s="60">
        <f t="shared" si="4"/>
        <v>16.5</v>
      </c>
      <c r="U191" s="60">
        <v>3.7</v>
      </c>
      <c r="V191" s="60">
        <v>4.8</v>
      </c>
      <c r="W191" s="60">
        <v>4.35</v>
      </c>
      <c r="X191" s="59">
        <v>11</v>
      </c>
    </row>
    <row r="192" spans="1:24" ht="15.75" customHeight="1">
      <c r="A192" s="4">
        <v>4</v>
      </c>
      <c r="B192" s="5">
        <v>237</v>
      </c>
      <c r="C192" s="4">
        <v>2</v>
      </c>
      <c r="D192" s="6">
        <v>30.45</v>
      </c>
      <c r="E192" s="6">
        <v>43.6</v>
      </c>
      <c r="F192" s="6">
        <v>-3.43</v>
      </c>
      <c r="I192" s="4">
        <v>79</v>
      </c>
      <c r="L192" s="1">
        <v>93</v>
      </c>
      <c r="N192" s="1">
        <v>7.5</v>
      </c>
      <c r="O192" s="1">
        <v>15</v>
      </c>
      <c r="P192" s="1">
        <v>17</v>
      </c>
      <c r="Q192" s="1">
        <v>-4</v>
      </c>
      <c r="T192" s="60">
        <f t="shared" si="4"/>
        <v>10.5</v>
      </c>
      <c r="X192" s="59">
        <v>11</v>
      </c>
    </row>
    <row r="193" spans="1:24" ht="15.75" customHeight="1">
      <c r="A193" s="4">
        <v>4</v>
      </c>
      <c r="B193" s="5">
        <v>238</v>
      </c>
      <c r="C193" s="4">
        <v>2</v>
      </c>
      <c r="D193" s="6">
        <v>30.98</v>
      </c>
      <c r="E193" s="6">
        <v>43.84</v>
      </c>
      <c r="F193" s="6">
        <v>-3.52</v>
      </c>
      <c r="I193" s="4">
        <v>28</v>
      </c>
      <c r="L193" s="1">
        <v>32</v>
      </c>
      <c r="N193" s="1">
        <v>5</v>
      </c>
      <c r="O193" s="1">
        <v>20</v>
      </c>
      <c r="P193" s="1">
        <v>3.1</v>
      </c>
      <c r="Q193" s="1">
        <v>-6.75</v>
      </c>
      <c r="T193" s="60">
        <f t="shared" si="4"/>
        <v>2.4625</v>
      </c>
      <c r="X193" s="59">
        <v>11</v>
      </c>
    </row>
    <row r="194" spans="1:24" ht="15.75" customHeight="1">
      <c r="A194" s="4">
        <v>4</v>
      </c>
      <c r="B194" s="5">
        <v>244</v>
      </c>
      <c r="C194" s="4">
        <v>2</v>
      </c>
      <c r="D194" s="6">
        <v>33.61</v>
      </c>
      <c r="E194" s="6">
        <v>45.31</v>
      </c>
      <c r="F194" s="6">
        <v>-3.36</v>
      </c>
      <c r="I194" s="4">
        <v>56</v>
      </c>
      <c r="L194" s="1">
        <v>65</v>
      </c>
      <c r="N194" s="1">
        <v>10</v>
      </c>
      <c r="O194" s="1">
        <v>20</v>
      </c>
      <c r="P194" s="1">
        <v>8.3</v>
      </c>
      <c r="Q194" s="1">
        <v>-1.25</v>
      </c>
      <c r="T194" s="60">
        <f t="shared" si="4"/>
        <v>4.775</v>
      </c>
      <c r="X194" s="59">
        <v>11</v>
      </c>
    </row>
    <row r="195" spans="1:24" ht="15.75" customHeight="1">
      <c r="A195" s="4">
        <v>4</v>
      </c>
      <c r="B195" s="5">
        <v>243</v>
      </c>
      <c r="C195" s="4">
        <v>2</v>
      </c>
      <c r="D195" s="6">
        <v>31.73</v>
      </c>
      <c r="E195" s="6">
        <v>45.82</v>
      </c>
      <c r="F195" s="6">
        <v>-3.39</v>
      </c>
      <c r="H195" s="4">
        <v>8</v>
      </c>
      <c r="I195" s="4">
        <v>66</v>
      </c>
      <c r="J195" s="4">
        <v>0</v>
      </c>
      <c r="K195" s="4">
        <v>4.9</v>
      </c>
      <c r="L195" s="1">
        <v>80</v>
      </c>
      <c r="N195" s="1">
        <v>5</v>
      </c>
      <c r="O195" s="1">
        <v>20</v>
      </c>
      <c r="P195" s="1">
        <v>17.75</v>
      </c>
      <c r="Q195" s="1">
        <v>-5.25</v>
      </c>
      <c r="T195" s="60">
        <f t="shared" si="4"/>
        <v>5.75</v>
      </c>
      <c r="X195" s="59">
        <v>11</v>
      </c>
    </row>
    <row r="196" spans="1:24" ht="15.75" customHeight="1">
      <c r="A196" s="4">
        <v>4</v>
      </c>
      <c r="B196" s="5">
        <v>249</v>
      </c>
      <c r="C196" s="4">
        <v>2</v>
      </c>
      <c r="D196" s="6">
        <v>37.05</v>
      </c>
      <c r="E196" s="6">
        <v>46.92</v>
      </c>
      <c r="F196" s="6">
        <v>-3.38</v>
      </c>
      <c r="I196" s="4">
        <v>269</v>
      </c>
      <c r="L196" s="1">
        <v>302</v>
      </c>
      <c r="N196" s="1">
        <v>1</v>
      </c>
      <c r="O196" s="1">
        <v>1</v>
      </c>
      <c r="P196" s="1">
        <v>16.5</v>
      </c>
      <c r="Q196" s="1">
        <v>-2.5</v>
      </c>
      <c r="T196" s="60">
        <f t="shared" si="4"/>
        <v>19</v>
      </c>
      <c r="X196" s="59">
        <v>11</v>
      </c>
    </row>
    <row r="197" spans="1:24" ht="15.75" customHeight="1">
      <c r="A197" s="4">
        <v>4</v>
      </c>
      <c r="B197" s="5">
        <v>245</v>
      </c>
      <c r="C197" s="4">
        <v>2</v>
      </c>
      <c r="D197" s="6">
        <v>33.57</v>
      </c>
      <c r="E197" s="6">
        <v>47.06</v>
      </c>
      <c r="F197" s="6">
        <v>-3.54</v>
      </c>
      <c r="I197" s="4">
        <v>102</v>
      </c>
      <c r="L197" s="1">
        <v>116</v>
      </c>
      <c r="N197" s="1">
        <v>1</v>
      </c>
      <c r="O197" s="1">
        <v>1</v>
      </c>
      <c r="P197" s="1">
        <v>10.25</v>
      </c>
      <c r="Q197" s="1">
        <v>-0.6</v>
      </c>
      <c r="T197" s="60">
        <f t="shared" si="4"/>
        <v>10.85</v>
      </c>
      <c r="X197" s="59">
        <v>11</v>
      </c>
    </row>
    <row r="198" spans="1:24" ht="15.75" customHeight="1">
      <c r="A198" s="4">
        <v>4</v>
      </c>
      <c r="B198" s="5">
        <v>248</v>
      </c>
      <c r="C198" s="4">
        <v>2</v>
      </c>
      <c r="D198" s="6">
        <v>36.22</v>
      </c>
      <c r="E198" s="6">
        <v>48.54</v>
      </c>
      <c r="F198" s="6">
        <v>-3.62</v>
      </c>
      <c r="I198" s="4">
        <v>26</v>
      </c>
      <c r="L198" s="1">
        <v>30</v>
      </c>
      <c r="N198" s="1">
        <v>5</v>
      </c>
      <c r="O198" s="1">
        <v>20</v>
      </c>
      <c r="P198" s="26">
        <v>4.25</v>
      </c>
      <c r="Q198" s="26">
        <v>-6.25</v>
      </c>
      <c r="T198" s="60">
        <f t="shared" si="4"/>
        <v>2.625</v>
      </c>
      <c r="X198" s="59">
        <v>11</v>
      </c>
    </row>
    <row r="199" spans="1:24" ht="15.75" customHeight="1">
      <c r="A199" s="4">
        <v>4</v>
      </c>
      <c r="B199" s="5">
        <v>247</v>
      </c>
      <c r="C199" s="4">
        <v>2</v>
      </c>
      <c r="D199" s="6">
        <v>36.37</v>
      </c>
      <c r="E199" s="6">
        <v>49.82</v>
      </c>
      <c r="F199" s="6">
        <v>-3.63</v>
      </c>
      <c r="I199" s="4">
        <v>32</v>
      </c>
      <c r="L199" s="1">
        <v>41</v>
      </c>
      <c r="N199" s="1">
        <v>5</v>
      </c>
      <c r="O199" s="1">
        <v>20</v>
      </c>
      <c r="P199" s="1">
        <v>10.25</v>
      </c>
      <c r="Q199" s="1">
        <v>-3</v>
      </c>
      <c r="T199" s="60">
        <f t="shared" si="4"/>
        <v>3.3125</v>
      </c>
      <c r="X199" s="59">
        <v>11</v>
      </c>
    </row>
    <row r="200" spans="1:24" ht="15.75" customHeight="1">
      <c r="A200" s="4">
        <v>5</v>
      </c>
      <c r="B200" s="5">
        <v>286</v>
      </c>
      <c r="C200" s="4">
        <v>2</v>
      </c>
      <c r="D200" s="6">
        <v>42</v>
      </c>
      <c r="E200" s="6">
        <v>2.65</v>
      </c>
      <c r="F200" s="6">
        <v>-2.17</v>
      </c>
      <c r="I200" s="4">
        <v>51</v>
      </c>
      <c r="L200" s="1">
        <v>63</v>
      </c>
      <c r="N200" s="1">
        <v>5</v>
      </c>
      <c r="O200" s="1">
        <v>20</v>
      </c>
      <c r="P200" s="1">
        <v>13.25</v>
      </c>
      <c r="Q200" s="1">
        <v>-8.1</v>
      </c>
      <c r="T200" s="60">
        <f t="shared" si="4"/>
        <v>5.3375</v>
      </c>
      <c r="X200" s="59">
        <v>11</v>
      </c>
    </row>
    <row r="201" spans="1:24" ht="15.75" customHeight="1">
      <c r="A201" s="4">
        <v>5</v>
      </c>
      <c r="B201" s="5">
        <v>287</v>
      </c>
      <c r="C201" s="4">
        <v>2</v>
      </c>
      <c r="D201" s="6">
        <v>45.55</v>
      </c>
      <c r="E201" s="6">
        <v>2.84</v>
      </c>
      <c r="F201" s="6">
        <v>-2.65</v>
      </c>
      <c r="I201" s="4">
        <v>58</v>
      </c>
      <c r="L201" s="1">
        <v>68</v>
      </c>
      <c r="N201" s="1">
        <v>5</v>
      </c>
      <c r="O201" s="1">
        <v>20</v>
      </c>
      <c r="P201" s="26">
        <v>15.6</v>
      </c>
      <c r="Q201" s="26">
        <v>-2.9</v>
      </c>
      <c r="T201" s="60">
        <f aca="true" t="shared" si="5" ref="T201:T208">N201/O201*P201-N201/O201*Q201+R201</f>
        <v>4.625</v>
      </c>
      <c r="X201" s="59">
        <v>11</v>
      </c>
    </row>
    <row r="202" spans="1:24" ht="15.75" customHeight="1">
      <c r="A202" s="4">
        <v>5</v>
      </c>
      <c r="B202" s="5">
        <v>291</v>
      </c>
      <c r="C202" s="4">
        <v>2</v>
      </c>
      <c r="D202" s="6">
        <v>41.6</v>
      </c>
      <c r="E202" s="6">
        <v>4.44</v>
      </c>
      <c r="F202" s="6">
        <v>-2.04</v>
      </c>
      <c r="I202" s="4">
        <v>58</v>
      </c>
      <c r="L202" s="1">
        <v>68</v>
      </c>
      <c r="N202" s="1">
        <v>10</v>
      </c>
      <c r="O202" s="1">
        <v>20</v>
      </c>
      <c r="P202" s="1">
        <v>9.75</v>
      </c>
      <c r="Q202" s="1">
        <v>-3.75</v>
      </c>
      <c r="T202" s="60">
        <f t="shared" si="5"/>
        <v>6.75</v>
      </c>
      <c r="X202" s="59">
        <v>11</v>
      </c>
    </row>
    <row r="203" spans="1:24" ht="15.75" customHeight="1">
      <c r="A203" s="4">
        <v>5</v>
      </c>
      <c r="B203" s="5">
        <v>288</v>
      </c>
      <c r="C203" s="4">
        <v>2</v>
      </c>
      <c r="D203" s="6">
        <v>47.49</v>
      </c>
      <c r="E203" s="6">
        <v>4.83</v>
      </c>
      <c r="F203" s="6">
        <v>-2.92</v>
      </c>
      <c r="I203" s="4">
        <v>211</v>
      </c>
      <c r="L203" s="1">
        <v>257</v>
      </c>
      <c r="N203" s="1">
        <v>1</v>
      </c>
      <c r="O203" s="1">
        <v>1</v>
      </c>
      <c r="P203" s="1">
        <v>16.5</v>
      </c>
      <c r="Q203" s="1">
        <v>-3</v>
      </c>
      <c r="T203" s="60">
        <f t="shared" si="5"/>
        <v>19.5</v>
      </c>
      <c r="X203" s="59">
        <v>11</v>
      </c>
    </row>
    <row r="204" spans="1:24" ht="15.75" customHeight="1">
      <c r="A204" s="4">
        <v>5</v>
      </c>
      <c r="B204" s="5">
        <v>290</v>
      </c>
      <c r="C204" s="4">
        <v>2</v>
      </c>
      <c r="D204" s="6">
        <v>43.3</v>
      </c>
      <c r="E204" s="6">
        <v>7.79</v>
      </c>
      <c r="F204" s="6">
        <v>-2.51</v>
      </c>
      <c r="H204" s="4">
        <v>32</v>
      </c>
      <c r="I204" s="4">
        <v>240</v>
      </c>
      <c r="J204" s="4">
        <v>20</v>
      </c>
      <c r="K204" s="4">
        <v>17.8</v>
      </c>
      <c r="L204" s="1">
        <v>266</v>
      </c>
      <c r="N204" s="1">
        <v>1</v>
      </c>
      <c r="O204" s="1">
        <v>1</v>
      </c>
      <c r="P204" s="1">
        <v>18</v>
      </c>
      <c r="Q204" s="1">
        <v>-1.9</v>
      </c>
      <c r="T204" s="60">
        <f t="shared" si="5"/>
        <v>19.9</v>
      </c>
      <c r="X204" s="59">
        <v>11</v>
      </c>
    </row>
    <row r="205" spans="1:24" ht="15.75" customHeight="1">
      <c r="A205" s="4">
        <v>5</v>
      </c>
      <c r="B205" s="5">
        <v>289</v>
      </c>
      <c r="C205" s="4">
        <v>2</v>
      </c>
      <c r="D205" s="6">
        <v>46.76</v>
      </c>
      <c r="E205" s="6">
        <v>8.46</v>
      </c>
      <c r="F205" s="6">
        <v>-3.03</v>
      </c>
      <c r="I205" s="4">
        <v>249</v>
      </c>
      <c r="L205" s="1">
        <v>277</v>
      </c>
      <c r="N205" s="1">
        <v>1</v>
      </c>
      <c r="O205" s="1">
        <v>1</v>
      </c>
      <c r="P205" s="1">
        <v>20.75</v>
      </c>
      <c r="Q205" s="1">
        <v>0.25</v>
      </c>
      <c r="T205" s="60">
        <f t="shared" si="5"/>
        <v>20.5</v>
      </c>
      <c r="X205" s="59">
        <v>11</v>
      </c>
    </row>
    <row r="206" spans="1:24" ht="15.75" customHeight="1">
      <c r="A206" s="4">
        <v>5</v>
      </c>
      <c r="B206" s="5">
        <v>293</v>
      </c>
      <c r="C206" s="4">
        <v>2</v>
      </c>
      <c r="D206" s="6">
        <v>48.84</v>
      </c>
      <c r="E206" s="6">
        <v>12.29</v>
      </c>
      <c r="F206" s="6">
        <v>-3.41</v>
      </c>
      <c r="I206" s="4">
        <v>235</v>
      </c>
      <c r="L206" s="1">
        <v>268</v>
      </c>
      <c r="N206" s="1">
        <v>1</v>
      </c>
      <c r="O206" s="1">
        <v>1</v>
      </c>
      <c r="P206" s="1">
        <v>18.75</v>
      </c>
      <c r="Q206" s="1">
        <v>0.25</v>
      </c>
      <c r="T206" s="60">
        <f t="shared" si="5"/>
        <v>18.5</v>
      </c>
      <c r="X206" s="59">
        <v>11</v>
      </c>
    </row>
    <row r="207" spans="1:24" ht="15.75" customHeight="1">
      <c r="A207" s="4">
        <v>5</v>
      </c>
      <c r="B207" s="5">
        <v>299</v>
      </c>
      <c r="C207" s="4">
        <v>2</v>
      </c>
      <c r="D207" s="6">
        <v>42.15</v>
      </c>
      <c r="E207" s="6">
        <v>13.89</v>
      </c>
      <c r="F207" s="6">
        <v>-2.64</v>
      </c>
      <c r="I207" s="4">
        <v>197</v>
      </c>
      <c r="L207" s="1">
        <v>230</v>
      </c>
      <c r="N207" s="1">
        <v>1</v>
      </c>
      <c r="O207" s="1">
        <v>1</v>
      </c>
      <c r="P207" s="1">
        <v>16.5</v>
      </c>
      <c r="Q207" s="1">
        <v>-2.25</v>
      </c>
      <c r="T207" s="60">
        <f t="shared" si="5"/>
        <v>18.75</v>
      </c>
      <c r="X207" s="59">
        <v>11</v>
      </c>
    </row>
    <row r="208" spans="1:24" ht="15.75" customHeight="1">
      <c r="A208" s="4">
        <v>5</v>
      </c>
      <c r="B208" s="5">
        <v>300</v>
      </c>
      <c r="C208" s="4">
        <v>2</v>
      </c>
      <c r="D208" s="6">
        <v>47.25</v>
      </c>
      <c r="E208" s="6">
        <v>15.71</v>
      </c>
      <c r="F208" s="6">
        <v>-3.54</v>
      </c>
      <c r="H208" s="4">
        <v>6.6</v>
      </c>
      <c r="I208" s="4">
        <v>57</v>
      </c>
      <c r="J208" s="4">
        <v>0</v>
      </c>
      <c r="K208" s="4">
        <v>4.7</v>
      </c>
      <c r="L208" s="1">
        <v>67</v>
      </c>
      <c r="N208" s="1">
        <v>5</v>
      </c>
      <c r="O208" s="1">
        <v>20</v>
      </c>
      <c r="P208" s="1">
        <v>12.25</v>
      </c>
      <c r="Q208" s="1">
        <v>-8.6</v>
      </c>
      <c r="T208" s="60">
        <f t="shared" si="5"/>
        <v>5.2125</v>
      </c>
      <c r="X208" s="59">
        <v>11</v>
      </c>
    </row>
    <row r="209" spans="1:24" ht="15.75" customHeight="1">
      <c r="A209" s="4">
        <v>5</v>
      </c>
      <c r="B209" s="5">
        <v>303</v>
      </c>
      <c r="C209" s="4">
        <v>2</v>
      </c>
      <c r="D209" s="6">
        <v>44.18</v>
      </c>
      <c r="E209" s="6">
        <v>15.95</v>
      </c>
      <c r="F209" s="6">
        <v>-3.16</v>
      </c>
      <c r="I209" s="4">
        <v>87</v>
      </c>
      <c r="L209" s="1">
        <v>107</v>
      </c>
      <c r="N209" s="1">
        <v>11.7</v>
      </c>
      <c r="O209" s="1" t="s">
        <v>61</v>
      </c>
      <c r="P209" s="1">
        <v>11.8</v>
      </c>
      <c r="T209" s="60">
        <v>11.8</v>
      </c>
      <c r="X209" s="59">
        <v>11</v>
      </c>
    </row>
    <row r="210" spans="1:24" ht="15.75" customHeight="1">
      <c r="A210" s="4">
        <v>5</v>
      </c>
      <c r="B210" s="5">
        <v>301</v>
      </c>
      <c r="C210" s="4">
        <v>2</v>
      </c>
      <c r="D210" s="6">
        <v>47.57</v>
      </c>
      <c r="E210" s="6">
        <v>18.92</v>
      </c>
      <c r="F210" s="6">
        <v>-3.35</v>
      </c>
      <c r="I210" s="4">
        <v>193</v>
      </c>
      <c r="L210" s="1">
        <v>222</v>
      </c>
      <c r="N210" s="1">
        <v>1</v>
      </c>
      <c r="O210" s="1">
        <v>1</v>
      </c>
      <c r="P210" s="1">
        <v>18.5</v>
      </c>
      <c r="Q210" s="1">
        <v>-0.1</v>
      </c>
      <c r="R210" s="1">
        <v>1.3</v>
      </c>
      <c r="T210" s="60">
        <f aca="true" t="shared" si="6" ref="T210:T252">N210/O210*P210-N210/O210*Q210+R210</f>
        <v>19.900000000000002</v>
      </c>
      <c r="X210" s="59">
        <v>11</v>
      </c>
    </row>
    <row r="211" spans="1:24" ht="15.75" customHeight="1">
      <c r="A211" s="4">
        <v>5</v>
      </c>
      <c r="B211" s="5">
        <v>306</v>
      </c>
      <c r="C211" s="4">
        <v>2</v>
      </c>
      <c r="D211" s="6">
        <v>45.12</v>
      </c>
      <c r="E211" s="6">
        <v>19.73</v>
      </c>
      <c r="F211" s="6">
        <v>-3.2</v>
      </c>
      <c r="I211" s="4">
        <v>205</v>
      </c>
      <c r="L211" s="1">
        <v>231</v>
      </c>
      <c r="N211" s="1">
        <v>1</v>
      </c>
      <c r="O211" s="1">
        <v>1</v>
      </c>
      <c r="P211" s="1">
        <v>19.25</v>
      </c>
      <c r="Q211" s="1">
        <v>-0.5</v>
      </c>
      <c r="T211" s="60">
        <f t="shared" si="6"/>
        <v>19.75</v>
      </c>
      <c r="X211" s="59">
        <v>11</v>
      </c>
    </row>
    <row r="212" spans="1:24" ht="15.75" customHeight="1">
      <c r="A212" s="4">
        <v>5</v>
      </c>
      <c r="B212" s="5">
        <v>312</v>
      </c>
      <c r="C212" s="4">
        <v>2</v>
      </c>
      <c r="D212" s="6">
        <v>41.13</v>
      </c>
      <c r="E212" s="6">
        <v>20.06</v>
      </c>
      <c r="F212" s="6">
        <v>-2.95</v>
      </c>
      <c r="I212" s="4">
        <v>74</v>
      </c>
      <c r="L212" s="1">
        <v>90</v>
      </c>
      <c r="N212" s="1">
        <v>10</v>
      </c>
      <c r="O212" s="1">
        <v>20</v>
      </c>
      <c r="P212" s="1">
        <v>11.25</v>
      </c>
      <c r="Q212" s="1">
        <v>-6.1</v>
      </c>
      <c r="T212" s="60">
        <f t="shared" si="6"/>
        <v>8.675</v>
      </c>
      <c r="X212" s="59">
        <v>11</v>
      </c>
    </row>
    <row r="213" spans="1:24" ht="15.75" customHeight="1">
      <c r="A213" s="4">
        <v>5</v>
      </c>
      <c r="B213" s="5">
        <v>310</v>
      </c>
      <c r="C213" s="4">
        <v>2</v>
      </c>
      <c r="D213" s="6">
        <v>44.19</v>
      </c>
      <c r="E213" s="6">
        <v>23.41</v>
      </c>
      <c r="F213" s="6">
        <v>-3.3</v>
      </c>
      <c r="I213" s="4">
        <v>147</v>
      </c>
      <c r="L213" s="1">
        <v>175</v>
      </c>
      <c r="N213" s="1">
        <v>1</v>
      </c>
      <c r="O213" s="1">
        <v>1</v>
      </c>
      <c r="P213" s="1">
        <v>16.5</v>
      </c>
      <c r="Q213" s="1">
        <v>0.6</v>
      </c>
      <c r="T213" s="60">
        <f t="shared" si="6"/>
        <v>15.9</v>
      </c>
      <c r="U213" s="60">
        <v>5.5</v>
      </c>
      <c r="V213" s="60">
        <v>3.35</v>
      </c>
      <c r="W213" s="60">
        <v>3.3</v>
      </c>
      <c r="X213" s="59">
        <v>11</v>
      </c>
    </row>
    <row r="214" spans="1:24" ht="15.75" customHeight="1">
      <c r="A214" s="4">
        <v>5</v>
      </c>
      <c r="B214" s="5">
        <v>319</v>
      </c>
      <c r="C214" s="4">
        <v>2</v>
      </c>
      <c r="D214" s="6">
        <v>43.2</v>
      </c>
      <c r="E214" s="6">
        <v>25.31</v>
      </c>
      <c r="F214" s="6">
        <v>-3.47</v>
      </c>
      <c r="I214" s="4">
        <v>76</v>
      </c>
      <c r="L214" s="1">
        <v>91</v>
      </c>
      <c r="N214" s="1">
        <v>10</v>
      </c>
      <c r="O214" s="1">
        <v>20</v>
      </c>
      <c r="P214" s="1">
        <v>13.5</v>
      </c>
      <c r="Q214" s="1">
        <v>-4</v>
      </c>
      <c r="T214" s="60">
        <f t="shared" si="6"/>
        <v>8.75</v>
      </c>
      <c r="X214" s="59">
        <v>11</v>
      </c>
    </row>
    <row r="215" spans="1:24" ht="15.75" customHeight="1">
      <c r="A215" s="4">
        <v>5</v>
      </c>
      <c r="B215" s="5">
        <v>321</v>
      </c>
      <c r="C215" s="4">
        <v>2</v>
      </c>
      <c r="D215" s="6">
        <v>46.76</v>
      </c>
      <c r="E215" s="6">
        <v>25.82</v>
      </c>
      <c r="F215" s="6">
        <v>-3.87</v>
      </c>
      <c r="I215" s="4">
        <v>74</v>
      </c>
      <c r="L215" s="1">
        <v>97</v>
      </c>
      <c r="N215" s="1">
        <v>10</v>
      </c>
      <c r="O215" s="1">
        <v>20</v>
      </c>
      <c r="P215" s="1">
        <v>12</v>
      </c>
      <c r="Q215" s="1">
        <v>-3.3</v>
      </c>
      <c r="S215" s="1" t="s">
        <v>23</v>
      </c>
      <c r="T215" s="60">
        <f t="shared" si="6"/>
        <v>7.65</v>
      </c>
      <c r="X215" s="59">
        <v>11</v>
      </c>
    </row>
    <row r="216" spans="1:24" ht="15.75" customHeight="1">
      <c r="A216" s="4">
        <v>5</v>
      </c>
      <c r="B216" s="5">
        <v>318</v>
      </c>
      <c r="C216" s="4">
        <v>2</v>
      </c>
      <c r="D216" s="6">
        <v>40.36</v>
      </c>
      <c r="E216" s="6">
        <v>26.1</v>
      </c>
      <c r="F216" s="6">
        <v>-3.25</v>
      </c>
      <c r="H216" s="4">
        <v>27.5</v>
      </c>
      <c r="I216" s="4">
        <v>197</v>
      </c>
      <c r="J216" s="4">
        <v>15</v>
      </c>
      <c r="K216" s="4">
        <v>16.7</v>
      </c>
      <c r="L216" s="1">
        <v>237</v>
      </c>
      <c r="N216" s="1">
        <v>1</v>
      </c>
      <c r="O216" s="1">
        <v>1</v>
      </c>
      <c r="P216" s="1">
        <v>14.5</v>
      </c>
      <c r="Q216" s="1">
        <v>-2.3</v>
      </c>
      <c r="R216" s="1">
        <v>1.3</v>
      </c>
      <c r="T216" s="60">
        <f t="shared" si="6"/>
        <v>18.1</v>
      </c>
      <c r="X216" s="59">
        <v>11</v>
      </c>
    </row>
    <row r="217" spans="1:24" ht="15.75" customHeight="1">
      <c r="A217" s="4">
        <v>5</v>
      </c>
      <c r="B217" s="5">
        <v>327</v>
      </c>
      <c r="C217" s="4">
        <v>2</v>
      </c>
      <c r="D217" s="6">
        <v>42.58</v>
      </c>
      <c r="E217" s="6">
        <v>28.08</v>
      </c>
      <c r="F217" s="6">
        <v>-3.5</v>
      </c>
      <c r="I217" s="4">
        <v>52</v>
      </c>
      <c r="L217" s="1">
        <v>66</v>
      </c>
      <c r="N217" s="1">
        <v>10</v>
      </c>
      <c r="O217" s="1">
        <v>20</v>
      </c>
      <c r="P217" s="1">
        <v>5.75</v>
      </c>
      <c r="Q217" s="1">
        <v>-4.75</v>
      </c>
      <c r="T217" s="60">
        <f t="shared" si="6"/>
        <v>5.25</v>
      </c>
      <c r="X217" s="59">
        <v>11</v>
      </c>
    </row>
    <row r="218" spans="1:24" ht="15.75" customHeight="1">
      <c r="A218" s="4">
        <v>5</v>
      </c>
      <c r="B218" s="5">
        <v>325</v>
      </c>
      <c r="C218" s="4">
        <v>2</v>
      </c>
      <c r="D218" s="6">
        <v>44.5</v>
      </c>
      <c r="E218" s="6">
        <v>28.52</v>
      </c>
      <c r="F218" s="6">
        <v>-3.63</v>
      </c>
      <c r="I218" s="4">
        <v>51</v>
      </c>
      <c r="L218" s="1">
        <v>68</v>
      </c>
      <c r="N218" s="1">
        <v>10</v>
      </c>
      <c r="O218" s="1">
        <v>20</v>
      </c>
      <c r="P218" s="1">
        <v>12.25</v>
      </c>
      <c r="Q218" s="1">
        <v>-3</v>
      </c>
      <c r="T218" s="60">
        <f t="shared" si="6"/>
        <v>7.625</v>
      </c>
      <c r="X218" s="59">
        <v>11</v>
      </c>
    </row>
    <row r="219" spans="1:24" ht="15.75" customHeight="1">
      <c r="A219" s="4">
        <v>5</v>
      </c>
      <c r="B219" s="5">
        <v>328</v>
      </c>
      <c r="C219" s="4">
        <v>2</v>
      </c>
      <c r="D219" s="6">
        <v>40.95</v>
      </c>
      <c r="E219" s="6">
        <v>28.67</v>
      </c>
      <c r="F219" s="6">
        <v>-3.47</v>
      </c>
      <c r="I219" s="4">
        <v>30</v>
      </c>
      <c r="L219" s="1">
        <v>36</v>
      </c>
      <c r="N219" s="1">
        <v>5</v>
      </c>
      <c r="O219" s="1">
        <v>20</v>
      </c>
      <c r="P219" s="1">
        <v>4.3</v>
      </c>
      <c r="Q219" s="1">
        <v>-7.3</v>
      </c>
      <c r="T219" s="60">
        <f t="shared" si="6"/>
        <v>2.9</v>
      </c>
      <c r="X219" s="59">
        <v>11</v>
      </c>
    </row>
    <row r="220" spans="1:24" ht="15.75" customHeight="1">
      <c r="A220" s="4">
        <v>5</v>
      </c>
      <c r="B220" s="5">
        <v>324</v>
      </c>
      <c r="C220" s="4">
        <v>2</v>
      </c>
      <c r="D220" s="6">
        <v>45.82</v>
      </c>
      <c r="E220" s="6">
        <v>28.76</v>
      </c>
      <c r="F220" s="6">
        <v>-3.59</v>
      </c>
      <c r="I220" s="4">
        <v>89</v>
      </c>
      <c r="L220" s="1">
        <v>113</v>
      </c>
      <c r="N220" s="1">
        <v>10</v>
      </c>
      <c r="O220" s="1">
        <v>20</v>
      </c>
      <c r="P220" s="1">
        <v>19.5</v>
      </c>
      <c r="Q220" s="1">
        <v>-0.5</v>
      </c>
      <c r="T220" s="60">
        <f t="shared" si="6"/>
        <v>10</v>
      </c>
      <c r="X220" s="59">
        <v>11</v>
      </c>
    </row>
    <row r="221" spans="1:24" ht="15.75" customHeight="1">
      <c r="A221" s="4">
        <v>5</v>
      </c>
      <c r="B221" s="5">
        <v>322</v>
      </c>
      <c r="C221" s="4">
        <v>2</v>
      </c>
      <c r="D221" s="6">
        <v>49.14</v>
      </c>
      <c r="E221" s="6">
        <v>28.85</v>
      </c>
      <c r="F221" s="6">
        <v>-4.24</v>
      </c>
      <c r="I221" s="4">
        <v>72</v>
      </c>
      <c r="L221" s="1">
        <v>90</v>
      </c>
      <c r="N221" s="1">
        <v>1</v>
      </c>
      <c r="O221" s="1">
        <v>1</v>
      </c>
      <c r="P221" s="1">
        <v>5.25</v>
      </c>
      <c r="Q221" s="1">
        <v>-3.75</v>
      </c>
      <c r="T221" s="60">
        <f t="shared" si="6"/>
        <v>9</v>
      </c>
      <c r="X221" s="59">
        <v>11</v>
      </c>
    </row>
    <row r="222" spans="1:24" ht="15.75" customHeight="1">
      <c r="A222" s="4">
        <v>5</v>
      </c>
      <c r="B222" s="5">
        <v>331</v>
      </c>
      <c r="C222" s="4">
        <v>2</v>
      </c>
      <c r="D222" s="6">
        <v>43.59</v>
      </c>
      <c r="E222" s="6">
        <v>30.02</v>
      </c>
      <c r="F222" s="6">
        <v>-3.74</v>
      </c>
      <c r="I222" s="4">
        <v>54</v>
      </c>
      <c r="L222" s="1">
        <v>70</v>
      </c>
      <c r="N222" s="1">
        <v>10</v>
      </c>
      <c r="O222" s="1">
        <v>20</v>
      </c>
      <c r="P222" s="1">
        <v>8.5</v>
      </c>
      <c r="Q222" s="1">
        <v>-1</v>
      </c>
      <c r="T222" s="60">
        <f t="shared" si="6"/>
        <v>4.75</v>
      </c>
      <c r="X222" s="59">
        <v>11</v>
      </c>
    </row>
    <row r="223" spans="1:24" ht="15.75" customHeight="1">
      <c r="A223" s="4">
        <v>5</v>
      </c>
      <c r="B223" s="5">
        <v>330</v>
      </c>
      <c r="C223" s="4">
        <v>2</v>
      </c>
      <c r="D223" s="6">
        <v>41.75</v>
      </c>
      <c r="E223" s="6">
        <v>30.54</v>
      </c>
      <c r="F223" s="6">
        <v>-3.66</v>
      </c>
      <c r="I223" s="4">
        <v>43</v>
      </c>
      <c r="L223" s="1">
        <v>55</v>
      </c>
      <c r="N223" s="1">
        <v>10</v>
      </c>
      <c r="O223" s="1">
        <v>20</v>
      </c>
      <c r="P223" s="1">
        <v>5.25</v>
      </c>
      <c r="Q223" s="1">
        <v>-4.25</v>
      </c>
      <c r="T223" s="60">
        <f t="shared" si="6"/>
        <v>4.75</v>
      </c>
      <c r="X223" s="59">
        <v>11</v>
      </c>
    </row>
    <row r="224" spans="1:24" ht="15.75" customHeight="1">
      <c r="A224" s="4">
        <v>5</v>
      </c>
      <c r="B224" s="5">
        <v>323</v>
      </c>
      <c r="C224" s="4">
        <v>2</v>
      </c>
      <c r="D224" s="6">
        <v>48.05</v>
      </c>
      <c r="E224" s="6">
        <v>32.73</v>
      </c>
      <c r="F224" s="6">
        <v>-4.39</v>
      </c>
      <c r="I224" s="4">
        <v>217</v>
      </c>
      <c r="L224" s="1">
        <v>251</v>
      </c>
      <c r="N224" s="1">
        <v>1</v>
      </c>
      <c r="O224" s="1">
        <v>1</v>
      </c>
      <c r="P224" s="1">
        <v>15.75</v>
      </c>
      <c r="Q224" s="1">
        <v>-1.4</v>
      </c>
      <c r="R224" s="1">
        <v>1.3</v>
      </c>
      <c r="T224" s="60">
        <f t="shared" si="6"/>
        <v>18.45</v>
      </c>
      <c r="X224" s="59">
        <v>11</v>
      </c>
    </row>
    <row r="225" spans="1:24" ht="15.75" customHeight="1">
      <c r="A225" s="4">
        <v>5</v>
      </c>
      <c r="B225" s="5">
        <v>335</v>
      </c>
      <c r="C225" s="4">
        <v>2</v>
      </c>
      <c r="D225" s="6">
        <v>45.73</v>
      </c>
      <c r="E225" s="6">
        <v>34.56</v>
      </c>
      <c r="F225" s="6">
        <v>-4.19</v>
      </c>
      <c r="I225" s="4">
        <v>54</v>
      </c>
      <c r="L225" s="1">
        <v>62</v>
      </c>
      <c r="N225" s="1">
        <v>5</v>
      </c>
      <c r="O225" s="1">
        <v>20</v>
      </c>
      <c r="P225" s="1">
        <v>13</v>
      </c>
      <c r="Q225" s="1">
        <v>-3.4</v>
      </c>
      <c r="T225" s="60">
        <f t="shared" si="6"/>
        <v>4.1</v>
      </c>
      <c r="X225" s="59">
        <v>11</v>
      </c>
    </row>
    <row r="226" spans="1:24" ht="15.75" customHeight="1">
      <c r="A226" s="4">
        <v>5</v>
      </c>
      <c r="B226" s="5">
        <v>334</v>
      </c>
      <c r="C226" s="4">
        <v>2</v>
      </c>
      <c r="D226" s="6">
        <v>43.88</v>
      </c>
      <c r="E226" s="6">
        <v>34.78</v>
      </c>
      <c r="F226" s="6">
        <v>-3.92</v>
      </c>
      <c r="H226" s="4">
        <v>18.6</v>
      </c>
      <c r="I226" s="4">
        <v>140</v>
      </c>
      <c r="J226" s="4">
        <v>9</v>
      </c>
      <c r="K226" s="4">
        <v>11.1</v>
      </c>
      <c r="L226" s="1">
        <v>161</v>
      </c>
      <c r="N226" s="1">
        <v>1</v>
      </c>
      <c r="O226" s="1">
        <v>1</v>
      </c>
      <c r="P226" s="1">
        <v>12.4</v>
      </c>
      <c r="Q226" s="1">
        <v>-1.1</v>
      </c>
      <c r="T226" s="60">
        <f t="shared" si="6"/>
        <v>13.5</v>
      </c>
      <c r="X226" s="59">
        <v>11</v>
      </c>
    </row>
    <row r="227" spans="1:24" ht="15.75" customHeight="1">
      <c r="A227" s="4">
        <v>5</v>
      </c>
      <c r="B227" s="5">
        <v>333</v>
      </c>
      <c r="C227" s="4">
        <v>2</v>
      </c>
      <c r="D227" s="6">
        <v>40.95</v>
      </c>
      <c r="E227" s="6">
        <v>35.69</v>
      </c>
      <c r="F227" s="6">
        <v>-3.27</v>
      </c>
      <c r="I227" s="4">
        <v>242</v>
      </c>
      <c r="L227" s="1">
        <v>271</v>
      </c>
      <c r="N227" s="1">
        <v>1</v>
      </c>
      <c r="O227" s="1">
        <v>1</v>
      </c>
      <c r="P227" s="1">
        <v>18.75</v>
      </c>
      <c r="Q227" s="1">
        <v>-0.2</v>
      </c>
      <c r="T227" s="60">
        <f t="shared" si="6"/>
        <v>18.95</v>
      </c>
      <c r="X227" s="59">
        <v>11</v>
      </c>
    </row>
    <row r="228" spans="1:24" ht="15.75" customHeight="1">
      <c r="A228" s="4">
        <v>5</v>
      </c>
      <c r="B228" s="5">
        <v>337</v>
      </c>
      <c r="C228" s="4">
        <v>2</v>
      </c>
      <c r="D228" s="6">
        <v>46.23</v>
      </c>
      <c r="E228" s="6">
        <v>36.5</v>
      </c>
      <c r="F228" s="6">
        <v>-4.32</v>
      </c>
      <c r="I228" s="4">
        <v>58</v>
      </c>
      <c r="L228" s="1">
        <v>67</v>
      </c>
      <c r="N228" s="1">
        <v>5</v>
      </c>
      <c r="O228" s="1">
        <v>20</v>
      </c>
      <c r="P228" s="1">
        <v>16.75</v>
      </c>
      <c r="Q228" s="1">
        <v>-8.25</v>
      </c>
      <c r="T228" s="60">
        <f t="shared" si="6"/>
        <v>6.25</v>
      </c>
      <c r="X228" s="59">
        <v>11</v>
      </c>
    </row>
    <row r="229" spans="1:24" ht="15.75" customHeight="1">
      <c r="A229" s="4">
        <v>5</v>
      </c>
      <c r="B229" s="5">
        <v>338</v>
      </c>
      <c r="C229" s="4">
        <v>2</v>
      </c>
      <c r="D229" s="6">
        <v>44.62</v>
      </c>
      <c r="E229" s="6">
        <v>36.81</v>
      </c>
      <c r="F229" s="6">
        <v>-4.04</v>
      </c>
      <c r="I229" s="4">
        <v>65</v>
      </c>
      <c r="L229" s="1">
        <v>73</v>
      </c>
      <c r="N229" s="1">
        <v>10</v>
      </c>
      <c r="O229" s="1">
        <v>20</v>
      </c>
      <c r="P229" s="1">
        <v>11</v>
      </c>
      <c r="Q229" s="1">
        <v>-3.3</v>
      </c>
      <c r="T229" s="60">
        <f t="shared" si="6"/>
        <v>7.15</v>
      </c>
      <c r="X229" s="59">
        <v>11</v>
      </c>
    </row>
    <row r="230" spans="1:24" ht="15.75" customHeight="1">
      <c r="A230" s="4">
        <v>5</v>
      </c>
      <c r="B230" s="5">
        <v>339</v>
      </c>
      <c r="C230" s="4">
        <v>2</v>
      </c>
      <c r="D230" s="6">
        <v>43.65</v>
      </c>
      <c r="E230" s="6">
        <v>37.86</v>
      </c>
      <c r="F230" s="6">
        <v>-3.92</v>
      </c>
      <c r="I230" s="4">
        <v>59</v>
      </c>
      <c r="L230" s="1">
        <v>64</v>
      </c>
      <c r="N230" s="1">
        <v>10</v>
      </c>
      <c r="O230" s="1">
        <v>20</v>
      </c>
      <c r="P230" s="1">
        <v>9.75</v>
      </c>
      <c r="Q230" s="1">
        <v>-3.1</v>
      </c>
      <c r="T230" s="60">
        <f t="shared" si="6"/>
        <v>6.425</v>
      </c>
      <c r="X230" s="59">
        <v>11</v>
      </c>
    </row>
    <row r="231" spans="1:24" ht="15.75" customHeight="1">
      <c r="A231" s="4">
        <v>5</v>
      </c>
      <c r="B231" s="5">
        <v>343</v>
      </c>
      <c r="C231" s="4">
        <v>2</v>
      </c>
      <c r="D231" s="6">
        <v>46.97</v>
      </c>
      <c r="E231" s="6">
        <v>38.16</v>
      </c>
      <c r="F231" s="6">
        <v>-4.44</v>
      </c>
      <c r="I231" s="4">
        <v>54</v>
      </c>
      <c r="L231" s="1">
        <v>63</v>
      </c>
      <c r="N231" s="1">
        <v>5</v>
      </c>
      <c r="O231" s="1">
        <v>20</v>
      </c>
      <c r="P231" s="1">
        <v>11.25</v>
      </c>
      <c r="Q231" s="1">
        <v>-6.5</v>
      </c>
      <c r="T231" s="60">
        <f t="shared" si="6"/>
        <v>4.4375</v>
      </c>
      <c r="X231" s="59">
        <v>11</v>
      </c>
    </row>
    <row r="232" spans="1:24" ht="15.75" customHeight="1">
      <c r="A232" s="4">
        <v>5</v>
      </c>
      <c r="B232" s="5">
        <v>344</v>
      </c>
      <c r="C232" s="4">
        <v>2</v>
      </c>
      <c r="D232" s="6">
        <v>48.51</v>
      </c>
      <c r="E232" s="6">
        <v>38.72</v>
      </c>
      <c r="F232" s="6">
        <v>-4.76</v>
      </c>
      <c r="I232" s="4">
        <v>30</v>
      </c>
      <c r="L232" s="1">
        <v>36</v>
      </c>
      <c r="N232" s="1">
        <v>5</v>
      </c>
      <c r="O232" s="1">
        <v>20</v>
      </c>
      <c r="P232" s="1">
        <v>3.75</v>
      </c>
      <c r="Q232" s="1">
        <v>-6.75</v>
      </c>
      <c r="T232" s="60">
        <f t="shared" si="6"/>
        <v>2.625</v>
      </c>
      <c r="X232" s="59">
        <v>11</v>
      </c>
    </row>
    <row r="233" spans="1:24" ht="15.75" customHeight="1">
      <c r="A233" s="4">
        <v>5</v>
      </c>
      <c r="B233" s="5">
        <v>341</v>
      </c>
      <c r="C233" s="4">
        <v>2</v>
      </c>
      <c r="D233" s="6">
        <v>42.15</v>
      </c>
      <c r="E233" s="6">
        <v>39.08</v>
      </c>
      <c r="F233" s="6">
        <v>-3.73</v>
      </c>
      <c r="I233" s="4">
        <v>99</v>
      </c>
      <c r="L233" s="1">
        <v>111</v>
      </c>
      <c r="N233" s="1">
        <v>1</v>
      </c>
      <c r="O233" s="1">
        <v>1</v>
      </c>
      <c r="P233" s="1">
        <v>9.4</v>
      </c>
      <c r="Q233" s="1">
        <v>-1.75</v>
      </c>
      <c r="T233" s="60">
        <f t="shared" si="6"/>
        <v>11.15</v>
      </c>
      <c r="X233" s="59">
        <v>11</v>
      </c>
    </row>
    <row r="234" spans="1:24" ht="15.75" customHeight="1">
      <c r="A234" s="4">
        <v>5</v>
      </c>
      <c r="B234" s="5">
        <v>342</v>
      </c>
      <c r="C234" s="4">
        <v>2</v>
      </c>
      <c r="D234" s="6">
        <v>45.15</v>
      </c>
      <c r="E234" s="6">
        <v>39.62</v>
      </c>
      <c r="F234" s="6">
        <v>-4.08</v>
      </c>
      <c r="I234" s="4">
        <v>207</v>
      </c>
      <c r="L234" s="1">
        <v>241</v>
      </c>
      <c r="N234" s="1">
        <v>1</v>
      </c>
      <c r="O234" s="1">
        <v>1</v>
      </c>
      <c r="P234" s="1">
        <v>16.75</v>
      </c>
      <c r="Q234" s="1">
        <v>-1.75</v>
      </c>
      <c r="T234" s="60">
        <f t="shared" si="6"/>
        <v>18.5</v>
      </c>
      <c r="X234" s="59">
        <v>11</v>
      </c>
    </row>
    <row r="235" spans="1:24" ht="15.75" customHeight="1">
      <c r="A235" s="4">
        <v>5</v>
      </c>
      <c r="B235" s="5">
        <v>345</v>
      </c>
      <c r="C235" s="4">
        <v>2</v>
      </c>
      <c r="D235" s="6">
        <v>44.08</v>
      </c>
      <c r="E235" s="6">
        <v>41.7</v>
      </c>
      <c r="F235" s="6">
        <v>-4.1</v>
      </c>
      <c r="I235" s="4">
        <v>171</v>
      </c>
      <c r="L235" s="1">
        <v>207</v>
      </c>
      <c r="N235" s="1">
        <v>1</v>
      </c>
      <c r="O235" s="1">
        <v>1</v>
      </c>
      <c r="P235" s="1">
        <v>19.9</v>
      </c>
      <c r="Q235" s="1">
        <v>-0.4</v>
      </c>
      <c r="T235" s="60">
        <f t="shared" si="6"/>
        <v>20.299999999999997</v>
      </c>
      <c r="X235" s="59">
        <v>11</v>
      </c>
    </row>
    <row r="236" spans="1:24" ht="15.75" customHeight="1">
      <c r="A236" s="4">
        <v>5</v>
      </c>
      <c r="B236" s="5">
        <v>348</v>
      </c>
      <c r="C236" s="4">
        <v>2</v>
      </c>
      <c r="D236" s="6">
        <v>48.11</v>
      </c>
      <c r="E236" s="6">
        <v>43.45</v>
      </c>
      <c r="F236" s="6">
        <v>-4.74</v>
      </c>
      <c r="I236" s="4">
        <v>71</v>
      </c>
      <c r="L236" s="1">
        <v>85</v>
      </c>
      <c r="N236" s="1">
        <v>1</v>
      </c>
      <c r="O236" s="1">
        <v>1</v>
      </c>
      <c r="P236" s="1">
        <v>5.6</v>
      </c>
      <c r="Q236" s="1">
        <v>-2.8</v>
      </c>
      <c r="T236" s="60">
        <f t="shared" si="6"/>
        <v>8.399999999999999</v>
      </c>
      <c r="X236" s="59">
        <v>11</v>
      </c>
    </row>
    <row r="237" spans="1:24" ht="15.75" customHeight="1">
      <c r="A237" s="4">
        <v>5</v>
      </c>
      <c r="B237" s="5">
        <v>346</v>
      </c>
      <c r="C237" s="4">
        <v>2</v>
      </c>
      <c r="D237" s="6">
        <v>43.15</v>
      </c>
      <c r="E237" s="6">
        <v>45.23</v>
      </c>
      <c r="F237" s="6">
        <v>-4.22</v>
      </c>
      <c r="I237" s="4">
        <v>171</v>
      </c>
      <c r="L237" s="1">
        <v>196</v>
      </c>
      <c r="N237" s="1">
        <v>1</v>
      </c>
      <c r="O237" s="1">
        <v>1</v>
      </c>
      <c r="P237" s="1">
        <v>16</v>
      </c>
      <c r="Q237" s="1">
        <v>-1.75</v>
      </c>
      <c r="T237" s="60">
        <f t="shared" si="6"/>
        <v>17.75</v>
      </c>
      <c r="X237" s="59">
        <v>11</v>
      </c>
    </row>
    <row r="238" spans="1:24" ht="15.75" customHeight="1">
      <c r="A238" s="4">
        <v>5</v>
      </c>
      <c r="B238" s="5">
        <v>349</v>
      </c>
      <c r="C238" s="4">
        <v>2</v>
      </c>
      <c r="D238" s="6">
        <v>47.3</v>
      </c>
      <c r="E238" s="6">
        <v>46.04</v>
      </c>
      <c r="F238" s="6">
        <v>-4.7</v>
      </c>
      <c r="H238" s="4">
        <v>22</v>
      </c>
      <c r="I238" s="4">
        <v>188</v>
      </c>
      <c r="J238" s="4">
        <v>15</v>
      </c>
      <c r="K238" s="4">
        <v>17.5</v>
      </c>
      <c r="L238" s="1">
        <v>216</v>
      </c>
      <c r="N238" s="1">
        <v>1</v>
      </c>
      <c r="O238" s="1">
        <v>1</v>
      </c>
      <c r="P238" s="1">
        <v>16.5</v>
      </c>
      <c r="Q238" s="1">
        <v>-2.25</v>
      </c>
      <c r="T238" s="60">
        <f t="shared" si="6"/>
        <v>18.75</v>
      </c>
      <c r="X238" s="59">
        <v>11</v>
      </c>
    </row>
    <row r="239" spans="1:24" ht="15.75" customHeight="1">
      <c r="A239" s="4">
        <v>5</v>
      </c>
      <c r="B239" s="5">
        <v>350</v>
      </c>
      <c r="C239" s="4">
        <v>2</v>
      </c>
      <c r="D239" s="6">
        <v>48.86</v>
      </c>
      <c r="E239" s="6">
        <v>49.5</v>
      </c>
      <c r="F239" s="6">
        <v>-4.92</v>
      </c>
      <c r="I239" s="4">
        <v>206</v>
      </c>
      <c r="L239" s="1">
        <v>240</v>
      </c>
      <c r="N239" s="1">
        <v>1</v>
      </c>
      <c r="O239" s="1">
        <v>1</v>
      </c>
      <c r="P239" s="1">
        <v>17.25</v>
      </c>
      <c r="Q239" s="1">
        <v>-2</v>
      </c>
      <c r="T239" s="60">
        <f t="shared" si="6"/>
        <v>19.25</v>
      </c>
      <c r="X239" s="59">
        <v>11</v>
      </c>
    </row>
    <row r="240" spans="1:24" ht="15.75" customHeight="1">
      <c r="A240" s="4">
        <v>2</v>
      </c>
      <c r="B240" s="5">
        <v>254</v>
      </c>
      <c r="C240" s="4">
        <v>3</v>
      </c>
      <c r="D240" s="6">
        <v>10.43</v>
      </c>
      <c r="E240" s="6">
        <v>3.5</v>
      </c>
      <c r="F240" s="6">
        <v>-0.51</v>
      </c>
      <c r="H240" s="4">
        <v>15.1</v>
      </c>
      <c r="I240" s="4">
        <v>109</v>
      </c>
      <c r="J240" s="4">
        <v>8</v>
      </c>
      <c r="K240" s="4">
        <v>12.4</v>
      </c>
      <c r="L240" s="1">
        <v>119</v>
      </c>
      <c r="N240" s="1">
        <v>1</v>
      </c>
      <c r="O240" s="1">
        <v>1</v>
      </c>
      <c r="P240" s="1">
        <v>12.8</v>
      </c>
      <c r="Q240" s="1">
        <v>-2</v>
      </c>
      <c r="T240" s="60">
        <f t="shared" si="6"/>
        <v>14.8</v>
      </c>
      <c r="X240" s="59">
        <v>11</v>
      </c>
    </row>
    <row r="241" spans="1:24" ht="15.75" customHeight="1">
      <c r="A241" s="4">
        <v>2</v>
      </c>
      <c r="B241" s="5">
        <v>95</v>
      </c>
      <c r="C241" s="4">
        <v>3</v>
      </c>
      <c r="D241" s="6">
        <v>15.84</v>
      </c>
      <c r="E241" s="6">
        <v>32.75</v>
      </c>
      <c r="F241" s="6">
        <v>-1.14</v>
      </c>
      <c r="H241" s="4">
        <v>27.6</v>
      </c>
      <c r="I241" s="4">
        <v>224</v>
      </c>
      <c r="J241" s="4">
        <v>18</v>
      </c>
      <c r="K241" s="4">
        <v>19.1</v>
      </c>
      <c r="L241" s="1">
        <v>263</v>
      </c>
      <c r="N241" s="1">
        <v>1</v>
      </c>
      <c r="O241" s="1">
        <v>1</v>
      </c>
      <c r="P241" s="1">
        <v>19.3</v>
      </c>
      <c r="Q241" s="1">
        <v>0.2</v>
      </c>
      <c r="R241" s="1">
        <v>1.3</v>
      </c>
      <c r="T241" s="60">
        <f t="shared" si="6"/>
        <v>20.400000000000002</v>
      </c>
      <c r="X241" s="59">
        <v>11</v>
      </c>
    </row>
    <row r="242" spans="1:24" ht="15.75" customHeight="1">
      <c r="A242" s="4">
        <v>2</v>
      </c>
      <c r="B242" s="5">
        <v>86</v>
      </c>
      <c r="C242" s="4">
        <v>3</v>
      </c>
      <c r="D242" s="6">
        <v>13.1</v>
      </c>
      <c r="E242" s="6">
        <v>39.02</v>
      </c>
      <c r="F242" s="6">
        <v>-1.36</v>
      </c>
      <c r="I242" s="4">
        <v>250</v>
      </c>
      <c r="L242" s="1">
        <v>277</v>
      </c>
      <c r="N242" s="1">
        <v>1</v>
      </c>
      <c r="O242" s="1">
        <v>1</v>
      </c>
      <c r="P242" s="1">
        <v>21.6</v>
      </c>
      <c r="Q242" s="1">
        <v>0.2</v>
      </c>
      <c r="S242" s="1" t="s">
        <v>77</v>
      </c>
      <c r="T242" s="60">
        <f t="shared" si="6"/>
        <v>21.400000000000002</v>
      </c>
      <c r="X242" s="59">
        <v>11</v>
      </c>
    </row>
    <row r="243" spans="1:24" ht="15.75" customHeight="1">
      <c r="A243" s="4">
        <v>2</v>
      </c>
      <c r="B243" s="5">
        <v>218</v>
      </c>
      <c r="C243" s="4">
        <v>3</v>
      </c>
      <c r="D243" s="6">
        <v>17.64</v>
      </c>
      <c r="E243" s="6">
        <v>47.14</v>
      </c>
      <c r="F243" s="6">
        <v>-2.59</v>
      </c>
      <c r="I243" s="4">
        <v>168</v>
      </c>
      <c r="L243" s="1">
        <v>201</v>
      </c>
      <c r="N243" s="1">
        <v>1</v>
      </c>
      <c r="O243" s="1">
        <v>1</v>
      </c>
      <c r="P243" s="1">
        <v>19</v>
      </c>
      <c r="Q243" s="1">
        <v>-0.3</v>
      </c>
      <c r="T243" s="60">
        <f t="shared" si="6"/>
        <v>19.3</v>
      </c>
      <c r="X243" s="59">
        <v>11</v>
      </c>
    </row>
    <row r="244" spans="1:24" ht="15.75" customHeight="1">
      <c r="A244" s="4">
        <v>2</v>
      </c>
      <c r="B244" s="5">
        <v>202</v>
      </c>
      <c r="C244" s="4">
        <v>3</v>
      </c>
      <c r="D244" s="6">
        <v>11.79</v>
      </c>
      <c r="E244" s="6">
        <v>48.96</v>
      </c>
      <c r="F244" s="6">
        <v>-2.18</v>
      </c>
      <c r="H244" s="4">
        <v>25.1</v>
      </c>
      <c r="I244" s="4">
        <v>200</v>
      </c>
      <c r="J244" s="4">
        <v>15</v>
      </c>
      <c r="K244" s="4">
        <v>17.7</v>
      </c>
      <c r="L244" s="1">
        <v>214</v>
      </c>
      <c r="N244" s="1">
        <v>1</v>
      </c>
      <c r="O244" s="1">
        <v>1</v>
      </c>
      <c r="P244" s="1">
        <v>18.5</v>
      </c>
      <c r="Q244" s="1">
        <v>0.1</v>
      </c>
      <c r="T244" s="60">
        <f t="shared" si="6"/>
        <v>18.4</v>
      </c>
      <c r="X244" s="59">
        <v>11</v>
      </c>
    </row>
    <row r="245" spans="1:24" ht="15.75" customHeight="1">
      <c r="A245" s="4">
        <v>3</v>
      </c>
      <c r="B245" s="5">
        <v>14</v>
      </c>
      <c r="C245" s="4">
        <v>3</v>
      </c>
      <c r="D245" s="6">
        <v>26.37</v>
      </c>
      <c r="E245" s="6">
        <v>13.32</v>
      </c>
      <c r="F245" s="6">
        <v>-0.99</v>
      </c>
      <c r="H245" s="4">
        <v>24.5</v>
      </c>
      <c r="I245" s="4">
        <v>190</v>
      </c>
      <c r="J245" s="4">
        <v>15</v>
      </c>
      <c r="K245" s="4">
        <v>16.4</v>
      </c>
      <c r="L245" s="1">
        <v>204</v>
      </c>
      <c r="N245" s="1">
        <v>1</v>
      </c>
      <c r="O245" s="1">
        <v>1</v>
      </c>
      <c r="P245" s="1">
        <v>16.25</v>
      </c>
      <c r="Q245" s="1">
        <v>-0.75</v>
      </c>
      <c r="R245" s="1">
        <v>1.3</v>
      </c>
      <c r="T245" s="60">
        <f t="shared" si="6"/>
        <v>18.3</v>
      </c>
      <c r="X245" s="59">
        <v>11</v>
      </c>
    </row>
    <row r="246" spans="1:24" ht="15.75" customHeight="1">
      <c r="A246" s="4">
        <v>3</v>
      </c>
      <c r="B246" s="5">
        <v>111</v>
      </c>
      <c r="C246" s="4">
        <v>3</v>
      </c>
      <c r="D246" s="6">
        <v>24.37</v>
      </c>
      <c r="E246" s="6">
        <v>32.31</v>
      </c>
      <c r="F246" s="6">
        <v>-2.1</v>
      </c>
      <c r="H246" s="4">
        <v>29.9</v>
      </c>
      <c r="I246" s="4">
        <v>253</v>
      </c>
      <c r="J246" s="4">
        <v>19</v>
      </c>
      <c r="K246" s="4">
        <v>20.7</v>
      </c>
      <c r="L246" s="1">
        <v>280</v>
      </c>
      <c r="N246" s="1">
        <v>1</v>
      </c>
      <c r="O246" s="1">
        <v>1</v>
      </c>
      <c r="P246" s="1">
        <v>21</v>
      </c>
      <c r="Q246" s="1">
        <v>0.5</v>
      </c>
      <c r="T246" s="60">
        <f t="shared" si="6"/>
        <v>20.5</v>
      </c>
      <c r="U246" s="60">
        <v>11</v>
      </c>
      <c r="V246" s="60">
        <v>6.8</v>
      </c>
      <c r="W246" s="60">
        <v>6.4</v>
      </c>
      <c r="X246" s="59">
        <v>11</v>
      </c>
    </row>
    <row r="247" spans="1:24" ht="15.75" customHeight="1">
      <c r="A247" s="4">
        <v>4</v>
      </c>
      <c r="B247" s="5">
        <v>46</v>
      </c>
      <c r="C247" s="4">
        <v>3</v>
      </c>
      <c r="D247" s="6">
        <v>32.69</v>
      </c>
      <c r="E247" s="6">
        <v>25.03</v>
      </c>
      <c r="F247" s="6">
        <v>-2.54</v>
      </c>
      <c r="H247" s="4">
        <v>33.3</v>
      </c>
      <c r="I247" s="4">
        <v>242</v>
      </c>
      <c r="J247" s="4">
        <v>21</v>
      </c>
      <c r="K247" s="4">
        <v>21</v>
      </c>
      <c r="L247" s="1">
        <v>271</v>
      </c>
      <c r="N247" s="1">
        <v>1</v>
      </c>
      <c r="O247" s="1">
        <v>1</v>
      </c>
      <c r="P247" s="1">
        <v>20.75</v>
      </c>
      <c r="Q247" s="1">
        <v>-0.25</v>
      </c>
      <c r="T247" s="60">
        <f t="shared" si="6"/>
        <v>21</v>
      </c>
      <c r="X247" s="59">
        <v>11</v>
      </c>
    </row>
    <row r="248" spans="1:24" ht="15.75" customHeight="1">
      <c r="A248" s="4">
        <v>4</v>
      </c>
      <c r="B248" s="5">
        <v>124</v>
      </c>
      <c r="C248" s="4">
        <v>3</v>
      </c>
      <c r="D248" s="6">
        <v>37.33</v>
      </c>
      <c r="E248" s="6">
        <v>33.32</v>
      </c>
      <c r="F248" s="6">
        <v>-3.39</v>
      </c>
      <c r="H248" s="4">
        <v>32</v>
      </c>
      <c r="I248" s="4">
        <v>262</v>
      </c>
      <c r="J248" s="4">
        <v>21</v>
      </c>
      <c r="K248" s="4">
        <v>22.9</v>
      </c>
      <c r="L248" s="1">
        <v>290</v>
      </c>
      <c r="N248" s="1">
        <v>1</v>
      </c>
      <c r="O248" s="1">
        <v>1</v>
      </c>
      <c r="P248" s="1">
        <v>20.8</v>
      </c>
      <c r="Q248" s="1">
        <v>-1.1</v>
      </c>
      <c r="R248" s="1">
        <v>1.3</v>
      </c>
      <c r="T248" s="60">
        <f t="shared" si="6"/>
        <v>23.200000000000003</v>
      </c>
      <c r="X248" s="59">
        <v>11</v>
      </c>
    </row>
    <row r="249" spans="1:24" ht="15.75" customHeight="1">
      <c r="A249" s="4">
        <v>4</v>
      </c>
      <c r="B249" s="5">
        <v>253</v>
      </c>
      <c r="C249" s="4">
        <v>3</v>
      </c>
      <c r="D249" s="6">
        <v>39.1</v>
      </c>
      <c r="E249" s="6">
        <v>44.81</v>
      </c>
      <c r="F249" s="6">
        <v>-3.71</v>
      </c>
      <c r="I249" s="4">
        <v>136</v>
      </c>
      <c r="L249" s="1">
        <v>145</v>
      </c>
      <c r="N249" s="1">
        <v>1</v>
      </c>
      <c r="O249" s="1">
        <v>1</v>
      </c>
      <c r="P249" s="1">
        <v>14.1</v>
      </c>
      <c r="Q249" s="1">
        <v>-1.4</v>
      </c>
      <c r="T249" s="60">
        <f t="shared" si="6"/>
        <v>15.5</v>
      </c>
      <c r="X249" s="59">
        <v>11</v>
      </c>
    </row>
    <row r="250" spans="1:24" ht="15.75" customHeight="1">
      <c r="A250" s="4">
        <v>4</v>
      </c>
      <c r="B250" s="5">
        <v>239</v>
      </c>
      <c r="C250" s="4">
        <v>3</v>
      </c>
      <c r="D250" s="6">
        <v>30.5</v>
      </c>
      <c r="E250" s="6">
        <v>45.06</v>
      </c>
      <c r="F250" s="6">
        <v>-3.59</v>
      </c>
      <c r="H250" s="4">
        <v>19.1</v>
      </c>
      <c r="I250" s="4">
        <v>154</v>
      </c>
      <c r="J250" s="4">
        <v>12</v>
      </c>
      <c r="K250" s="4">
        <v>16.8</v>
      </c>
      <c r="L250" s="1">
        <v>177</v>
      </c>
      <c r="N250" s="1">
        <v>1</v>
      </c>
      <c r="O250" s="1">
        <v>1</v>
      </c>
      <c r="P250" s="1">
        <v>15.5</v>
      </c>
      <c r="Q250" s="1">
        <v>-3</v>
      </c>
      <c r="T250" s="60">
        <f t="shared" si="6"/>
        <v>18.5</v>
      </c>
      <c r="X250" s="59">
        <v>11</v>
      </c>
    </row>
    <row r="251" spans="1:24" ht="15.75" customHeight="1">
      <c r="A251" s="4">
        <v>5</v>
      </c>
      <c r="B251" s="5">
        <v>305</v>
      </c>
      <c r="C251" s="4">
        <v>3</v>
      </c>
      <c r="D251" s="6">
        <v>41.01</v>
      </c>
      <c r="E251" s="6">
        <v>17.81</v>
      </c>
      <c r="F251" s="6">
        <v>-2.66</v>
      </c>
      <c r="H251" s="4">
        <v>34.5</v>
      </c>
      <c r="I251" s="4">
        <v>294</v>
      </c>
      <c r="J251" s="4">
        <v>24</v>
      </c>
      <c r="K251" s="4">
        <v>21.3</v>
      </c>
      <c r="L251" s="1">
        <v>317</v>
      </c>
      <c r="N251" s="1">
        <v>1</v>
      </c>
      <c r="O251" s="1">
        <v>1</v>
      </c>
      <c r="P251" s="1">
        <v>19.5</v>
      </c>
      <c r="Q251" s="1">
        <v>-2.25</v>
      </c>
      <c r="T251" s="60">
        <f t="shared" si="6"/>
        <v>21.75</v>
      </c>
      <c r="X251" s="59">
        <v>11</v>
      </c>
    </row>
    <row r="252" spans="1:24" ht="15.75" customHeight="1">
      <c r="A252" s="4">
        <v>5</v>
      </c>
      <c r="B252" s="5">
        <v>311</v>
      </c>
      <c r="C252" s="4">
        <v>3</v>
      </c>
      <c r="D252" s="6">
        <v>40.5</v>
      </c>
      <c r="E252" s="6">
        <v>23.36</v>
      </c>
      <c r="F252" s="6">
        <v>-2.88</v>
      </c>
      <c r="H252" s="4">
        <v>24.9</v>
      </c>
      <c r="I252" s="4">
        <v>177</v>
      </c>
      <c r="J252" s="4">
        <v>13</v>
      </c>
      <c r="K252" s="4">
        <v>16.2</v>
      </c>
      <c r="L252" s="1">
        <v>188</v>
      </c>
      <c r="N252" s="1">
        <v>1</v>
      </c>
      <c r="O252" s="1">
        <v>1</v>
      </c>
      <c r="P252" s="1">
        <v>17.75</v>
      </c>
      <c r="Q252" s="1">
        <v>0.4</v>
      </c>
      <c r="T252" s="60">
        <f t="shared" si="6"/>
        <v>17.35</v>
      </c>
      <c r="U252" s="60">
        <v>10.4</v>
      </c>
      <c r="V252" s="60">
        <v>3.3</v>
      </c>
      <c r="W252" s="60">
        <v>3</v>
      </c>
      <c r="X252" s="59">
        <v>11</v>
      </c>
    </row>
    <row r="253" spans="1:24" ht="15.75" customHeight="1">
      <c r="A253" s="4">
        <v>5</v>
      </c>
      <c r="B253" s="5">
        <v>326</v>
      </c>
      <c r="C253" s="4">
        <v>3</v>
      </c>
      <c r="D253" s="6">
        <v>43.7</v>
      </c>
      <c r="E253" s="6">
        <v>27.88</v>
      </c>
      <c r="F253" s="6">
        <v>-3.43</v>
      </c>
      <c r="H253" s="4">
        <v>27.6</v>
      </c>
      <c r="I253" s="4">
        <v>221</v>
      </c>
      <c r="J253" s="4">
        <v>19</v>
      </c>
      <c r="K253" s="4">
        <v>22</v>
      </c>
      <c r="L253">
        <v>248</v>
      </c>
      <c r="M253"/>
      <c r="N253">
        <v>19.7</v>
      </c>
      <c r="O253" t="s">
        <v>61</v>
      </c>
      <c r="P253">
        <v>22.3</v>
      </c>
      <c r="Q253"/>
      <c r="R253"/>
      <c r="T253" s="62">
        <v>22.3</v>
      </c>
      <c r="U253" s="60">
        <v>10.1</v>
      </c>
      <c r="V253" s="60">
        <v>5.85</v>
      </c>
      <c r="W253" s="60">
        <v>4.1</v>
      </c>
      <c r="X253">
        <v>11</v>
      </c>
    </row>
    <row r="254" spans="1:24" ht="15.75" customHeight="1">
      <c r="A254" s="4">
        <v>1</v>
      </c>
      <c r="B254" s="5">
        <v>171</v>
      </c>
      <c r="C254" s="4">
        <v>16</v>
      </c>
      <c r="D254" s="6">
        <v>3.41</v>
      </c>
      <c r="E254" s="6">
        <v>34.69</v>
      </c>
      <c r="F254" s="6">
        <v>-1.02</v>
      </c>
      <c r="I254" s="4">
        <v>27</v>
      </c>
      <c r="L254" s="1">
        <v>34</v>
      </c>
      <c r="N254" s="1">
        <v>7.5</v>
      </c>
      <c r="O254" s="1">
        <v>15</v>
      </c>
      <c r="P254" s="1">
        <v>8.25</v>
      </c>
      <c r="Q254" s="1">
        <v>-3.8</v>
      </c>
      <c r="T254" s="60">
        <f>N254/O254*P254-N254/O254*Q254+R254</f>
        <v>6.025</v>
      </c>
      <c r="X254" s="59">
        <v>11</v>
      </c>
    </row>
    <row r="255" spans="1:24" ht="15.75" customHeight="1">
      <c r="A255" s="4">
        <v>1</v>
      </c>
      <c r="B255" s="5">
        <v>176</v>
      </c>
      <c r="C255" s="4">
        <v>16</v>
      </c>
      <c r="D255" s="6">
        <v>5.94</v>
      </c>
      <c r="E255" s="6">
        <v>36.62</v>
      </c>
      <c r="F255" s="6">
        <v>-1.08</v>
      </c>
      <c r="I255" s="4">
        <v>52</v>
      </c>
      <c r="L255" s="1">
        <v>65</v>
      </c>
      <c r="N255" s="1">
        <v>13.5</v>
      </c>
      <c r="O255" s="1">
        <v>15</v>
      </c>
      <c r="P255" s="1">
        <v>8.3</v>
      </c>
      <c r="Q255" s="1">
        <v>-1.6</v>
      </c>
      <c r="T255" s="60">
        <f>N255/O255*P255-N255/O255*Q255+R255</f>
        <v>8.91</v>
      </c>
      <c r="X255" s="59">
        <v>11</v>
      </c>
    </row>
    <row r="256" spans="1:24" ht="15.75" customHeight="1">
      <c r="A256" s="4">
        <v>1</v>
      </c>
      <c r="B256" s="5">
        <v>183</v>
      </c>
      <c r="C256" s="4">
        <v>16</v>
      </c>
      <c r="D256" s="6">
        <v>2.59</v>
      </c>
      <c r="E256" s="6">
        <v>43.18</v>
      </c>
      <c r="F256" s="6">
        <v>-1.26</v>
      </c>
      <c r="I256" s="4">
        <v>46</v>
      </c>
      <c r="L256" s="1">
        <v>53</v>
      </c>
      <c r="N256" s="1">
        <v>10</v>
      </c>
      <c r="O256" s="1">
        <v>20</v>
      </c>
      <c r="P256" s="1">
        <v>11.5</v>
      </c>
      <c r="Q256" s="1">
        <v>-4</v>
      </c>
      <c r="T256" s="60">
        <f>N256/O256*P256-N256/O256*Q256+R256</f>
        <v>7.75</v>
      </c>
      <c r="X256" s="59">
        <v>11</v>
      </c>
    </row>
    <row r="257" spans="1:24" ht="15.75" customHeight="1">
      <c r="A257" s="4">
        <v>1</v>
      </c>
      <c r="B257" s="5">
        <v>190</v>
      </c>
      <c r="C257" s="4">
        <v>16</v>
      </c>
      <c r="D257" s="6">
        <v>6.77</v>
      </c>
      <c r="E257" s="6">
        <v>43.38</v>
      </c>
      <c r="F257" s="6">
        <v>-1.45</v>
      </c>
      <c r="I257" s="4">
        <v>27</v>
      </c>
      <c r="L257" s="1">
        <v>31</v>
      </c>
      <c r="N257" s="1">
        <v>7.5</v>
      </c>
      <c r="O257" s="1">
        <v>15</v>
      </c>
      <c r="P257" s="1">
        <v>5.7</v>
      </c>
      <c r="Q257" s="1">
        <v>-2.5</v>
      </c>
      <c r="S257" s="1" t="s">
        <v>21</v>
      </c>
      <c r="T257" s="60">
        <f>N257/O257*P257-N257/O257*Q257+R257</f>
        <v>4.1</v>
      </c>
      <c r="X257" s="59">
        <v>11</v>
      </c>
    </row>
    <row r="258" spans="1:24" ht="15.75" customHeight="1">
      <c r="A258" s="4">
        <v>1</v>
      </c>
      <c r="B258" s="5">
        <v>184</v>
      </c>
      <c r="C258" s="4">
        <v>16</v>
      </c>
      <c r="D258" s="6">
        <v>1.89</v>
      </c>
      <c r="E258" s="6">
        <v>43.91</v>
      </c>
      <c r="F258" s="6">
        <v>-1</v>
      </c>
      <c r="I258" s="4">
        <v>28</v>
      </c>
      <c r="L258" s="1">
        <v>32</v>
      </c>
      <c r="N258" s="1">
        <v>10</v>
      </c>
      <c r="O258" s="1">
        <v>20</v>
      </c>
      <c r="P258" s="1">
        <v>10.5</v>
      </c>
      <c r="Q258" s="1">
        <v>-2.6</v>
      </c>
      <c r="T258" s="60">
        <f>N258/O258*P258-N258/O258*Q258+R258</f>
        <v>6.55</v>
      </c>
      <c r="X258" s="59">
        <v>11</v>
      </c>
    </row>
    <row r="259" spans="1:24" ht="15.75" customHeight="1">
      <c r="A259" s="4">
        <v>1</v>
      </c>
      <c r="B259" s="5">
        <v>191</v>
      </c>
      <c r="C259" s="4">
        <v>16</v>
      </c>
      <c r="D259" s="6">
        <v>7.7</v>
      </c>
      <c r="E259" s="6">
        <v>44.4</v>
      </c>
      <c r="F259" s="6">
        <v>-1.41</v>
      </c>
      <c r="I259" s="4">
        <v>27</v>
      </c>
      <c r="L259" s="1">
        <v>36</v>
      </c>
      <c r="N259" s="1">
        <v>7.5</v>
      </c>
      <c r="O259" s="1">
        <v>15</v>
      </c>
      <c r="P259" s="1">
        <f>N259/O259*9.2</f>
        <v>4.6</v>
      </c>
      <c r="Q259" s="1">
        <f>N259/O259*-3.6</f>
        <v>-1.8</v>
      </c>
      <c r="T259" s="60">
        <f aca="true" t="shared" si="7" ref="T259:T288">N259/O259*P259-N259/O259*Q259+R259</f>
        <v>3.1999999999999997</v>
      </c>
      <c r="X259" s="59">
        <v>11</v>
      </c>
    </row>
    <row r="260" spans="1:24" ht="15.75" customHeight="1">
      <c r="A260" s="4">
        <v>1</v>
      </c>
      <c r="B260" s="5">
        <v>186</v>
      </c>
      <c r="C260" s="4">
        <v>16</v>
      </c>
      <c r="D260" s="6">
        <v>1.65</v>
      </c>
      <c r="E260" s="6">
        <v>45.03</v>
      </c>
      <c r="F260" s="6">
        <v>-1.04</v>
      </c>
      <c r="I260" s="4">
        <v>32</v>
      </c>
      <c r="L260" s="1">
        <v>38</v>
      </c>
      <c r="N260" s="1">
        <v>10</v>
      </c>
      <c r="O260" s="1">
        <v>20</v>
      </c>
      <c r="P260" s="1">
        <v>9.1</v>
      </c>
      <c r="Q260" s="1">
        <v>-3.5</v>
      </c>
      <c r="T260" s="60">
        <f t="shared" si="7"/>
        <v>6.3</v>
      </c>
      <c r="X260" s="59">
        <v>11</v>
      </c>
    </row>
    <row r="261" spans="1:24" ht="15.75" customHeight="1">
      <c r="A261" s="4">
        <v>1</v>
      </c>
      <c r="B261" s="5">
        <v>187</v>
      </c>
      <c r="C261" s="4">
        <v>16</v>
      </c>
      <c r="D261" s="6">
        <v>1.85</v>
      </c>
      <c r="E261" s="6">
        <v>45.11</v>
      </c>
      <c r="F261" s="6">
        <v>-1.18</v>
      </c>
      <c r="I261" s="4">
        <v>27</v>
      </c>
      <c r="L261" s="1">
        <v>29</v>
      </c>
      <c r="N261" s="1">
        <v>10</v>
      </c>
      <c r="O261" s="1">
        <v>20</v>
      </c>
      <c r="P261" s="1">
        <v>10.3</v>
      </c>
      <c r="Q261" s="1">
        <v>-1.3</v>
      </c>
      <c r="S261" s="1" t="s">
        <v>21</v>
      </c>
      <c r="T261" s="60">
        <f t="shared" si="7"/>
        <v>5.800000000000001</v>
      </c>
      <c r="X261" s="59">
        <v>11</v>
      </c>
    </row>
    <row r="262" spans="1:24" ht="15.75" customHeight="1">
      <c r="A262" s="4">
        <v>1</v>
      </c>
      <c r="B262" s="5">
        <v>197</v>
      </c>
      <c r="C262" s="4">
        <v>16</v>
      </c>
      <c r="D262" s="6">
        <v>9.27</v>
      </c>
      <c r="E262" s="6">
        <v>46.63</v>
      </c>
      <c r="F262" s="6">
        <v>-1.71</v>
      </c>
      <c r="I262" s="4">
        <v>57</v>
      </c>
      <c r="L262" s="1">
        <v>70</v>
      </c>
      <c r="N262" s="1">
        <v>1</v>
      </c>
      <c r="O262" s="1">
        <v>1</v>
      </c>
      <c r="P262" s="1">
        <v>8.2</v>
      </c>
      <c r="Q262" s="1">
        <v>0.5</v>
      </c>
      <c r="T262" s="60">
        <f t="shared" si="7"/>
        <v>7.699999999999999</v>
      </c>
      <c r="X262" s="59">
        <v>11</v>
      </c>
    </row>
    <row r="263" spans="1:24" ht="15.75" customHeight="1">
      <c r="A263" s="4">
        <v>2</v>
      </c>
      <c r="B263" s="5">
        <v>263</v>
      </c>
      <c r="C263" s="4">
        <v>16</v>
      </c>
      <c r="D263" s="6">
        <v>15.31</v>
      </c>
      <c r="E263" s="6">
        <v>2.69</v>
      </c>
      <c r="F263" s="6">
        <v>-0.76</v>
      </c>
      <c r="I263" s="4">
        <v>31</v>
      </c>
      <c r="L263" s="1">
        <v>40</v>
      </c>
      <c r="N263" s="1">
        <v>10</v>
      </c>
      <c r="O263" s="1">
        <v>20</v>
      </c>
      <c r="P263" s="1">
        <v>9.2</v>
      </c>
      <c r="Q263" s="1">
        <v>-3.2</v>
      </c>
      <c r="T263" s="60">
        <f t="shared" si="7"/>
        <v>6.199999999999999</v>
      </c>
      <c r="X263" s="59">
        <v>11</v>
      </c>
    </row>
    <row r="264" spans="1:24" ht="15.75" customHeight="1">
      <c r="A264" s="4">
        <v>2</v>
      </c>
      <c r="B264" s="5">
        <v>359</v>
      </c>
      <c r="C264" s="4">
        <v>16</v>
      </c>
      <c r="D264" s="6">
        <v>11.52</v>
      </c>
      <c r="E264" s="6">
        <v>20.01</v>
      </c>
      <c r="F264" s="6">
        <v>-0.78</v>
      </c>
      <c r="I264" s="4">
        <v>39</v>
      </c>
      <c r="L264" s="1">
        <v>49</v>
      </c>
      <c r="N264" s="1">
        <v>7.5</v>
      </c>
      <c r="O264" s="1">
        <v>15</v>
      </c>
      <c r="P264" s="1">
        <v>11.6</v>
      </c>
      <c r="Q264" s="1">
        <v>-3.2</v>
      </c>
      <c r="T264" s="60">
        <f t="shared" si="7"/>
        <v>7.4</v>
      </c>
      <c r="X264" s="59">
        <v>11</v>
      </c>
    </row>
    <row r="265" spans="1:24" ht="15.75" customHeight="1">
      <c r="A265" s="4">
        <v>2</v>
      </c>
      <c r="B265" s="5">
        <v>358</v>
      </c>
      <c r="C265" s="4">
        <v>16</v>
      </c>
      <c r="D265" s="6">
        <v>13.34</v>
      </c>
      <c r="E265" s="6">
        <v>35.18</v>
      </c>
      <c r="F265" s="6">
        <v>-1.52</v>
      </c>
      <c r="I265" s="4">
        <v>27</v>
      </c>
      <c r="L265" s="1">
        <v>40</v>
      </c>
      <c r="N265" s="1">
        <v>7.5</v>
      </c>
      <c r="O265" s="1">
        <v>15</v>
      </c>
      <c r="P265" s="1">
        <v>8.5</v>
      </c>
      <c r="Q265" s="1">
        <v>-3.9</v>
      </c>
      <c r="T265" s="60">
        <f t="shared" si="7"/>
        <v>6.2</v>
      </c>
      <c r="X265" s="59">
        <v>11</v>
      </c>
    </row>
    <row r="266" spans="1:24" ht="15.75" customHeight="1">
      <c r="A266" s="4">
        <v>2</v>
      </c>
      <c r="B266" s="5">
        <v>83</v>
      </c>
      <c r="C266" s="4">
        <v>16</v>
      </c>
      <c r="D266" s="6">
        <v>12.12</v>
      </c>
      <c r="E266" s="6">
        <v>40.9</v>
      </c>
      <c r="F266" s="6">
        <v>-1.63</v>
      </c>
      <c r="I266" s="4">
        <v>44</v>
      </c>
      <c r="L266" s="1">
        <v>57</v>
      </c>
      <c r="N266" s="1">
        <v>10</v>
      </c>
      <c r="O266" s="1">
        <v>20</v>
      </c>
      <c r="P266" s="1">
        <v>14.3</v>
      </c>
      <c r="Q266" s="1">
        <v>-3.7</v>
      </c>
      <c r="T266" s="60">
        <f t="shared" si="7"/>
        <v>9</v>
      </c>
      <c r="X266" s="59">
        <v>11</v>
      </c>
    </row>
    <row r="267" spans="1:24" ht="15.75" customHeight="1">
      <c r="A267" s="4">
        <v>3</v>
      </c>
      <c r="B267" s="5">
        <v>271</v>
      </c>
      <c r="C267" s="4">
        <v>16</v>
      </c>
      <c r="D267" s="6">
        <v>26.16</v>
      </c>
      <c r="E267" s="6">
        <v>10.68</v>
      </c>
      <c r="F267" s="6">
        <v>-1.08</v>
      </c>
      <c r="I267" s="4">
        <v>27</v>
      </c>
      <c r="L267" s="1">
        <v>37</v>
      </c>
      <c r="N267" s="1">
        <v>7.5</v>
      </c>
      <c r="O267" s="1">
        <v>15</v>
      </c>
      <c r="P267" s="1">
        <v>8.25</v>
      </c>
      <c r="Q267" s="1">
        <v>-2.25</v>
      </c>
      <c r="T267" s="60">
        <f t="shared" si="7"/>
        <v>5.25</v>
      </c>
      <c r="X267" s="59">
        <v>11</v>
      </c>
    </row>
    <row r="268" spans="1:24" ht="15.75" customHeight="1">
      <c r="A268" s="4">
        <v>3</v>
      </c>
      <c r="B268" s="5">
        <v>357</v>
      </c>
      <c r="C268" s="4">
        <v>16</v>
      </c>
      <c r="D268" s="6">
        <v>22.69</v>
      </c>
      <c r="E268" s="6">
        <v>31.66</v>
      </c>
      <c r="F268" s="6">
        <v>-1.82</v>
      </c>
      <c r="I268" s="4">
        <v>34</v>
      </c>
      <c r="L268" s="1">
        <v>37</v>
      </c>
      <c r="N268" s="1">
        <v>7.5</v>
      </c>
      <c r="O268" s="1">
        <v>15</v>
      </c>
      <c r="P268" s="1">
        <v>12.75</v>
      </c>
      <c r="Q268" s="1">
        <v>-3.9</v>
      </c>
      <c r="T268" s="60">
        <f t="shared" si="7"/>
        <v>8.325</v>
      </c>
      <c r="X268" s="59">
        <v>11</v>
      </c>
    </row>
    <row r="269" spans="1:24" ht="15.75" customHeight="1">
      <c r="A269" s="4">
        <v>3</v>
      </c>
      <c r="B269" s="5">
        <v>234</v>
      </c>
      <c r="C269" s="4">
        <v>16</v>
      </c>
      <c r="D269" s="6">
        <v>26.73</v>
      </c>
      <c r="E269" s="6">
        <v>44.28</v>
      </c>
      <c r="F269" s="6">
        <v>-3.35</v>
      </c>
      <c r="I269" s="4">
        <v>35</v>
      </c>
      <c r="L269" s="1">
        <v>40</v>
      </c>
      <c r="N269" s="1">
        <v>10</v>
      </c>
      <c r="O269" s="1">
        <v>20</v>
      </c>
      <c r="P269" s="1">
        <v>10.2</v>
      </c>
      <c r="Q269" s="1">
        <v>-2.8</v>
      </c>
      <c r="R269" s="1">
        <v>1.3</v>
      </c>
      <c r="T269" s="60">
        <f t="shared" si="7"/>
        <v>7.8</v>
      </c>
      <c r="X269" s="59">
        <v>11</v>
      </c>
    </row>
    <row r="270" spans="1:24" ht="15.75" customHeight="1">
      <c r="A270" s="4">
        <v>3</v>
      </c>
      <c r="B270" s="5">
        <v>228</v>
      </c>
      <c r="C270" s="4">
        <v>16</v>
      </c>
      <c r="D270" s="6">
        <v>22.19</v>
      </c>
      <c r="E270" s="6">
        <v>45.42</v>
      </c>
      <c r="F270" s="6">
        <v>-2.92</v>
      </c>
      <c r="I270" s="4">
        <v>30</v>
      </c>
      <c r="L270" s="1">
        <v>40</v>
      </c>
      <c r="N270" s="1">
        <v>7.5</v>
      </c>
      <c r="O270" s="1">
        <v>15</v>
      </c>
      <c r="P270" s="1">
        <v>9</v>
      </c>
      <c r="Q270" s="1">
        <v>-2.2</v>
      </c>
      <c r="R270" s="1">
        <v>1.3</v>
      </c>
      <c r="T270" s="60">
        <f t="shared" si="7"/>
        <v>6.8999999999999995</v>
      </c>
      <c r="X270" s="59">
        <v>11</v>
      </c>
    </row>
    <row r="271" spans="1:24" ht="15.75" customHeight="1">
      <c r="A271" s="4">
        <v>4</v>
      </c>
      <c r="B271" s="5">
        <v>36</v>
      </c>
      <c r="C271" s="4">
        <v>16</v>
      </c>
      <c r="D271" s="6">
        <v>39.96</v>
      </c>
      <c r="E271" s="6">
        <v>14.06</v>
      </c>
      <c r="F271" s="6">
        <v>-2.53</v>
      </c>
      <c r="I271" s="4">
        <v>39</v>
      </c>
      <c r="L271" s="1">
        <v>48</v>
      </c>
      <c r="N271" s="1">
        <v>10</v>
      </c>
      <c r="O271" s="1">
        <v>20</v>
      </c>
      <c r="P271" s="1">
        <v>13.25</v>
      </c>
      <c r="Q271" s="1">
        <v>-1.25</v>
      </c>
      <c r="T271" s="60">
        <f t="shared" si="7"/>
        <v>7.25</v>
      </c>
      <c r="X271" s="59">
        <v>11</v>
      </c>
    </row>
    <row r="272" spans="1:24" ht="15.75" customHeight="1">
      <c r="A272" s="4">
        <v>4</v>
      </c>
      <c r="B272" s="5">
        <v>294</v>
      </c>
      <c r="C272" s="4">
        <v>16</v>
      </c>
      <c r="D272" s="6">
        <v>38.67</v>
      </c>
      <c r="E272" s="6">
        <v>14.35</v>
      </c>
      <c r="F272" s="6">
        <v>-2.36</v>
      </c>
      <c r="I272" s="4">
        <v>27</v>
      </c>
      <c r="L272" s="1">
        <v>33</v>
      </c>
      <c r="N272" s="1">
        <v>7.5</v>
      </c>
      <c r="O272" s="1">
        <v>15</v>
      </c>
      <c r="P272" s="1">
        <v>8.1</v>
      </c>
      <c r="Q272" s="1">
        <v>-4.3</v>
      </c>
      <c r="T272" s="60">
        <f t="shared" si="7"/>
        <v>6.199999999999999</v>
      </c>
      <c r="X272" s="59">
        <v>11</v>
      </c>
    </row>
    <row r="273" spans="1:24" ht="15.75" customHeight="1">
      <c r="A273" s="4">
        <v>4</v>
      </c>
      <c r="B273" s="5">
        <v>314</v>
      </c>
      <c r="C273" s="4">
        <v>16</v>
      </c>
      <c r="D273" s="6">
        <v>36.94</v>
      </c>
      <c r="E273" s="6">
        <v>17.1</v>
      </c>
      <c r="F273" s="6">
        <v>-2.39</v>
      </c>
      <c r="I273" s="4">
        <v>30</v>
      </c>
      <c r="L273" s="1">
        <v>42</v>
      </c>
      <c r="N273" s="1">
        <v>10</v>
      </c>
      <c r="O273" s="1">
        <v>20</v>
      </c>
      <c r="P273" s="1">
        <v>12.5</v>
      </c>
      <c r="Q273" s="1">
        <v>-0.25</v>
      </c>
      <c r="R273" s="1">
        <v>1.3</v>
      </c>
      <c r="T273" s="60">
        <f t="shared" si="7"/>
        <v>7.675</v>
      </c>
      <c r="X273" s="59">
        <v>11</v>
      </c>
    </row>
    <row r="274" spans="1:24" ht="15.75" customHeight="1">
      <c r="A274" s="4">
        <v>4</v>
      </c>
      <c r="B274" s="5">
        <v>315</v>
      </c>
      <c r="C274" s="4">
        <v>16</v>
      </c>
      <c r="D274" s="6">
        <v>31.07</v>
      </c>
      <c r="E274" s="6">
        <v>17.34</v>
      </c>
      <c r="F274" s="6">
        <v>-1.93</v>
      </c>
      <c r="I274" s="4">
        <v>26</v>
      </c>
      <c r="L274" s="1">
        <v>31</v>
      </c>
      <c r="N274" s="1">
        <v>7.5</v>
      </c>
      <c r="O274" s="1">
        <v>15</v>
      </c>
      <c r="P274" s="1">
        <v>6.75</v>
      </c>
      <c r="Q274" s="1">
        <v>-4.3</v>
      </c>
      <c r="T274" s="60">
        <f t="shared" si="7"/>
        <v>5.525</v>
      </c>
      <c r="X274" s="59">
        <v>11</v>
      </c>
    </row>
    <row r="275" spans="1:24" ht="15.75" customHeight="1">
      <c r="A275" s="4">
        <v>4</v>
      </c>
      <c r="B275" s="5">
        <v>29</v>
      </c>
      <c r="C275" s="4">
        <v>16</v>
      </c>
      <c r="D275" s="6">
        <v>38.11</v>
      </c>
      <c r="E275" s="6">
        <v>18.93</v>
      </c>
      <c r="F275" s="6">
        <v>-2.61</v>
      </c>
      <c r="I275" s="4">
        <v>35</v>
      </c>
      <c r="L275" s="1">
        <v>42</v>
      </c>
      <c r="N275" s="1">
        <v>7.5</v>
      </c>
      <c r="O275" s="1">
        <v>15</v>
      </c>
      <c r="P275" s="1">
        <v>12.25</v>
      </c>
      <c r="Q275" s="1">
        <v>-1</v>
      </c>
      <c r="R275" s="1">
        <v>1.3</v>
      </c>
      <c r="T275" s="60">
        <f t="shared" si="7"/>
        <v>7.925</v>
      </c>
      <c r="X275" s="59">
        <v>11</v>
      </c>
    </row>
    <row r="276" spans="1:24" ht="15.75" customHeight="1">
      <c r="A276" s="4">
        <v>4</v>
      </c>
      <c r="B276" s="5">
        <v>317</v>
      </c>
      <c r="C276" s="4">
        <v>16</v>
      </c>
      <c r="D276" s="6">
        <v>38.47</v>
      </c>
      <c r="E276" s="6">
        <v>22.64</v>
      </c>
      <c r="F276" s="6">
        <v>-2.93</v>
      </c>
      <c r="I276" s="4">
        <v>26</v>
      </c>
      <c r="L276" s="1">
        <v>31</v>
      </c>
      <c r="N276" s="1">
        <v>7.5</v>
      </c>
      <c r="O276" s="1">
        <v>15</v>
      </c>
      <c r="P276" s="1">
        <v>10.3</v>
      </c>
      <c r="Q276" s="1">
        <v>-2.15</v>
      </c>
      <c r="T276" s="60">
        <f t="shared" si="7"/>
        <v>6.2250000000000005</v>
      </c>
      <c r="X276" s="59">
        <v>11</v>
      </c>
    </row>
    <row r="277" spans="1:24" ht="15.75" customHeight="1">
      <c r="A277" s="4">
        <v>5</v>
      </c>
      <c r="B277" s="5">
        <v>297</v>
      </c>
      <c r="C277" s="4">
        <v>16</v>
      </c>
      <c r="D277" s="6">
        <v>41.96</v>
      </c>
      <c r="E277" s="6">
        <v>13.28</v>
      </c>
      <c r="F277" s="6">
        <v>-2.59</v>
      </c>
      <c r="I277" s="4">
        <v>31</v>
      </c>
      <c r="L277" s="1">
        <v>37</v>
      </c>
      <c r="N277" s="1">
        <v>10</v>
      </c>
      <c r="O277" s="1">
        <v>20</v>
      </c>
      <c r="P277" s="1">
        <v>7.75</v>
      </c>
      <c r="Q277" s="1">
        <v>-4.1</v>
      </c>
      <c r="T277" s="60">
        <f t="shared" si="7"/>
        <v>5.925</v>
      </c>
      <c r="X277" s="59">
        <v>11</v>
      </c>
    </row>
    <row r="278" spans="1:24" ht="15.75" customHeight="1">
      <c r="A278" s="4">
        <v>5</v>
      </c>
      <c r="B278" s="5">
        <v>302</v>
      </c>
      <c r="C278" s="4">
        <v>16</v>
      </c>
      <c r="D278" s="6">
        <v>45.14</v>
      </c>
      <c r="E278" s="6">
        <v>17.79</v>
      </c>
      <c r="F278" s="6">
        <v>-3.31</v>
      </c>
      <c r="I278" s="4">
        <v>35</v>
      </c>
      <c r="L278" s="1">
        <v>45</v>
      </c>
      <c r="N278" s="1">
        <v>5</v>
      </c>
      <c r="O278" s="1">
        <v>20</v>
      </c>
      <c r="P278" s="1">
        <v>20.25</v>
      </c>
      <c r="Q278" s="1">
        <v>-4.75</v>
      </c>
      <c r="T278" s="60">
        <f t="shared" si="7"/>
        <v>6.25</v>
      </c>
      <c r="X278" s="59">
        <v>11</v>
      </c>
    </row>
    <row r="279" spans="1:24" ht="15.75" customHeight="1">
      <c r="A279" s="4">
        <v>5</v>
      </c>
      <c r="B279" s="5">
        <v>307</v>
      </c>
      <c r="C279" s="4">
        <v>16</v>
      </c>
      <c r="D279" s="6">
        <v>43.03</v>
      </c>
      <c r="E279" s="6">
        <v>19.47</v>
      </c>
      <c r="F279" s="6">
        <v>-3.12</v>
      </c>
      <c r="I279" s="4">
        <v>25</v>
      </c>
      <c r="L279" s="1">
        <v>31</v>
      </c>
      <c r="N279" s="1">
        <v>5</v>
      </c>
      <c r="O279" s="1">
        <v>20</v>
      </c>
      <c r="P279" s="1">
        <v>19</v>
      </c>
      <c r="Q279" s="1">
        <v>-6.1</v>
      </c>
      <c r="T279" s="60">
        <f t="shared" si="7"/>
        <v>6.275</v>
      </c>
      <c r="X279" s="59">
        <v>11</v>
      </c>
    </row>
    <row r="280" spans="1:24" ht="15.75" customHeight="1">
      <c r="A280" s="4">
        <v>5</v>
      </c>
      <c r="B280" s="5">
        <v>313</v>
      </c>
      <c r="C280" s="4">
        <v>18</v>
      </c>
      <c r="D280" s="6">
        <v>41.37</v>
      </c>
      <c r="E280" s="6">
        <v>19.9</v>
      </c>
      <c r="F280" s="6">
        <v>-2.99</v>
      </c>
      <c r="I280" s="4">
        <v>27</v>
      </c>
      <c r="L280" s="1">
        <v>30</v>
      </c>
      <c r="N280" s="1">
        <v>5</v>
      </c>
      <c r="O280" s="1">
        <v>20</v>
      </c>
      <c r="P280" s="1">
        <v>17.25</v>
      </c>
      <c r="Q280" s="1">
        <v>-5.25</v>
      </c>
      <c r="S280" s="1" t="s">
        <v>22</v>
      </c>
      <c r="T280" s="60">
        <f t="shared" si="7"/>
        <v>5.625</v>
      </c>
      <c r="X280" s="59">
        <v>11</v>
      </c>
    </row>
    <row r="281" spans="1:24" ht="15.75" customHeight="1">
      <c r="A281" s="4">
        <v>2</v>
      </c>
      <c r="B281" s="5">
        <v>213</v>
      </c>
      <c r="C281" s="4">
        <v>2</v>
      </c>
      <c r="D281" s="6">
        <v>17.42</v>
      </c>
      <c r="E281" s="6">
        <v>41.87</v>
      </c>
      <c r="F281" s="6">
        <v>-2.39</v>
      </c>
      <c r="I281" s="4">
        <v>60</v>
      </c>
      <c r="L281" s="1">
        <v>67</v>
      </c>
      <c r="N281" s="1">
        <v>7.5</v>
      </c>
      <c r="O281" s="1">
        <v>15</v>
      </c>
      <c r="P281" s="1">
        <v>3.7</v>
      </c>
      <c r="Q281" s="1">
        <v>-3.7</v>
      </c>
      <c r="S281" s="1" t="s">
        <v>37</v>
      </c>
      <c r="T281" s="60">
        <f t="shared" si="7"/>
        <v>3.7</v>
      </c>
      <c r="X281" s="59">
        <v>12</v>
      </c>
    </row>
    <row r="282" spans="1:24" ht="15.75" customHeight="1">
      <c r="A282" s="4">
        <v>3</v>
      </c>
      <c r="B282" s="5">
        <v>116</v>
      </c>
      <c r="C282" s="4">
        <v>2</v>
      </c>
      <c r="D282" s="6">
        <v>25.41</v>
      </c>
      <c r="E282" s="6">
        <v>40.35</v>
      </c>
      <c r="F282" s="6">
        <v>-3.08</v>
      </c>
      <c r="I282" s="4">
        <v>47</v>
      </c>
      <c r="L282" s="1">
        <v>52</v>
      </c>
      <c r="N282" s="1">
        <v>1</v>
      </c>
      <c r="O282" s="1">
        <v>1</v>
      </c>
      <c r="P282" s="1">
        <v>3.8</v>
      </c>
      <c r="Q282" s="1">
        <v>0</v>
      </c>
      <c r="S282" s="1" t="s">
        <v>78</v>
      </c>
      <c r="T282" s="60">
        <f t="shared" si="7"/>
        <v>3.8</v>
      </c>
      <c r="X282" s="59">
        <v>14</v>
      </c>
    </row>
    <row r="283" spans="1:24" ht="15.75" customHeight="1">
      <c r="A283" s="4">
        <v>1</v>
      </c>
      <c r="B283" s="5">
        <v>181</v>
      </c>
      <c r="C283" s="4">
        <v>2</v>
      </c>
      <c r="D283" s="6">
        <v>2.11</v>
      </c>
      <c r="E283" s="6">
        <v>39.76</v>
      </c>
      <c r="F283" s="6">
        <v>-0.97</v>
      </c>
      <c r="I283" s="4">
        <v>225</v>
      </c>
      <c r="L283" s="1">
        <v>227</v>
      </c>
      <c r="N283" s="1">
        <v>13.5</v>
      </c>
      <c r="O283" s="1">
        <v>15</v>
      </c>
      <c r="P283" s="1">
        <v>13.8</v>
      </c>
      <c r="Q283" s="1">
        <v>-2</v>
      </c>
      <c r="S283" s="1" t="s">
        <v>60</v>
      </c>
      <c r="T283" s="60">
        <f t="shared" si="7"/>
        <v>14.220000000000002</v>
      </c>
      <c r="X283" s="59">
        <v>21</v>
      </c>
    </row>
    <row r="284" spans="1:24" ht="15.75" customHeight="1">
      <c r="A284" s="4">
        <v>2</v>
      </c>
      <c r="B284" s="5">
        <v>219</v>
      </c>
      <c r="C284" s="4">
        <v>2</v>
      </c>
      <c r="D284" s="6">
        <v>19.86</v>
      </c>
      <c r="E284" s="6">
        <v>47.54</v>
      </c>
      <c r="F284" s="6">
        <v>-3.02</v>
      </c>
      <c r="I284" s="4">
        <v>54</v>
      </c>
      <c r="L284" s="1">
        <v>53</v>
      </c>
      <c r="N284" s="1">
        <v>7.5</v>
      </c>
      <c r="O284" s="1">
        <v>15</v>
      </c>
      <c r="P284" s="1">
        <v>5.5</v>
      </c>
      <c r="Q284" s="1">
        <v>-2</v>
      </c>
      <c r="S284" s="1" t="s">
        <v>38</v>
      </c>
      <c r="T284" s="60">
        <f t="shared" si="7"/>
        <v>3.75</v>
      </c>
      <c r="X284" s="59">
        <v>21</v>
      </c>
    </row>
    <row r="285" spans="1:24" ht="15.75" customHeight="1">
      <c r="A285" s="4">
        <v>1</v>
      </c>
      <c r="B285" s="5">
        <v>194</v>
      </c>
      <c r="C285" s="4">
        <v>2</v>
      </c>
      <c r="D285" s="6">
        <v>9.06</v>
      </c>
      <c r="E285" s="6">
        <v>42.41</v>
      </c>
      <c r="F285" s="6">
        <v>-1.62</v>
      </c>
      <c r="I285" s="4">
        <v>37</v>
      </c>
      <c r="L285" s="1">
        <v>40</v>
      </c>
      <c r="N285" s="1">
        <v>1</v>
      </c>
      <c r="O285" s="1">
        <v>1</v>
      </c>
      <c r="P285" s="1">
        <v>2.9</v>
      </c>
      <c r="Q285" s="1">
        <v>0</v>
      </c>
      <c r="S285" s="1" t="s">
        <v>17</v>
      </c>
      <c r="T285" s="60">
        <f t="shared" si="7"/>
        <v>2.9</v>
      </c>
      <c r="X285" s="59">
        <v>23</v>
      </c>
    </row>
    <row r="286" spans="1:24" ht="15.75" customHeight="1">
      <c r="A286" s="4">
        <v>5</v>
      </c>
      <c r="B286" s="5">
        <v>296</v>
      </c>
      <c r="C286" s="4">
        <v>2</v>
      </c>
      <c r="D286" s="6">
        <v>40.45</v>
      </c>
      <c r="E286" s="6">
        <v>12.56</v>
      </c>
      <c r="F286" s="6">
        <v>-2.45</v>
      </c>
      <c r="I286" s="4">
        <v>39</v>
      </c>
      <c r="L286" s="1">
        <v>40</v>
      </c>
      <c r="N286" s="1">
        <v>1</v>
      </c>
      <c r="O286" s="1">
        <v>1</v>
      </c>
      <c r="P286" s="1">
        <v>3.6</v>
      </c>
      <c r="Q286" s="1">
        <v>0</v>
      </c>
      <c r="S286" s="1" t="s">
        <v>79</v>
      </c>
      <c r="T286" s="60">
        <f t="shared" si="7"/>
        <v>3.6</v>
      </c>
      <c r="X286" s="59">
        <v>23</v>
      </c>
    </row>
    <row r="287" spans="1:24" ht="15.75" customHeight="1">
      <c r="A287" s="4">
        <v>3</v>
      </c>
      <c r="B287" s="5">
        <v>114</v>
      </c>
      <c r="C287" s="4">
        <v>2</v>
      </c>
      <c r="D287" s="6">
        <v>24.97</v>
      </c>
      <c r="E287" s="6">
        <v>38.46</v>
      </c>
      <c r="F287" s="6">
        <v>-2.89</v>
      </c>
      <c r="I287" s="4">
        <v>47</v>
      </c>
      <c r="L287" s="1">
        <v>55</v>
      </c>
      <c r="N287" s="1">
        <v>1</v>
      </c>
      <c r="O287" s="1">
        <v>1</v>
      </c>
      <c r="P287" s="1">
        <v>4.2</v>
      </c>
      <c r="Q287" s="1">
        <v>0</v>
      </c>
      <c r="S287" s="1" t="s">
        <v>80</v>
      </c>
      <c r="T287" s="60">
        <f t="shared" si="7"/>
        <v>4.2</v>
      </c>
      <c r="X287" s="59">
        <v>32</v>
      </c>
    </row>
    <row r="288" spans="1:24" ht="15.75" customHeight="1">
      <c r="A288" s="4">
        <v>3</v>
      </c>
      <c r="B288" s="5">
        <v>229</v>
      </c>
      <c r="C288" s="4">
        <v>2</v>
      </c>
      <c r="D288" s="6">
        <v>23.1</v>
      </c>
      <c r="E288" s="6">
        <v>40.99</v>
      </c>
      <c r="F288" s="6">
        <v>-2.52</v>
      </c>
      <c r="I288" s="4">
        <v>219</v>
      </c>
      <c r="L288" s="1">
        <v>245</v>
      </c>
      <c r="N288" s="1">
        <v>1</v>
      </c>
      <c r="O288" s="1">
        <v>1</v>
      </c>
      <c r="P288" s="1">
        <v>1.5</v>
      </c>
      <c r="Q288" s="1">
        <v>0</v>
      </c>
      <c r="S288" s="1" t="s">
        <v>81</v>
      </c>
      <c r="T288" s="60">
        <f t="shared" si="7"/>
        <v>1.5</v>
      </c>
      <c r="X288" s="59">
        <v>32</v>
      </c>
    </row>
  </sheetData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pane ySplit="1" topLeftCell="BM5" activePane="bottomLeft" state="frozen"/>
      <selection pane="topLeft" activeCell="A1" sqref="A1"/>
      <selection pane="bottomLeft" activeCell="M29" sqref="M29:N50"/>
    </sheetView>
  </sheetViews>
  <sheetFormatPr defaultColWidth="9.140625" defaultRowHeight="12.75"/>
  <cols>
    <col min="1" max="1" width="6.28125" style="1" bestFit="1" customWidth="1"/>
    <col min="2" max="2" width="4.00390625" style="2" bestFit="1" customWidth="1"/>
    <col min="3" max="3" width="3.28125" style="1" bestFit="1" customWidth="1"/>
    <col min="4" max="5" width="4.57421875" style="4" bestFit="1" customWidth="1"/>
    <col min="6" max="6" width="4.28125" style="4" bestFit="1" customWidth="1"/>
    <col min="7" max="7" width="3.28125" style="1" bestFit="1" customWidth="1"/>
    <col min="8" max="8" width="4.00390625" style="1" bestFit="1" customWidth="1"/>
    <col min="9" max="9" width="5.00390625" style="1" bestFit="1" customWidth="1"/>
    <col min="10" max="10" width="3.00390625" style="1" bestFit="1" customWidth="1"/>
    <col min="11" max="11" width="4.00390625" style="1" bestFit="1" customWidth="1"/>
    <col min="12" max="12" width="4.00390625" style="2" bestFit="1" customWidth="1"/>
    <col min="13" max="13" width="5.57421875" style="1" customWidth="1"/>
    <col min="14" max="14" width="4.8515625" style="1" customWidth="1"/>
    <col min="15" max="15" width="6.28125" style="1" customWidth="1"/>
    <col min="16" max="16" width="4.28125" style="1" bestFit="1" customWidth="1"/>
    <col min="17" max="17" width="7.140625" style="1" bestFit="1" customWidth="1"/>
    <col min="18" max="18" width="7.57421875" style="1" bestFit="1" customWidth="1"/>
    <col min="19" max="19" width="6.28125" style="1" customWidth="1"/>
    <col min="20" max="20" width="7.00390625" style="1" bestFit="1" customWidth="1"/>
    <col min="21" max="21" width="5.57421875" style="1" bestFit="1" customWidth="1"/>
    <col min="22" max="22" width="10.140625" style="1" bestFit="1" customWidth="1"/>
    <col min="23" max="23" width="4.8515625" style="1" bestFit="1" customWidth="1"/>
    <col min="24" max="24" width="6.00390625" style="1" bestFit="1" customWidth="1"/>
    <col min="25" max="25" width="8.7109375" style="1" bestFit="1" customWidth="1"/>
    <col min="26" max="26" width="7.421875" style="1" bestFit="1" customWidth="1"/>
    <col min="27" max="27" width="6.28125" style="1" bestFit="1" customWidth="1"/>
    <col min="28" max="28" width="8.140625" style="1" bestFit="1" customWidth="1"/>
    <col min="29" max="16384" width="9.140625" style="1" customWidth="1"/>
  </cols>
  <sheetData>
    <row r="1" spans="1:32" s="2" customFormat="1" ht="15.75" customHeight="1" thickBot="1">
      <c r="A1" s="5" t="s">
        <v>4</v>
      </c>
      <c r="B1" s="5" t="s">
        <v>0</v>
      </c>
      <c r="C1" s="5" t="s">
        <v>5</v>
      </c>
      <c r="D1" s="17" t="s">
        <v>1</v>
      </c>
      <c r="E1" s="17" t="s">
        <v>2</v>
      </c>
      <c r="F1" s="17" t="s">
        <v>3</v>
      </c>
      <c r="G1" s="5" t="s">
        <v>20</v>
      </c>
      <c r="H1" s="5" t="s">
        <v>6</v>
      </c>
      <c r="I1" s="5" t="s">
        <v>7</v>
      </c>
      <c r="J1" s="5" t="s">
        <v>8</v>
      </c>
      <c r="K1" s="5" t="s">
        <v>13</v>
      </c>
      <c r="L1" s="5" t="s">
        <v>0</v>
      </c>
      <c r="M1" s="18" t="s">
        <v>6</v>
      </c>
      <c r="N1" s="19" t="s">
        <v>16</v>
      </c>
      <c r="O1" s="19" t="s">
        <v>9</v>
      </c>
      <c r="P1" s="19" t="s">
        <v>10</v>
      </c>
      <c r="Q1" s="19" t="s">
        <v>14</v>
      </c>
      <c r="R1" s="19" t="s">
        <v>11</v>
      </c>
      <c r="S1" s="19" t="s">
        <v>18</v>
      </c>
      <c r="T1" s="20" t="s">
        <v>19</v>
      </c>
      <c r="U1" s="23" t="s">
        <v>26</v>
      </c>
      <c r="V1" s="24" t="s">
        <v>27</v>
      </c>
      <c r="W1" s="24" t="s">
        <v>28</v>
      </c>
      <c r="X1" s="24" t="s">
        <v>29</v>
      </c>
      <c r="Y1" s="24" t="s">
        <v>30</v>
      </c>
      <c r="Z1" s="24" t="s">
        <v>31</v>
      </c>
      <c r="AA1" s="24" t="s">
        <v>32</v>
      </c>
      <c r="AB1" s="25" t="s">
        <v>33</v>
      </c>
      <c r="AC1" s="2" t="s">
        <v>34</v>
      </c>
      <c r="AD1" s="2" t="s">
        <v>35</v>
      </c>
      <c r="AE1" s="2" t="s">
        <v>12</v>
      </c>
      <c r="AF1" s="2" t="s">
        <v>25</v>
      </c>
    </row>
    <row r="2" spans="1:32" ht="15.75" customHeight="1">
      <c r="A2" s="4">
        <v>1</v>
      </c>
      <c r="B2" s="5">
        <v>136</v>
      </c>
      <c r="C2" s="4">
        <v>2</v>
      </c>
      <c r="D2" s="3">
        <v>8.01</v>
      </c>
      <c r="E2" s="3">
        <v>7.62</v>
      </c>
      <c r="F2" s="3">
        <v>-0.35</v>
      </c>
      <c r="G2" s="6"/>
      <c r="H2" s="4">
        <v>92</v>
      </c>
      <c r="I2" s="4"/>
      <c r="J2" s="4"/>
      <c r="K2" s="4"/>
      <c r="L2" s="5">
        <v>136</v>
      </c>
      <c r="M2" s="9">
        <v>116</v>
      </c>
      <c r="N2" s="10"/>
      <c r="O2" s="10"/>
      <c r="P2" s="10"/>
      <c r="Q2" s="10">
        <v>9</v>
      </c>
      <c r="R2" s="10">
        <v>-0.5</v>
      </c>
      <c r="S2" s="10">
        <v>1.3</v>
      </c>
      <c r="T2" s="11">
        <f>Q2-R2+S2</f>
        <v>10.8</v>
      </c>
      <c r="U2" s="9">
        <v>117</v>
      </c>
      <c r="V2" s="10"/>
      <c r="W2" s="10"/>
      <c r="X2" s="10"/>
      <c r="Y2" s="10">
        <v>9.4</v>
      </c>
      <c r="Z2" s="10">
        <v>-0.2</v>
      </c>
      <c r="AA2" s="10">
        <v>1.3</v>
      </c>
      <c r="AB2" s="11">
        <f>Y2-Z2+AA2</f>
        <v>10.9</v>
      </c>
      <c r="AC2" s="1">
        <f aca="true" t="shared" si="0" ref="AC2:AC23">M2-U2</f>
        <v>-1</v>
      </c>
      <c r="AD2" s="1">
        <f aca="true" t="shared" si="1" ref="AD2:AD23">T2-AB2</f>
        <v>-0.09999999999999964</v>
      </c>
      <c r="AF2" s="1" t="s">
        <v>24</v>
      </c>
    </row>
    <row r="3" spans="1:32" ht="15.75" customHeight="1">
      <c r="A3" s="4">
        <v>1</v>
      </c>
      <c r="B3" s="5">
        <v>153</v>
      </c>
      <c r="C3" s="4">
        <v>2</v>
      </c>
      <c r="D3" s="3">
        <v>6.18</v>
      </c>
      <c r="E3" s="3">
        <v>19.2</v>
      </c>
      <c r="F3" s="3">
        <v>-0.68</v>
      </c>
      <c r="G3" s="6"/>
      <c r="H3" s="4">
        <v>162</v>
      </c>
      <c r="I3" s="4"/>
      <c r="J3" s="4"/>
      <c r="K3" s="4"/>
      <c r="L3" s="5">
        <v>153</v>
      </c>
      <c r="M3" s="12">
        <v>186</v>
      </c>
      <c r="Q3" s="1">
        <v>16</v>
      </c>
      <c r="R3" s="1">
        <v>-1.2</v>
      </c>
      <c r="T3" s="13">
        <v>17.2</v>
      </c>
      <c r="U3" s="12">
        <v>187</v>
      </c>
      <c r="Y3" s="1">
        <v>15.6</v>
      </c>
      <c r="Z3" s="1">
        <v>-1</v>
      </c>
      <c r="AB3" s="13">
        <f aca="true" t="shared" si="2" ref="AB3:AB19">Y3-Z3+AA3</f>
        <v>16.6</v>
      </c>
      <c r="AC3" s="1">
        <f t="shared" si="0"/>
        <v>-1</v>
      </c>
      <c r="AD3" s="1">
        <f t="shared" si="1"/>
        <v>0.5999999999999979</v>
      </c>
      <c r="AF3" s="1" t="s">
        <v>24</v>
      </c>
    </row>
    <row r="4" spans="1:32" ht="15.75" customHeight="1">
      <c r="A4" s="4">
        <v>1</v>
      </c>
      <c r="B4" s="5">
        <v>173</v>
      </c>
      <c r="C4" s="4">
        <v>2</v>
      </c>
      <c r="D4" s="3">
        <v>1.9</v>
      </c>
      <c r="E4" s="3">
        <v>33.38</v>
      </c>
      <c r="F4" s="3">
        <v>-0.66</v>
      </c>
      <c r="G4" s="6"/>
      <c r="H4" s="4">
        <v>117</v>
      </c>
      <c r="I4" s="4"/>
      <c r="J4" s="4"/>
      <c r="K4" s="4"/>
      <c r="L4" s="5">
        <v>173</v>
      </c>
      <c r="M4" s="12">
        <v>132</v>
      </c>
      <c r="Q4" s="1">
        <v>12.4</v>
      </c>
      <c r="R4" s="1">
        <v>-0.7</v>
      </c>
      <c r="S4" s="1">
        <v>1.3</v>
      </c>
      <c r="T4" s="13">
        <f>Q4-R4+S4</f>
        <v>14.4</v>
      </c>
      <c r="U4" s="12">
        <v>133</v>
      </c>
      <c r="Y4" s="1">
        <v>12.6</v>
      </c>
      <c r="Z4" s="1">
        <v>-0.6</v>
      </c>
      <c r="AA4" s="1">
        <v>1.3</v>
      </c>
      <c r="AB4" s="13">
        <f t="shared" si="2"/>
        <v>14.5</v>
      </c>
      <c r="AC4" s="1">
        <f t="shared" si="0"/>
        <v>-1</v>
      </c>
      <c r="AD4" s="1">
        <f t="shared" si="1"/>
        <v>-0.09999999999999964</v>
      </c>
      <c r="AF4" s="1" t="s">
        <v>24</v>
      </c>
    </row>
    <row r="5" spans="1:32" ht="15.75" customHeight="1">
      <c r="A5" s="4">
        <v>1</v>
      </c>
      <c r="B5" s="5">
        <v>192</v>
      </c>
      <c r="C5" s="4">
        <v>2</v>
      </c>
      <c r="D5" s="3">
        <v>7.6</v>
      </c>
      <c r="E5" s="3">
        <v>41.92</v>
      </c>
      <c r="F5" s="3">
        <v>-1.38</v>
      </c>
      <c r="G5" s="6"/>
      <c r="H5" s="4">
        <v>31</v>
      </c>
      <c r="I5" s="4"/>
      <c r="J5" s="4"/>
      <c r="K5" s="4"/>
      <c r="L5" s="5">
        <v>192</v>
      </c>
      <c r="M5" s="12">
        <v>37</v>
      </c>
      <c r="O5" s="1">
        <v>5</v>
      </c>
      <c r="P5" s="1">
        <v>20</v>
      </c>
      <c r="Q5" s="1">
        <v>1.775</v>
      </c>
      <c r="R5" s="1">
        <v>-1.6</v>
      </c>
      <c r="T5" s="13">
        <v>3.375</v>
      </c>
      <c r="U5" s="12">
        <v>37</v>
      </c>
      <c r="W5" s="1">
        <v>5</v>
      </c>
      <c r="X5" s="1">
        <v>20</v>
      </c>
      <c r="Y5" s="1">
        <v>7.5</v>
      </c>
      <c r="Z5" s="1">
        <v>-6</v>
      </c>
      <c r="AB5" s="13">
        <f>W5/X5*Y5-W5/X5*Z5+AA5</f>
        <v>3.375</v>
      </c>
      <c r="AC5" s="1">
        <f t="shared" si="0"/>
        <v>0</v>
      </c>
      <c r="AD5" s="1">
        <f t="shared" si="1"/>
        <v>0</v>
      </c>
      <c r="AF5" s="1" t="s">
        <v>24</v>
      </c>
    </row>
    <row r="6" spans="1:32" ht="15.75" customHeight="1">
      <c r="A6" s="4">
        <v>1</v>
      </c>
      <c r="B6" s="5">
        <v>197</v>
      </c>
      <c r="C6" s="4">
        <v>16</v>
      </c>
      <c r="D6" s="3">
        <v>9.27</v>
      </c>
      <c r="E6" s="3">
        <v>46.63</v>
      </c>
      <c r="F6" s="3">
        <v>-1.71</v>
      </c>
      <c r="G6" s="6"/>
      <c r="H6" s="4">
        <v>57</v>
      </c>
      <c r="I6" s="4"/>
      <c r="J6" s="4"/>
      <c r="K6" s="4"/>
      <c r="L6" s="5">
        <v>197</v>
      </c>
      <c r="M6" s="12">
        <v>70</v>
      </c>
      <c r="Q6" s="1">
        <v>8.2</v>
      </c>
      <c r="R6" s="1">
        <v>0.5</v>
      </c>
      <c r="T6" s="13">
        <v>7.7</v>
      </c>
      <c r="U6" s="12">
        <v>70</v>
      </c>
      <c r="Y6" s="1">
        <v>8.4</v>
      </c>
      <c r="Z6" s="1">
        <v>1.6</v>
      </c>
      <c r="AA6" s="1">
        <v>1.3</v>
      </c>
      <c r="AB6" s="13">
        <f t="shared" si="2"/>
        <v>8.100000000000001</v>
      </c>
      <c r="AC6" s="1">
        <f t="shared" si="0"/>
        <v>0</v>
      </c>
      <c r="AD6" s="1">
        <f t="shared" si="1"/>
        <v>-0.40000000000000124</v>
      </c>
      <c r="AF6" s="1" t="s">
        <v>24</v>
      </c>
    </row>
    <row r="7" spans="1:32" ht="15.75" customHeight="1">
      <c r="A7" s="4">
        <v>2</v>
      </c>
      <c r="B7" s="5">
        <v>1</v>
      </c>
      <c r="C7" s="4">
        <v>2</v>
      </c>
      <c r="D7" s="3">
        <v>10.63</v>
      </c>
      <c r="E7" s="3">
        <v>11.44</v>
      </c>
      <c r="F7" s="3">
        <v>-0.8</v>
      </c>
      <c r="G7" s="6"/>
      <c r="H7" s="4">
        <v>152</v>
      </c>
      <c r="I7" s="4"/>
      <c r="J7" s="4"/>
      <c r="K7" s="4"/>
      <c r="L7" s="5">
        <v>1</v>
      </c>
      <c r="M7" s="12">
        <v>172</v>
      </c>
      <c r="N7" s="1">
        <v>162</v>
      </c>
      <c r="Q7" s="1">
        <v>12.9</v>
      </c>
      <c r="R7" s="1">
        <v>-1.9</v>
      </c>
      <c r="T7" s="21">
        <v>14.8</v>
      </c>
      <c r="U7" s="12">
        <v>172</v>
      </c>
      <c r="Y7" s="1">
        <v>12.75</v>
      </c>
      <c r="Z7" s="1">
        <v>0.8</v>
      </c>
      <c r="AA7" s="1">
        <v>1.3</v>
      </c>
      <c r="AB7" s="13">
        <f t="shared" si="2"/>
        <v>13.25</v>
      </c>
      <c r="AC7" s="1">
        <f t="shared" si="0"/>
        <v>0</v>
      </c>
      <c r="AD7" s="1">
        <f t="shared" si="1"/>
        <v>1.5500000000000007</v>
      </c>
      <c r="AE7" s="1" t="s">
        <v>15</v>
      </c>
      <c r="AF7" s="1" t="s">
        <v>24</v>
      </c>
    </row>
    <row r="8" spans="1:32" ht="15.75" customHeight="1">
      <c r="A8" s="4">
        <v>2</v>
      </c>
      <c r="B8" s="5">
        <v>65</v>
      </c>
      <c r="C8" s="4">
        <v>2</v>
      </c>
      <c r="D8" s="3">
        <v>10.55</v>
      </c>
      <c r="E8" s="3">
        <v>23.77</v>
      </c>
      <c r="F8" s="3">
        <v>-0.81</v>
      </c>
      <c r="G8" s="6"/>
      <c r="H8" s="4">
        <v>71</v>
      </c>
      <c r="I8" s="4"/>
      <c r="J8" s="4"/>
      <c r="K8" s="4"/>
      <c r="L8" s="5">
        <v>65</v>
      </c>
      <c r="M8" s="12">
        <v>87</v>
      </c>
      <c r="Q8" s="1">
        <v>6.9</v>
      </c>
      <c r="R8" s="1">
        <v>-2.2</v>
      </c>
      <c r="T8" s="21">
        <v>9.1</v>
      </c>
      <c r="U8" s="12">
        <v>85</v>
      </c>
      <c r="Y8" s="1">
        <v>7</v>
      </c>
      <c r="Z8" s="1">
        <v>-0.8</v>
      </c>
      <c r="AA8" s="1">
        <v>1.3</v>
      </c>
      <c r="AB8" s="13">
        <f t="shared" si="2"/>
        <v>9.1</v>
      </c>
      <c r="AC8" s="1">
        <f t="shared" si="0"/>
        <v>2</v>
      </c>
      <c r="AD8" s="1">
        <f t="shared" si="1"/>
        <v>0</v>
      </c>
      <c r="AF8" s="1" t="s">
        <v>24</v>
      </c>
    </row>
    <row r="9" spans="1:32" ht="15.75" customHeight="1">
      <c r="A9" s="4">
        <v>2</v>
      </c>
      <c r="B9" s="5">
        <v>91</v>
      </c>
      <c r="C9" s="4">
        <v>2</v>
      </c>
      <c r="D9" s="3">
        <v>14.34</v>
      </c>
      <c r="E9" s="3">
        <v>32.46</v>
      </c>
      <c r="F9" s="3">
        <v>-1.21</v>
      </c>
      <c r="G9" s="6"/>
      <c r="H9" s="4">
        <v>65</v>
      </c>
      <c r="I9" s="4"/>
      <c r="J9" s="4"/>
      <c r="K9" s="4"/>
      <c r="L9" s="5">
        <v>91</v>
      </c>
      <c r="M9" s="12">
        <v>76</v>
      </c>
      <c r="O9" s="1">
        <v>10</v>
      </c>
      <c r="P9" s="1">
        <v>20</v>
      </c>
      <c r="Q9" s="1">
        <v>7.65</v>
      </c>
      <c r="R9" s="1">
        <v>0.05</v>
      </c>
      <c r="S9" s="1">
        <v>1.3</v>
      </c>
      <c r="T9" s="21">
        <v>8.9</v>
      </c>
      <c r="U9" s="12">
        <v>76</v>
      </c>
      <c r="W9" s="1">
        <v>7.5</v>
      </c>
      <c r="X9" s="1">
        <v>15</v>
      </c>
      <c r="Y9" s="1">
        <v>14.75</v>
      </c>
      <c r="Z9" s="1">
        <v>-2.75</v>
      </c>
      <c r="AB9" s="13">
        <f>W9/X9*Y9-W9/X9*Z9+AA9</f>
        <v>8.75</v>
      </c>
      <c r="AC9" s="1">
        <f t="shared" si="0"/>
        <v>0</v>
      </c>
      <c r="AD9" s="1">
        <f t="shared" si="1"/>
        <v>0.15000000000000036</v>
      </c>
      <c r="AF9" s="1" t="s">
        <v>24</v>
      </c>
    </row>
    <row r="10" spans="1:32" ht="15.75" customHeight="1">
      <c r="A10" s="4">
        <v>2</v>
      </c>
      <c r="B10" s="5">
        <v>87</v>
      </c>
      <c r="C10" s="4">
        <v>2</v>
      </c>
      <c r="D10" s="3">
        <v>13.98</v>
      </c>
      <c r="E10" s="3">
        <v>38.79</v>
      </c>
      <c r="F10" s="3">
        <v>-1.73</v>
      </c>
      <c r="G10" s="6"/>
      <c r="H10" s="4">
        <v>54</v>
      </c>
      <c r="I10" s="4"/>
      <c r="J10" s="4"/>
      <c r="K10" s="4"/>
      <c r="L10" s="5">
        <v>87</v>
      </c>
      <c r="M10" s="12">
        <v>70</v>
      </c>
      <c r="O10" s="1">
        <v>10</v>
      </c>
      <c r="P10" s="1">
        <v>20</v>
      </c>
      <c r="Q10" s="1">
        <v>5.85</v>
      </c>
      <c r="R10" s="1">
        <v>-2.15</v>
      </c>
      <c r="T10" s="21">
        <v>8</v>
      </c>
      <c r="U10" s="12">
        <v>71</v>
      </c>
      <c r="W10" s="1">
        <v>10</v>
      </c>
      <c r="X10" s="1">
        <v>20</v>
      </c>
      <c r="Y10" s="1">
        <v>14.2</v>
      </c>
      <c r="Z10" s="1">
        <v>-1</v>
      </c>
      <c r="AB10" s="13">
        <f>W10/X10*Y10-W10/X10*Z10+AA10</f>
        <v>7.6</v>
      </c>
      <c r="AC10" s="1">
        <f t="shared" si="0"/>
        <v>-1</v>
      </c>
      <c r="AD10" s="1">
        <f t="shared" si="1"/>
        <v>0.40000000000000036</v>
      </c>
      <c r="AF10" s="1" t="s">
        <v>24</v>
      </c>
    </row>
    <row r="11" spans="1:32" ht="15.75" customHeight="1">
      <c r="A11" s="4">
        <v>2</v>
      </c>
      <c r="B11" s="5">
        <v>214</v>
      </c>
      <c r="C11" s="4">
        <v>2</v>
      </c>
      <c r="D11" s="3">
        <v>17.29</v>
      </c>
      <c r="E11" s="3">
        <v>43.56</v>
      </c>
      <c r="F11" s="3">
        <v>-2.51</v>
      </c>
      <c r="G11" s="6"/>
      <c r="H11" s="4">
        <v>95</v>
      </c>
      <c r="I11" s="4"/>
      <c r="J11" s="4"/>
      <c r="K11" s="4"/>
      <c r="L11" s="5">
        <v>214</v>
      </c>
      <c r="M11" s="12">
        <v>118</v>
      </c>
      <c r="Q11" s="1">
        <v>10.3</v>
      </c>
      <c r="R11" s="1">
        <v>-2.3</v>
      </c>
      <c r="T11" s="21">
        <v>12.6</v>
      </c>
      <c r="U11" s="12">
        <v>118</v>
      </c>
      <c r="Y11" s="1">
        <v>10.3</v>
      </c>
      <c r="Z11" s="1">
        <v>-2.25</v>
      </c>
      <c r="AB11" s="13">
        <f t="shared" si="2"/>
        <v>12.55</v>
      </c>
      <c r="AC11" s="1">
        <f t="shared" si="0"/>
        <v>0</v>
      </c>
      <c r="AD11" s="1">
        <f t="shared" si="1"/>
        <v>0.049999999999998934</v>
      </c>
      <c r="AF11" s="1" t="s">
        <v>24</v>
      </c>
    </row>
    <row r="12" spans="1:32" ht="15.75" customHeight="1">
      <c r="A12" s="4">
        <v>3</v>
      </c>
      <c r="B12" s="5">
        <v>274</v>
      </c>
      <c r="C12" s="4">
        <v>2</v>
      </c>
      <c r="D12" s="3">
        <v>26.52</v>
      </c>
      <c r="E12" s="3">
        <v>2.53</v>
      </c>
      <c r="F12" s="3">
        <v>-0.61</v>
      </c>
      <c r="G12" s="6"/>
      <c r="H12" s="4">
        <v>242</v>
      </c>
      <c r="I12" s="4"/>
      <c r="J12" s="4"/>
      <c r="K12" s="4"/>
      <c r="L12" s="5">
        <v>274</v>
      </c>
      <c r="M12" s="12">
        <v>268</v>
      </c>
      <c r="Q12" s="1">
        <v>16.5</v>
      </c>
      <c r="R12" s="1">
        <v>-1.5</v>
      </c>
      <c r="T12" s="21">
        <v>18</v>
      </c>
      <c r="U12" s="12">
        <v>270</v>
      </c>
      <c r="Y12" s="1">
        <v>16.3</v>
      </c>
      <c r="Z12" s="1">
        <v>-1.6</v>
      </c>
      <c r="AB12" s="13">
        <f t="shared" si="2"/>
        <v>17.900000000000002</v>
      </c>
      <c r="AC12" s="1">
        <f t="shared" si="0"/>
        <v>-2</v>
      </c>
      <c r="AD12" s="1">
        <f t="shared" si="1"/>
        <v>0.09999999999999787</v>
      </c>
      <c r="AF12" s="1" t="s">
        <v>24</v>
      </c>
    </row>
    <row r="13" spans="1:32" ht="15.75" customHeight="1">
      <c r="A13" s="4">
        <v>3</v>
      </c>
      <c r="B13" s="5">
        <v>17</v>
      </c>
      <c r="C13" s="4">
        <v>2</v>
      </c>
      <c r="D13" s="3">
        <v>26.46</v>
      </c>
      <c r="E13" s="3">
        <v>20.45</v>
      </c>
      <c r="F13" s="3">
        <v>-1.59</v>
      </c>
      <c r="G13" s="6"/>
      <c r="H13" s="4">
        <v>62</v>
      </c>
      <c r="I13" s="4"/>
      <c r="J13" s="4"/>
      <c r="K13" s="4"/>
      <c r="L13" s="5">
        <v>17</v>
      </c>
      <c r="M13" s="12">
        <v>79</v>
      </c>
      <c r="O13" s="1">
        <v>7.5</v>
      </c>
      <c r="P13" s="1">
        <v>15</v>
      </c>
      <c r="Q13" s="1">
        <v>6.8</v>
      </c>
      <c r="R13" s="1">
        <v>-0.55</v>
      </c>
      <c r="T13" s="21">
        <v>7.35</v>
      </c>
      <c r="U13" s="12">
        <v>79</v>
      </c>
      <c r="Y13" s="1">
        <v>7.5</v>
      </c>
      <c r="Z13" s="1">
        <v>0.25</v>
      </c>
      <c r="AB13" s="13">
        <f t="shared" si="2"/>
        <v>7.25</v>
      </c>
      <c r="AC13" s="1">
        <f t="shared" si="0"/>
        <v>0</v>
      </c>
      <c r="AD13" s="1">
        <f t="shared" si="1"/>
        <v>0.09999999999999964</v>
      </c>
      <c r="AF13" s="1" t="s">
        <v>24</v>
      </c>
    </row>
    <row r="14" spans="1:32" ht="15.75" customHeight="1">
      <c r="A14" s="4">
        <v>3</v>
      </c>
      <c r="B14" s="5">
        <v>111</v>
      </c>
      <c r="C14" s="4">
        <v>3</v>
      </c>
      <c r="D14" s="3">
        <v>24.37</v>
      </c>
      <c r="E14" s="3">
        <v>32.31</v>
      </c>
      <c r="F14" s="3">
        <v>-2.1</v>
      </c>
      <c r="G14" s="6"/>
      <c r="H14" s="4">
        <v>253</v>
      </c>
      <c r="I14" s="4">
        <v>29.9</v>
      </c>
      <c r="J14" s="4">
        <v>19</v>
      </c>
      <c r="K14" s="4">
        <v>207</v>
      </c>
      <c r="L14" s="5">
        <v>111</v>
      </c>
      <c r="M14" s="12">
        <v>280</v>
      </c>
      <c r="Q14" s="1">
        <v>21</v>
      </c>
      <c r="R14" s="1">
        <v>0.5</v>
      </c>
      <c r="T14" s="21">
        <v>20.5</v>
      </c>
      <c r="U14" s="12">
        <v>280</v>
      </c>
      <c r="Y14" s="1">
        <v>21.6</v>
      </c>
      <c r="Z14" s="1">
        <v>0.3</v>
      </c>
      <c r="AB14" s="13">
        <f t="shared" si="2"/>
        <v>21.3</v>
      </c>
      <c r="AC14" s="1">
        <f t="shared" si="0"/>
        <v>0</v>
      </c>
      <c r="AD14" s="1">
        <f t="shared" si="1"/>
        <v>-0.8000000000000007</v>
      </c>
      <c r="AF14" s="1" t="s">
        <v>24</v>
      </c>
    </row>
    <row r="15" spans="1:32" ht="15.75" customHeight="1">
      <c r="A15" s="4">
        <v>3</v>
      </c>
      <c r="B15" s="5">
        <v>234</v>
      </c>
      <c r="C15" s="4">
        <v>16</v>
      </c>
      <c r="D15" s="3">
        <v>26.73</v>
      </c>
      <c r="E15" s="3">
        <v>44.28</v>
      </c>
      <c r="F15" s="3">
        <v>-3.35</v>
      </c>
      <c r="G15" s="6"/>
      <c r="H15" s="4">
        <v>35</v>
      </c>
      <c r="I15" s="4"/>
      <c r="J15" s="4"/>
      <c r="K15" s="4"/>
      <c r="L15" s="5">
        <v>234</v>
      </c>
      <c r="M15" s="12">
        <v>40</v>
      </c>
      <c r="O15" s="1">
        <v>10</v>
      </c>
      <c r="P15" s="1">
        <v>20</v>
      </c>
      <c r="Q15" s="1">
        <v>5.1</v>
      </c>
      <c r="R15" s="1">
        <v>-1.4</v>
      </c>
      <c r="S15" s="1">
        <v>1.3</v>
      </c>
      <c r="T15" s="21">
        <v>7.8</v>
      </c>
      <c r="U15" s="12">
        <v>40</v>
      </c>
      <c r="W15" s="1">
        <v>7.5</v>
      </c>
      <c r="X15" s="1">
        <v>15</v>
      </c>
      <c r="Y15" s="1">
        <v>13</v>
      </c>
      <c r="Z15" s="1">
        <v>0</v>
      </c>
      <c r="AA15" s="1">
        <v>1.3</v>
      </c>
      <c r="AB15" s="13">
        <f>W15/X15*Y15-W15/X15*Z15+AA15</f>
        <v>7.8</v>
      </c>
      <c r="AC15" s="1">
        <f t="shared" si="0"/>
        <v>0</v>
      </c>
      <c r="AD15" s="1">
        <f t="shared" si="1"/>
        <v>0</v>
      </c>
      <c r="AF15" s="1" t="s">
        <v>24</v>
      </c>
    </row>
    <row r="16" spans="1:32" ht="15.75" customHeight="1">
      <c r="A16" s="4">
        <v>4</v>
      </c>
      <c r="B16" s="5">
        <v>285</v>
      </c>
      <c r="C16" s="4">
        <v>2</v>
      </c>
      <c r="D16" s="3">
        <v>38.99</v>
      </c>
      <c r="E16" s="3">
        <v>2.74</v>
      </c>
      <c r="F16" s="3">
        <v>-1.56</v>
      </c>
      <c r="G16" s="6"/>
      <c r="H16" s="4">
        <v>210</v>
      </c>
      <c r="I16" s="4">
        <v>25.4</v>
      </c>
      <c r="J16" s="4">
        <v>17</v>
      </c>
      <c r="K16" s="4">
        <v>168</v>
      </c>
      <c r="L16" s="5">
        <v>285</v>
      </c>
      <c r="M16" s="12">
        <v>245</v>
      </c>
      <c r="Q16" s="1">
        <v>17.5</v>
      </c>
      <c r="R16" s="1">
        <v>0.6</v>
      </c>
      <c r="S16" s="1">
        <v>1.3</v>
      </c>
      <c r="T16" s="21">
        <v>18.2</v>
      </c>
      <c r="U16" s="12">
        <v>246</v>
      </c>
      <c r="Y16" s="1">
        <v>17.2</v>
      </c>
      <c r="Z16" s="1">
        <v>-0.2</v>
      </c>
      <c r="AA16" s="1">
        <v>1.3</v>
      </c>
      <c r="AB16" s="13">
        <f t="shared" si="2"/>
        <v>18.7</v>
      </c>
      <c r="AC16" s="1">
        <f t="shared" si="0"/>
        <v>-1</v>
      </c>
      <c r="AD16" s="1">
        <f t="shared" si="1"/>
        <v>-0.5</v>
      </c>
      <c r="AF16" s="1" t="s">
        <v>24</v>
      </c>
    </row>
    <row r="17" spans="1:32" ht="15.75" customHeight="1">
      <c r="A17" s="4">
        <v>4</v>
      </c>
      <c r="B17" s="5">
        <v>31</v>
      </c>
      <c r="C17" s="4">
        <v>2</v>
      </c>
      <c r="D17" s="3">
        <v>36.73</v>
      </c>
      <c r="E17" s="3">
        <v>16.58</v>
      </c>
      <c r="F17" s="3">
        <v>-2.34</v>
      </c>
      <c r="G17" s="6"/>
      <c r="H17" s="4">
        <v>37</v>
      </c>
      <c r="I17" s="4"/>
      <c r="J17" s="4"/>
      <c r="K17" s="4"/>
      <c r="L17" s="5">
        <v>31</v>
      </c>
      <c r="M17" s="12">
        <v>41</v>
      </c>
      <c r="O17" s="1">
        <v>5</v>
      </c>
      <c r="P17" s="1">
        <v>20</v>
      </c>
      <c r="Q17" s="1">
        <v>2.8125</v>
      </c>
      <c r="R17" s="1">
        <v>-1.025</v>
      </c>
      <c r="T17" s="21">
        <v>3.8375</v>
      </c>
      <c r="U17" s="12">
        <v>41</v>
      </c>
      <c r="W17" s="1">
        <v>5</v>
      </c>
      <c r="X17" s="1">
        <v>20</v>
      </c>
      <c r="Y17" s="1">
        <v>11.25</v>
      </c>
      <c r="Z17" s="1">
        <v>-4.75</v>
      </c>
      <c r="AB17" s="13">
        <f>W17/X17*Y17-W17/X17*Z17+AA17</f>
        <v>4</v>
      </c>
      <c r="AC17" s="1">
        <f t="shared" si="0"/>
        <v>0</v>
      </c>
      <c r="AD17" s="1">
        <f t="shared" si="1"/>
        <v>-0.1625000000000001</v>
      </c>
      <c r="AF17" s="1" t="s">
        <v>24</v>
      </c>
    </row>
    <row r="18" spans="1:32" ht="15.75" customHeight="1">
      <c r="A18" s="4">
        <v>4</v>
      </c>
      <c r="B18" s="5">
        <v>46</v>
      </c>
      <c r="C18" s="4">
        <v>3</v>
      </c>
      <c r="D18" s="3">
        <v>32.69</v>
      </c>
      <c r="E18" s="3">
        <v>25.03</v>
      </c>
      <c r="F18" s="3">
        <v>-2.54</v>
      </c>
      <c r="G18" s="6"/>
      <c r="H18" s="4">
        <v>242</v>
      </c>
      <c r="I18" s="4">
        <v>33.3</v>
      </c>
      <c r="J18" s="4">
        <v>21</v>
      </c>
      <c r="K18" s="4">
        <v>210</v>
      </c>
      <c r="L18" s="5">
        <v>46</v>
      </c>
      <c r="M18" s="12">
        <v>271</v>
      </c>
      <c r="Q18" s="1">
        <v>20.75</v>
      </c>
      <c r="R18" s="1">
        <v>-0.25</v>
      </c>
      <c r="T18" s="21">
        <v>21</v>
      </c>
      <c r="U18" s="12">
        <v>272</v>
      </c>
      <c r="Y18" s="1">
        <v>19.5</v>
      </c>
      <c r="Z18" s="1">
        <v>-2.5</v>
      </c>
      <c r="AB18" s="13">
        <f t="shared" si="2"/>
        <v>22</v>
      </c>
      <c r="AC18" s="1">
        <f t="shared" si="0"/>
        <v>-1</v>
      </c>
      <c r="AD18" s="1">
        <f t="shared" si="1"/>
        <v>-1</v>
      </c>
      <c r="AF18" s="1" t="s">
        <v>24</v>
      </c>
    </row>
    <row r="19" spans="1:32" ht="15.75" customHeight="1">
      <c r="A19" s="4">
        <v>4</v>
      </c>
      <c r="B19" s="5">
        <v>128</v>
      </c>
      <c r="C19" s="4">
        <v>2</v>
      </c>
      <c r="D19" s="3">
        <v>35.94</v>
      </c>
      <c r="E19" s="3">
        <v>38.14</v>
      </c>
      <c r="F19" s="3">
        <v>-3.46</v>
      </c>
      <c r="G19" s="6"/>
      <c r="H19" s="4">
        <v>236</v>
      </c>
      <c r="I19" s="4"/>
      <c r="J19" s="4"/>
      <c r="K19" s="4"/>
      <c r="L19" s="5">
        <v>128</v>
      </c>
      <c r="M19" s="12">
        <v>258</v>
      </c>
      <c r="Q19" s="1">
        <v>16.75</v>
      </c>
      <c r="R19" s="1">
        <v>-2</v>
      </c>
      <c r="S19" s="1">
        <v>1.3</v>
      </c>
      <c r="T19" s="21">
        <v>20.05</v>
      </c>
      <c r="U19" s="12">
        <v>257</v>
      </c>
      <c r="Y19" s="1">
        <v>18.75</v>
      </c>
      <c r="Z19" s="1">
        <v>-0.8</v>
      </c>
      <c r="AB19" s="13">
        <f t="shared" si="2"/>
        <v>19.55</v>
      </c>
      <c r="AC19" s="1">
        <f t="shared" si="0"/>
        <v>1</v>
      </c>
      <c r="AD19" s="1">
        <f t="shared" si="1"/>
        <v>0.5</v>
      </c>
      <c r="AF19" s="1" t="s">
        <v>24</v>
      </c>
    </row>
    <row r="20" spans="1:32" ht="15.75" customHeight="1">
      <c r="A20" s="4">
        <v>4</v>
      </c>
      <c r="B20" s="5">
        <v>247</v>
      </c>
      <c r="C20" s="4">
        <v>2</v>
      </c>
      <c r="D20" s="3">
        <v>36.37</v>
      </c>
      <c r="E20" s="3">
        <v>49.82</v>
      </c>
      <c r="F20" s="3">
        <v>-3.63</v>
      </c>
      <c r="G20" s="6"/>
      <c r="H20" s="4">
        <v>32</v>
      </c>
      <c r="I20" s="4"/>
      <c r="J20" s="4"/>
      <c r="K20" s="4"/>
      <c r="L20" s="5">
        <v>247</v>
      </c>
      <c r="M20" s="12">
        <v>41</v>
      </c>
      <c r="O20" s="1">
        <v>5</v>
      </c>
      <c r="P20" s="1">
        <v>20</v>
      </c>
      <c r="Q20" s="1">
        <v>2.5625</v>
      </c>
      <c r="R20" s="1">
        <v>-0.75</v>
      </c>
      <c r="T20" s="21">
        <v>3.3125</v>
      </c>
      <c r="U20" s="12">
        <v>41</v>
      </c>
      <c r="W20" s="1">
        <v>5</v>
      </c>
      <c r="X20" s="1">
        <v>20</v>
      </c>
      <c r="Y20" s="1">
        <v>9.3</v>
      </c>
      <c r="Z20" s="1">
        <v>-3.3</v>
      </c>
      <c r="AB20" s="13">
        <f>W20/X20*Y20-W20/X20*Z20+AA20</f>
        <v>3.1500000000000004</v>
      </c>
      <c r="AC20" s="1">
        <f t="shared" si="0"/>
        <v>0</v>
      </c>
      <c r="AD20" s="1">
        <f t="shared" si="1"/>
        <v>0.16249999999999964</v>
      </c>
      <c r="AF20" s="1" t="s">
        <v>24</v>
      </c>
    </row>
    <row r="21" spans="1:32" ht="15.75" customHeight="1">
      <c r="A21" s="4">
        <v>5</v>
      </c>
      <c r="B21" s="5">
        <v>302</v>
      </c>
      <c r="C21" s="4">
        <v>16</v>
      </c>
      <c r="D21" s="3">
        <v>45.14</v>
      </c>
      <c r="E21" s="3">
        <v>17.79</v>
      </c>
      <c r="F21" s="3">
        <v>-3.31</v>
      </c>
      <c r="G21" s="6"/>
      <c r="H21" s="4">
        <v>35</v>
      </c>
      <c r="I21" s="4"/>
      <c r="J21" s="4"/>
      <c r="K21" s="4"/>
      <c r="L21" s="5">
        <v>302</v>
      </c>
      <c r="M21" s="12">
        <v>45</v>
      </c>
      <c r="O21" s="1">
        <v>5</v>
      </c>
      <c r="P21" s="1">
        <v>20</v>
      </c>
      <c r="Q21" s="1">
        <v>5.0625</v>
      </c>
      <c r="R21" s="1">
        <v>-1.1875</v>
      </c>
      <c r="T21" s="21">
        <v>6.25</v>
      </c>
      <c r="U21" s="12">
        <v>44</v>
      </c>
      <c r="W21" s="1">
        <v>7.5</v>
      </c>
      <c r="X21" s="1">
        <v>15</v>
      </c>
      <c r="Y21" s="1">
        <v>11.2</v>
      </c>
      <c r="Z21" s="1">
        <v>-2.75</v>
      </c>
      <c r="AB21" s="13">
        <f>W21/X21*Y21-W21/X21*Z21+AA21</f>
        <v>6.975</v>
      </c>
      <c r="AC21" s="1">
        <f t="shared" si="0"/>
        <v>1</v>
      </c>
      <c r="AD21" s="1">
        <f t="shared" si="1"/>
        <v>-0.7249999999999996</v>
      </c>
      <c r="AF21" s="1" t="s">
        <v>24</v>
      </c>
    </row>
    <row r="22" spans="1:32" ht="15.75" customHeight="1">
      <c r="A22" s="4">
        <v>5</v>
      </c>
      <c r="B22" s="5">
        <v>327</v>
      </c>
      <c r="C22" s="4">
        <v>2</v>
      </c>
      <c r="D22" s="3">
        <v>42.58</v>
      </c>
      <c r="E22" s="3">
        <v>28.08</v>
      </c>
      <c r="F22" s="3">
        <v>-3.5</v>
      </c>
      <c r="G22" s="6"/>
      <c r="H22" s="4">
        <v>52</v>
      </c>
      <c r="I22" s="4"/>
      <c r="J22" s="4"/>
      <c r="K22" s="4"/>
      <c r="L22" s="5">
        <v>327</v>
      </c>
      <c r="M22" s="12">
        <v>66</v>
      </c>
      <c r="O22" s="1">
        <v>10</v>
      </c>
      <c r="P22" s="1">
        <v>20</v>
      </c>
      <c r="Q22" s="1">
        <v>2.875</v>
      </c>
      <c r="R22" s="1">
        <v>-2.375</v>
      </c>
      <c r="T22" s="21">
        <v>5.25</v>
      </c>
      <c r="U22" s="12">
        <v>65</v>
      </c>
      <c r="W22" s="1">
        <v>7.5</v>
      </c>
      <c r="X22" s="1">
        <v>15</v>
      </c>
      <c r="Y22" s="1">
        <v>5.7</v>
      </c>
      <c r="Z22" s="1">
        <v>-4.8</v>
      </c>
      <c r="AB22" s="13">
        <f>W22/X22*Y22-W22/X22*Z22+AA22</f>
        <v>5.25</v>
      </c>
      <c r="AC22" s="1">
        <f t="shared" si="0"/>
        <v>1</v>
      </c>
      <c r="AD22" s="1">
        <f t="shared" si="1"/>
        <v>0</v>
      </c>
      <c r="AF22" s="1" t="s">
        <v>24</v>
      </c>
    </row>
    <row r="23" spans="1:32" ht="15.75" customHeight="1" thickBot="1">
      <c r="A23" s="4">
        <v>5</v>
      </c>
      <c r="B23" s="5">
        <v>339</v>
      </c>
      <c r="C23" s="4">
        <v>2</v>
      </c>
      <c r="D23" s="3">
        <v>43.65</v>
      </c>
      <c r="E23" s="3">
        <v>37.86</v>
      </c>
      <c r="F23" s="3">
        <v>-3.92</v>
      </c>
      <c r="G23" s="6"/>
      <c r="H23" s="4">
        <v>59</v>
      </c>
      <c r="I23" s="4"/>
      <c r="J23" s="4"/>
      <c r="K23" s="4"/>
      <c r="L23" s="5">
        <v>339</v>
      </c>
      <c r="M23" s="14">
        <v>64</v>
      </c>
      <c r="N23" s="15"/>
      <c r="O23" s="15">
        <v>10</v>
      </c>
      <c r="P23" s="15">
        <v>20</v>
      </c>
      <c r="Q23" s="15">
        <v>4.875</v>
      </c>
      <c r="R23" s="15">
        <v>-1.55</v>
      </c>
      <c r="S23" s="15"/>
      <c r="T23" s="22">
        <v>6.425</v>
      </c>
      <c r="U23" s="14">
        <v>64</v>
      </c>
      <c r="V23" s="15"/>
      <c r="W23" s="15">
        <v>7.5</v>
      </c>
      <c r="X23" s="15">
        <v>15</v>
      </c>
      <c r="Y23" s="15">
        <v>9.75</v>
      </c>
      <c r="Z23" s="15">
        <v>-3.75</v>
      </c>
      <c r="AA23" s="15"/>
      <c r="AB23" s="16">
        <f>W23/X23*Y23-W23/X23*Z23+AA23</f>
        <v>6.75</v>
      </c>
      <c r="AC23" s="1">
        <f t="shared" si="0"/>
        <v>0</v>
      </c>
      <c r="AD23" s="1">
        <f t="shared" si="1"/>
        <v>-0.3250000000000002</v>
      </c>
      <c r="AF23" s="1" t="s">
        <v>24</v>
      </c>
    </row>
    <row r="24" spans="4:6" ht="12.75">
      <c r="D24" s="3"/>
      <c r="E24" s="3"/>
      <c r="F24" s="3"/>
    </row>
    <row r="25" spans="1:6" ht="12.75">
      <c r="A25" s="2" t="s">
        <v>54</v>
      </c>
      <c r="D25" s="3"/>
      <c r="E25" s="3"/>
      <c r="F25" s="3"/>
    </row>
    <row r="26" spans="1:9" ht="12.75">
      <c r="A26" s="6"/>
      <c r="B26" s="1"/>
      <c r="D26" s="1"/>
      <c r="E26" s="1"/>
      <c r="F26" s="1"/>
      <c r="I26" s="8"/>
    </row>
    <row r="27" spans="1:17" ht="12.75">
      <c r="A27" s="7" t="s">
        <v>53</v>
      </c>
      <c r="B27" s="1"/>
      <c r="D27" s="1"/>
      <c r="E27" s="1"/>
      <c r="F27" s="1"/>
      <c r="I27" s="8"/>
      <c r="L27" s="1"/>
      <c r="M27" s="2" t="s">
        <v>19</v>
      </c>
      <c r="Q27" s="2" t="s">
        <v>51</v>
      </c>
    </row>
    <row r="28" spans="1:19" ht="12.75">
      <c r="A28" s="5"/>
      <c r="B28" s="1"/>
      <c r="D28" s="1"/>
      <c r="E28" s="1"/>
      <c r="F28" s="1"/>
      <c r="I28" s="8"/>
      <c r="K28" s="1" t="s">
        <v>43</v>
      </c>
      <c r="L28" s="1"/>
      <c r="M28" s="26" t="s">
        <v>52</v>
      </c>
      <c r="N28" s="1" t="s">
        <v>25</v>
      </c>
      <c r="O28" s="1" t="s">
        <v>44</v>
      </c>
      <c r="Q28" s="1" t="s">
        <v>52</v>
      </c>
      <c r="R28" s="1" t="s">
        <v>25</v>
      </c>
      <c r="S28" s="1" t="s">
        <v>44</v>
      </c>
    </row>
    <row r="29" spans="1:22" ht="12.75">
      <c r="A29" s="5"/>
      <c r="B29" s="1"/>
      <c r="D29" s="1"/>
      <c r="E29" s="1"/>
      <c r="F29" s="1"/>
      <c r="I29" s="8"/>
      <c r="K29" s="5">
        <v>136</v>
      </c>
      <c r="L29" s="1"/>
      <c r="M29" s="26">
        <f>T2</f>
        <v>10.8</v>
      </c>
      <c r="N29" s="1">
        <f>AB2</f>
        <v>10.9</v>
      </c>
      <c r="O29" s="1">
        <f>M29-N29</f>
        <v>-0.09999999999999964</v>
      </c>
      <c r="Q29" s="1">
        <f>M2</f>
        <v>116</v>
      </c>
      <c r="R29" s="1">
        <f>U2</f>
        <v>117</v>
      </c>
      <c r="S29" s="1">
        <f aca="true" t="shared" si="3" ref="S29:S50">Q29-R29</f>
        <v>-1</v>
      </c>
      <c r="U29" s="1">
        <f>Q29/10</f>
        <v>11.6</v>
      </c>
      <c r="V29" s="1">
        <f aca="true" t="shared" si="4" ref="V29:V50">R29/10</f>
        <v>11.7</v>
      </c>
    </row>
    <row r="30" spans="1:22" ht="12.75">
      <c r="A30" s="5"/>
      <c r="B30" s="1"/>
      <c r="D30" s="1"/>
      <c r="E30" s="1"/>
      <c r="F30" s="1"/>
      <c r="I30" s="8"/>
      <c r="K30" s="5">
        <v>153</v>
      </c>
      <c r="L30" s="1"/>
      <c r="M30" s="26">
        <f aca="true" t="shared" si="5" ref="M30:M50">T3</f>
        <v>17.2</v>
      </c>
      <c r="N30" s="1">
        <f aca="true" t="shared" si="6" ref="N30:N50">AB3</f>
        <v>16.6</v>
      </c>
      <c r="O30" s="1">
        <f aca="true" t="shared" si="7" ref="O30:O50">M30-N30</f>
        <v>0.5999999999999979</v>
      </c>
      <c r="Q30" s="1">
        <f aca="true" t="shared" si="8" ref="Q30:Q50">M3</f>
        <v>186</v>
      </c>
      <c r="R30" s="1">
        <f aca="true" t="shared" si="9" ref="R30:R50">U3</f>
        <v>187</v>
      </c>
      <c r="S30" s="1">
        <f t="shared" si="3"/>
        <v>-1</v>
      </c>
      <c r="U30" s="1">
        <f aca="true" t="shared" si="10" ref="U30:U50">Q30/10</f>
        <v>18.6</v>
      </c>
      <c r="V30" s="1">
        <f t="shared" si="4"/>
        <v>18.7</v>
      </c>
    </row>
    <row r="31" spans="1:22" ht="12.75">
      <c r="A31" s="5"/>
      <c r="B31" s="1"/>
      <c r="D31" s="1"/>
      <c r="E31" s="1"/>
      <c r="F31" s="1"/>
      <c r="I31" s="8"/>
      <c r="K31" s="5">
        <v>173</v>
      </c>
      <c r="L31" s="1"/>
      <c r="M31" s="26">
        <f t="shared" si="5"/>
        <v>14.4</v>
      </c>
      <c r="N31" s="1">
        <f t="shared" si="6"/>
        <v>14.5</v>
      </c>
      <c r="O31" s="1">
        <f t="shared" si="7"/>
        <v>-0.09999999999999964</v>
      </c>
      <c r="Q31" s="1">
        <f t="shared" si="8"/>
        <v>132</v>
      </c>
      <c r="R31" s="1">
        <f t="shared" si="9"/>
        <v>133</v>
      </c>
      <c r="S31" s="1">
        <f t="shared" si="3"/>
        <v>-1</v>
      </c>
      <c r="U31" s="1">
        <f t="shared" si="10"/>
        <v>13.2</v>
      </c>
      <c r="V31" s="1">
        <f t="shared" si="4"/>
        <v>13.3</v>
      </c>
    </row>
    <row r="32" spans="1:22" ht="12.75">
      <c r="A32" s="5"/>
      <c r="B32" s="1"/>
      <c r="D32" s="1"/>
      <c r="E32" s="1"/>
      <c r="F32" s="1"/>
      <c r="I32" s="8"/>
      <c r="K32" s="5">
        <v>192</v>
      </c>
      <c r="L32" s="1"/>
      <c r="M32" s="26">
        <f t="shared" si="5"/>
        <v>3.375</v>
      </c>
      <c r="N32" s="1">
        <f t="shared" si="6"/>
        <v>3.375</v>
      </c>
      <c r="O32" s="1">
        <f t="shared" si="7"/>
        <v>0</v>
      </c>
      <c r="Q32" s="1">
        <f t="shared" si="8"/>
        <v>37</v>
      </c>
      <c r="R32" s="1">
        <f t="shared" si="9"/>
        <v>37</v>
      </c>
      <c r="S32" s="1">
        <f t="shared" si="3"/>
        <v>0</v>
      </c>
      <c r="U32" s="1">
        <f t="shared" si="10"/>
        <v>3.7</v>
      </c>
      <c r="V32" s="1">
        <f t="shared" si="4"/>
        <v>3.7</v>
      </c>
    </row>
    <row r="33" spans="1:22" ht="12.75">
      <c r="A33" s="5"/>
      <c r="B33" s="1"/>
      <c r="D33" s="1"/>
      <c r="E33" s="1"/>
      <c r="F33" s="1"/>
      <c r="I33" s="8"/>
      <c r="K33" s="5">
        <v>197</v>
      </c>
      <c r="L33" s="1"/>
      <c r="M33" s="26">
        <f t="shared" si="5"/>
        <v>7.7</v>
      </c>
      <c r="N33" s="1">
        <f t="shared" si="6"/>
        <v>8.100000000000001</v>
      </c>
      <c r="O33" s="1">
        <f t="shared" si="7"/>
        <v>-0.40000000000000124</v>
      </c>
      <c r="Q33" s="1">
        <f t="shared" si="8"/>
        <v>70</v>
      </c>
      <c r="R33" s="1">
        <f t="shared" si="9"/>
        <v>70</v>
      </c>
      <c r="S33" s="1">
        <f t="shared" si="3"/>
        <v>0</v>
      </c>
      <c r="U33" s="1">
        <f t="shared" si="10"/>
        <v>7</v>
      </c>
      <c r="V33" s="1">
        <f t="shared" si="4"/>
        <v>7</v>
      </c>
    </row>
    <row r="34" spans="1:22" ht="12.75">
      <c r="A34" s="5"/>
      <c r="B34" s="1"/>
      <c r="D34" s="1"/>
      <c r="E34" s="1"/>
      <c r="F34" s="1"/>
      <c r="I34" s="8"/>
      <c r="K34" s="5">
        <v>1</v>
      </c>
      <c r="L34" s="1"/>
      <c r="M34" s="26">
        <f t="shared" si="5"/>
        <v>14.8</v>
      </c>
      <c r="N34" s="1">
        <f t="shared" si="6"/>
        <v>13.25</v>
      </c>
      <c r="O34" s="1">
        <f t="shared" si="7"/>
        <v>1.5500000000000007</v>
      </c>
      <c r="Q34" s="1">
        <f t="shared" si="8"/>
        <v>172</v>
      </c>
      <c r="R34" s="1">
        <f t="shared" si="9"/>
        <v>172</v>
      </c>
      <c r="S34" s="1">
        <f t="shared" si="3"/>
        <v>0</v>
      </c>
      <c r="U34" s="1">
        <f t="shared" si="10"/>
        <v>17.2</v>
      </c>
      <c r="V34" s="1">
        <f t="shared" si="4"/>
        <v>17.2</v>
      </c>
    </row>
    <row r="35" spans="1:22" ht="12.75">
      <c r="A35" s="5"/>
      <c r="B35" s="1"/>
      <c r="D35" s="1"/>
      <c r="E35" s="1"/>
      <c r="F35" s="1"/>
      <c r="I35" s="8"/>
      <c r="K35" s="5">
        <v>65</v>
      </c>
      <c r="L35" s="1"/>
      <c r="M35" s="26">
        <f t="shared" si="5"/>
        <v>9.1</v>
      </c>
      <c r="N35" s="1">
        <f t="shared" si="6"/>
        <v>9.1</v>
      </c>
      <c r="O35" s="1">
        <f t="shared" si="7"/>
        <v>0</v>
      </c>
      <c r="Q35" s="1">
        <f t="shared" si="8"/>
        <v>87</v>
      </c>
      <c r="R35" s="1">
        <f t="shared" si="9"/>
        <v>85</v>
      </c>
      <c r="S35" s="1">
        <f t="shared" si="3"/>
        <v>2</v>
      </c>
      <c r="U35" s="1">
        <f t="shared" si="10"/>
        <v>8.7</v>
      </c>
      <c r="V35" s="1">
        <f t="shared" si="4"/>
        <v>8.5</v>
      </c>
    </row>
    <row r="36" spans="1:22" ht="12.75">
      <c r="A36" s="5"/>
      <c r="B36" s="1"/>
      <c r="D36" s="1"/>
      <c r="E36" s="1"/>
      <c r="F36" s="1"/>
      <c r="I36" s="8"/>
      <c r="K36" s="5">
        <v>91</v>
      </c>
      <c r="L36" s="1"/>
      <c r="M36" s="26">
        <f t="shared" si="5"/>
        <v>8.9</v>
      </c>
      <c r="N36" s="1">
        <f t="shared" si="6"/>
        <v>8.75</v>
      </c>
      <c r="O36" s="1">
        <f t="shared" si="7"/>
        <v>0.15000000000000036</v>
      </c>
      <c r="Q36" s="1">
        <f t="shared" si="8"/>
        <v>76</v>
      </c>
      <c r="R36" s="1">
        <f t="shared" si="9"/>
        <v>76</v>
      </c>
      <c r="S36" s="1">
        <f t="shared" si="3"/>
        <v>0</v>
      </c>
      <c r="U36" s="1">
        <f t="shared" si="10"/>
        <v>7.6</v>
      </c>
      <c r="V36" s="1">
        <f t="shared" si="4"/>
        <v>7.6</v>
      </c>
    </row>
    <row r="37" spans="1:22" ht="12.75">
      <c r="A37" s="5"/>
      <c r="B37" s="1"/>
      <c r="D37" s="1"/>
      <c r="E37" s="1"/>
      <c r="F37" s="1"/>
      <c r="I37" s="8"/>
      <c r="K37" s="5">
        <v>87</v>
      </c>
      <c r="L37" s="1"/>
      <c r="M37" s="26">
        <f t="shared" si="5"/>
        <v>8</v>
      </c>
      <c r="N37" s="1">
        <f t="shared" si="6"/>
        <v>7.6</v>
      </c>
      <c r="O37" s="1">
        <f t="shared" si="7"/>
        <v>0.40000000000000036</v>
      </c>
      <c r="Q37" s="1">
        <f t="shared" si="8"/>
        <v>70</v>
      </c>
      <c r="R37" s="1">
        <f t="shared" si="9"/>
        <v>71</v>
      </c>
      <c r="S37" s="1">
        <f t="shared" si="3"/>
        <v>-1</v>
      </c>
      <c r="U37" s="1">
        <f t="shared" si="10"/>
        <v>7</v>
      </c>
      <c r="V37" s="1">
        <f t="shared" si="4"/>
        <v>7.1</v>
      </c>
    </row>
    <row r="38" spans="1:22" ht="12.75">
      <c r="A38" s="5"/>
      <c r="B38" s="1"/>
      <c r="D38" s="1"/>
      <c r="E38" s="1"/>
      <c r="F38" s="1"/>
      <c r="I38" s="8"/>
      <c r="K38" s="5">
        <v>214</v>
      </c>
      <c r="L38" s="1"/>
      <c r="M38" s="26">
        <f t="shared" si="5"/>
        <v>12.6</v>
      </c>
      <c r="N38" s="1">
        <f t="shared" si="6"/>
        <v>12.55</v>
      </c>
      <c r="O38" s="1">
        <f t="shared" si="7"/>
        <v>0.049999999999998934</v>
      </c>
      <c r="Q38" s="1">
        <f t="shared" si="8"/>
        <v>118</v>
      </c>
      <c r="R38" s="1">
        <f t="shared" si="9"/>
        <v>118</v>
      </c>
      <c r="S38" s="1">
        <f t="shared" si="3"/>
        <v>0</v>
      </c>
      <c r="U38" s="1">
        <f t="shared" si="10"/>
        <v>11.8</v>
      </c>
      <c r="V38" s="1">
        <f t="shared" si="4"/>
        <v>11.8</v>
      </c>
    </row>
    <row r="39" spans="1:22" ht="12.75">
      <c r="A39" s="5"/>
      <c r="B39" s="1"/>
      <c r="D39" s="1"/>
      <c r="E39" s="1"/>
      <c r="F39" s="1"/>
      <c r="I39" s="8"/>
      <c r="K39" s="5">
        <v>274</v>
      </c>
      <c r="L39" s="1"/>
      <c r="M39" s="26">
        <f t="shared" si="5"/>
        <v>18</v>
      </c>
      <c r="N39" s="1">
        <f t="shared" si="6"/>
        <v>17.900000000000002</v>
      </c>
      <c r="O39" s="1">
        <f t="shared" si="7"/>
        <v>0.09999999999999787</v>
      </c>
      <c r="Q39" s="1">
        <f t="shared" si="8"/>
        <v>268</v>
      </c>
      <c r="R39" s="1">
        <f t="shared" si="9"/>
        <v>270</v>
      </c>
      <c r="S39" s="1">
        <f t="shared" si="3"/>
        <v>-2</v>
      </c>
      <c r="U39" s="1">
        <f t="shared" si="10"/>
        <v>26.8</v>
      </c>
      <c r="V39" s="1">
        <f t="shared" si="4"/>
        <v>27</v>
      </c>
    </row>
    <row r="40" spans="1:22" ht="12.75">
      <c r="A40" s="5"/>
      <c r="B40" s="1"/>
      <c r="D40" s="1"/>
      <c r="E40" s="1"/>
      <c r="F40" s="1"/>
      <c r="I40" s="8"/>
      <c r="K40" s="5">
        <v>17</v>
      </c>
      <c r="L40" s="1"/>
      <c r="M40" s="26">
        <f t="shared" si="5"/>
        <v>7.35</v>
      </c>
      <c r="N40" s="1">
        <f t="shared" si="6"/>
        <v>7.25</v>
      </c>
      <c r="O40" s="1">
        <f t="shared" si="7"/>
        <v>0.09999999999999964</v>
      </c>
      <c r="Q40" s="1">
        <f t="shared" si="8"/>
        <v>79</v>
      </c>
      <c r="R40" s="1">
        <f t="shared" si="9"/>
        <v>79</v>
      </c>
      <c r="S40" s="1">
        <f t="shared" si="3"/>
        <v>0</v>
      </c>
      <c r="U40" s="1">
        <f t="shared" si="10"/>
        <v>7.9</v>
      </c>
      <c r="V40" s="1">
        <f t="shared" si="4"/>
        <v>7.9</v>
      </c>
    </row>
    <row r="41" spans="1:22" ht="12.75">
      <c r="A41" s="5"/>
      <c r="B41" s="1"/>
      <c r="D41" s="1"/>
      <c r="E41" s="1"/>
      <c r="F41" s="1"/>
      <c r="I41" s="8"/>
      <c r="K41" s="5">
        <v>111</v>
      </c>
      <c r="L41" s="1"/>
      <c r="M41" s="26">
        <f t="shared" si="5"/>
        <v>20.5</v>
      </c>
      <c r="N41" s="1">
        <f t="shared" si="6"/>
        <v>21.3</v>
      </c>
      <c r="O41" s="1">
        <f t="shared" si="7"/>
        <v>-0.8000000000000007</v>
      </c>
      <c r="Q41" s="1">
        <f t="shared" si="8"/>
        <v>280</v>
      </c>
      <c r="R41" s="1">
        <f t="shared" si="9"/>
        <v>280</v>
      </c>
      <c r="S41" s="1">
        <f t="shared" si="3"/>
        <v>0</v>
      </c>
      <c r="U41" s="1">
        <f t="shared" si="10"/>
        <v>28</v>
      </c>
      <c r="V41" s="1">
        <f t="shared" si="4"/>
        <v>28</v>
      </c>
    </row>
    <row r="42" spans="1:22" ht="12.75">
      <c r="A42" s="5"/>
      <c r="B42" s="1"/>
      <c r="D42" s="1"/>
      <c r="E42" s="1"/>
      <c r="F42" s="1"/>
      <c r="I42" s="8"/>
      <c r="K42" s="5">
        <v>234</v>
      </c>
      <c r="L42" s="1"/>
      <c r="M42" s="26">
        <f t="shared" si="5"/>
        <v>7.8</v>
      </c>
      <c r="N42" s="1">
        <f t="shared" si="6"/>
        <v>7.8</v>
      </c>
      <c r="O42" s="1">
        <f t="shared" si="7"/>
        <v>0</v>
      </c>
      <c r="Q42" s="1">
        <f t="shared" si="8"/>
        <v>40</v>
      </c>
      <c r="R42" s="1">
        <f t="shared" si="9"/>
        <v>40</v>
      </c>
      <c r="S42" s="1">
        <f t="shared" si="3"/>
        <v>0</v>
      </c>
      <c r="U42" s="1">
        <f t="shared" si="10"/>
        <v>4</v>
      </c>
      <c r="V42" s="1">
        <f t="shared" si="4"/>
        <v>4</v>
      </c>
    </row>
    <row r="43" spans="1:22" ht="12.75">
      <c r="A43" s="5"/>
      <c r="B43" s="1"/>
      <c r="D43" s="1"/>
      <c r="E43" s="1"/>
      <c r="F43" s="1"/>
      <c r="I43" s="8"/>
      <c r="K43" s="5">
        <v>285</v>
      </c>
      <c r="M43" s="26">
        <f t="shared" si="5"/>
        <v>18.2</v>
      </c>
      <c r="N43" s="1">
        <f t="shared" si="6"/>
        <v>18.7</v>
      </c>
      <c r="O43" s="1">
        <f t="shared" si="7"/>
        <v>-0.5</v>
      </c>
      <c r="Q43" s="1">
        <f t="shared" si="8"/>
        <v>245</v>
      </c>
      <c r="R43" s="1">
        <f t="shared" si="9"/>
        <v>246</v>
      </c>
      <c r="S43" s="1">
        <f t="shared" si="3"/>
        <v>-1</v>
      </c>
      <c r="U43" s="1">
        <f t="shared" si="10"/>
        <v>24.5</v>
      </c>
      <c r="V43" s="1">
        <f t="shared" si="4"/>
        <v>24.6</v>
      </c>
    </row>
    <row r="44" spans="1:22" ht="12.75">
      <c r="A44" s="5"/>
      <c r="B44" s="1"/>
      <c r="D44" s="1"/>
      <c r="E44" s="1"/>
      <c r="F44" s="1"/>
      <c r="I44" s="8"/>
      <c r="K44" s="5">
        <v>31</v>
      </c>
      <c r="M44" s="26">
        <f t="shared" si="5"/>
        <v>3.8375</v>
      </c>
      <c r="N44" s="1">
        <f t="shared" si="6"/>
        <v>4</v>
      </c>
      <c r="O44" s="1">
        <f t="shared" si="7"/>
        <v>-0.1625000000000001</v>
      </c>
      <c r="Q44" s="1">
        <f t="shared" si="8"/>
        <v>41</v>
      </c>
      <c r="R44" s="1">
        <f t="shared" si="9"/>
        <v>41</v>
      </c>
      <c r="S44" s="1">
        <f t="shared" si="3"/>
        <v>0</v>
      </c>
      <c r="U44" s="1">
        <f t="shared" si="10"/>
        <v>4.1</v>
      </c>
      <c r="V44" s="1">
        <f t="shared" si="4"/>
        <v>4.1</v>
      </c>
    </row>
    <row r="45" spans="1:22" ht="12.75">
      <c r="A45" s="5"/>
      <c r="B45" s="1"/>
      <c r="D45" s="1"/>
      <c r="E45" s="1"/>
      <c r="F45" s="1"/>
      <c r="I45" s="8"/>
      <c r="K45" s="5">
        <v>46</v>
      </c>
      <c r="M45" s="26">
        <f t="shared" si="5"/>
        <v>21</v>
      </c>
      <c r="N45" s="1">
        <f t="shared" si="6"/>
        <v>22</v>
      </c>
      <c r="O45" s="1">
        <f t="shared" si="7"/>
        <v>-1</v>
      </c>
      <c r="Q45" s="1">
        <f t="shared" si="8"/>
        <v>271</v>
      </c>
      <c r="R45" s="1">
        <f t="shared" si="9"/>
        <v>272</v>
      </c>
      <c r="S45" s="1">
        <f t="shared" si="3"/>
        <v>-1</v>
      </c>
      <c r="U45" s="1">
        <f t="shared" si="10"/>
        <v>27.1</v>
      </c>
      <c r="V45" s="1">
        <f t="shared" si="4"/>
        <v>27.2</v>
      </c>
    </row>
    <row r="46" spans="1:22" ht="12.75">
      <c r="A46" s="5"/>
      <c r="B46" s="1"/>
      <c r="D46" s="1"/>
      <c r="E46" s="1"/>
      <c r="F46" s="1"/>
      <c r="I46" s="8"/>
      <c r="K46" s="5">
        <v>128</v>
      </c>
      <c r="M46" s="26">
        <f t="shared" si="5"/>
        <v>20.05</v>
      </c>
      <c r="N46" s="1">
        <f t="shared" si="6"/>
        <v>19.55</v>
      </c>
      <c r="O46" s="1">
        <f t="shared" si="7"/>
        <v>0.5</v>
      </c>
      <c r="Q46" s="1">
        <f t="shared" si="8"/>
        <v>258</v>
      </c>
      <c r="R46" s="1">
        <f t="shared" si="9"/>
        <v>257</v>
      </c>
      <c r="S46" s="1">
        <f t="shared" si="3"/>
        <v>1</v>
      </c>
      <c r="U46" s="1">
        <f t="shared" si="10"/>
        <v>25.8</v>
      </c>
      <c r="V46" s="1">
        <f t="shared" si="4"/>
        <v>25.7</v>
      </c>
    </row>
    <row r="47" spans="1:22" ht="12.75">
      <c r="A47" s="5"/>
      <c r="B47" s="1"/>
      <c r="D47" s="1"/>
      <c r="E47" s="1"/>
      <c r="F47" s="1"/>
      <c r="I47" s="8"/>
      <c r="K47" s="5">
        <v>247</v>
      </c>
      <c r="M47" s="26">
        <f t="shared" si="5"/>
        <v>3.3125</v>
      </c>
      <c r="N47" s="1">
        <f t="shared" si="6"/>
        <v>3.1500000000000004</v>
      </c>
      <c r="O47" s="1">
        <f t="shared" si="7"/>
        <v>0.16249999999999964</v>
      </c>
      <c r="Q47" s="1">
        <f t="shared" si="8"/>
        <v>41</v>
      </c>
      <c r="R47" s="1">
        <f t="shared" si="9"/>
        <v>41</v>
      </c>
      <c r="S47" s="1">
        <f t="shared" si="3"/>
        <v>0</v>
      </c>
      <c r="U47" s="1">
        <f t="shared" si="10"/>
        <v>4.1</v>
      </c>
      <c r="V47" s="1">
        <f t="shared" si="4"/>
        <v>4.1</v>
      </c>
    </row>
    <row r="48" spans="11:22" ht="12.75">
      <c r="K48" s="5">
        <v>302</v>
      </c>
      <c r="M48" s="26">
        <f t="shared" si="5"/>
        <v>6.25</v>
      </c>
      <c r="N48" s="1">
        <f t="shared" si="6"/>
        <v>6.975</v>
      </c>
      <c r="O48" s="1">
        <f t="shared" si="7"/>
        <v>-0.7249999999999996</v>
      </c>
      <c r="Q48" s="1">
        <f t="shared" si="8"/>
        <v>45</v>
      </c>
      <c r="R48" s="1">
        <f t="shared" si="9"/>
        <v>44</v>
      </c>
      <c r="S48" s="1">
        <f t="shared" si="3"/>
        <v>1</v>
      </c>
      <c r="U48" s="1">
        <f t="shared" si="10"/>
        <v>4.5</v>
      </c>
      <c r="V48" s="1">
        <f t="shared" si="4"/>
        <v>4.4</v>
      </c>
    </row>
    <row r="49" spans="11:22" ht="12.75">
      <c r="K49" s="5">
        <v>327</v>
      </c>
      <c r="M49" s="26">
        <f t="shared" si="5"/>
        <v>5.25</v>
      </c>
      <c r="N49" s="1">
        <f t="shared" si="6"/>
        <v>5.25</v>
      </c>
      <c r="O49" s="1">
        <f t="shared" si="7"/>
        <v>0</v>
      </c>
      <c r="Q49" s="1">
        <f t="shared" si="8"/>
        <v>66</v>
      </c>
      <c r="R49" s="1">
        <f t="shared" si="9"/>
        <v>65</v>
      </c>
      <c r="S49" s="1">
        <f t="shared" si="3"/>
        <v>1</v>
      </c>
      <c r="U49" s="1">
        <f t="shared" si="10"/>
        <v>6.6</v>
      </c>
      <c r="V49" s="1">
        <f t="shared" si="4"/>
        <v>6.5</v>
      </c>
    </row>
    <row r="50" spans="11:22" ht="12.75">
      <c r="K50" s="5">
        <v>339</v>
      </c>
      <c r="M50" s="26">
        <f t="shared" si="5"/>
        <v>6.425</v>
      </c>
      <c r="N50" s="1">
        <f t="shared" si="6"/>
        <v>6.75</v>
      </c>
      <c r="O50" s="1">
        <f t="shared" si="7"/>
        <v>-0.3250000000000002</v>
      </c>
      <c r="Q50" s="1">
        <f t="shared" si="8"/>
        <v>64</v>
      </c>
      <c r="R50" s="1">
        <f t="shared" si="9"/>
        <v>64</v>
      </c>
      <c r="S50" s="1">
        <f t="shared" si="3"/>
        <v>0</v>
      </c>
      <c r="U50" s="1">
        <f t="shared" si="10"/>
        <v>6.4</v>
      </c>
      <c r="V50" s="1">
        <f t="shared" si="4"/>
        <v>6.4</v>
      </c>
    </row>
    <row r="51" spans="12:19" ht="12.75">
      <c r="L51" s="1"/>
      <c r="M51" s="2"/>
      <c r="N51" s="1" t="s">
        <v>45</v>
      </c>
      <c r="O51" s="1">
        <f>STDEVP(O29:O50)</f>
        <v>0.5204979636514337</v>
      </c>
      <c r="R51" s="1" t="s">
        <v>45</v>
      </c>
      <c r="S51" s="1">
        <f>STDEVP(S29:S50)</f>
        <v>0.8684078715701272</v>
      </c>
    </row>
    <row r="52" spans="12:19" ht="12.75">
      <c r="L52" s="1"/>
      <c r="M52" s="2"/>
      <c r="N52" s="1" t="s">
        <v>46</v>
      </c>
      <c r="O52" s="1">
        <f>AVERAGE(O29:O50)</f>
        <v>-0.022727272727272988</v>
      </c>
      <c r="R52" s="1" t="s">
        <v>46</v>
      </c>
      <c r="S52" s="1">
        <f>AVERAGE(S29:S50)</f>
        <v>-0.13636363636363635</v>
      </c>
    </row>
    <row r="53" spans="12:19" ht="12.75">
      <c r="L53" s="1"/>
      <c r="M53" s="2"/>
      <c r="N53" s="1" t="s">
        <v>47</v>
      </c>
      <c r="O53" s="1">
        <f>O51/SQRT(30)</f>
        <v>0.09502949194246477</v>
      </c>
      <c r="R53" s="1" t="s">
        <v>47</v>
      </c>
      <c r="S53" s="1">
        <f>S51/SQRT(30)</f>
        <v>0.15854886012466932</v>
      </c>
    </row>
    <row r="54" spans="12:19" ht="12.75">
      <c r="L54" s="1"/>
      <c r="M54" s="2"/>
      <c r="N54" s="1" t="s">
        <v>48</v>
      </c>
      <c r="O54" s="1">
        <f>O52-2*O53</f>
        <v>-0.21278625661220252</v>
      </c>
      <c r="R54" s="1" t="s">
        <v>48</v>
      </c>
      <c r="S54" s="1">
        <f>S52-2*S53</f>
        <v>-0.453461356612975</v>
      </c>
    </row>
    <row r="55" spans="12:19" ht="12.75">
      <c r="L55" s="1"/>
      <c r="M55" s="2"/>
      <c r="N55" s="1" t="s">
        <v>49</v>
      </c>
      <c r="O55" s="1">
        <f>O52+2*O53</f>
        <v>0.16733171115765655</v>
      </c>
      <c r="R55" s="1" t="s">
        <v>49</v>
      </c>
      <c r="S55" s="1">
        <f>S52+2*S53</f>
        <v>0.18073408388570228</v>
      </c>
    </row>
    <row r="56" spans="12:19" ht="12.75">
      <c r="L56" s="1"/>
      <c r="M56" s="2"/>
      <c r="N56" s="1" t="s">
        <v>50</v>
      </c>
      <c r="O56" s="1">
        <f>TTEST(M29:M50,N29:N50,2,1)</f>
        <v>0.8433307011583134</v>
      </c>
      <c r="R56" s="1" t="s">
        <v>50</v>
      </c>
      <c r="S56" s="1">
        <f>TTEST(Q29:Q50,R29:R50,2,1)</f>
        <v>0.47971061235509527</v>
      </c>
    </row>
    <row r="57" spans="12:19" ht="12.75">
      <c r="L57" s="1"/>
      <c r="M57" s="2"/>
      <c r="N57" s="1" t="s">
        <v>67</v>
      </c>
      <c r="O57" s="1">
        <f>MIN(O29:O50)</f>
        <v>-1</v>
      </c>
      <c r="R57" s="1" t="s">
        <v>67</v>
      </c>
      <c r="S57" s="1">
        <f>MIN(S29:S50)</f>
        <v>-2</v>
      </c>
    </row>
    <row r="58" spans="14:19" ht="12.75">
      <c r="N58" s="1" t="s">
        <v>68</v>
      </c>
      <c r="O58" s="1">
        <f>MAX(O29:O50)</f>
        <v>1.5500000000000007</v>
      </c>
      <c r="R58" s="1" t="s">
        <v>68</v>
      </c>
      <c r="S58" s="1">
        <f>MAX(S29:S50)</f>
        <v>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40"/>
  <sheetViews>
    <sheetView workbookViewId="0" topLeftCell="A1">
      <selection activeCell="A7" sqref="A7"/>
    </sheetView>
  </sheetViews>
  <sheetFormatPr defaultColWidth="9.140625" defaultRowHeight="12.75"/>
  <cols>
    <col min="1" max="1" width="5.28125" style="27" customWidth="1"/>
    <col min="2" max="12" width="5.28125" style="0" customWidth="1"/>
    <col min="14" max="25" width="6.57421875" style="0" customWidth="1"/>
    <col min="27" max="38" width="5.7109375" style="0" customWidth="1"/>
  </cols>
  <sheetData>
    <row r="1" spans="1:27" ht="12.75">
      <c r="A1" s="27" t="s">
        <v>64</v>
      </c>
      <c r="N1" s="27" t="s">
        <v>65</v>
      </c>
      <c r="AA1" s="27" t="s">
        <v>66</v>
      </c>
    </row>
    <row r="2" spans="1:38" ht="12.75">
      <c r="A2" s="27" t="s">
        <v>39</v>
      </c>
      <c r="B2" t="s">
        <v>41</v>
      </c>
      <c r="C2" t="s">
        <v>16</v>
      </c>
      <c r="D2" t="s">
        <v>9</v>
      </c>
      <c r="E2" t="s">
        <v>10</v>
      </c>
      <c r="F2" t="s">
        <v>14</v>
      </c>
      <c r="G2" t="s">
        <v>11</v>
      </c>
      <c r="H2" t="s">
        <v>18</v>
      </c>
      <c r="I2" t="s">
        <v>19</v>
      </c>
      <c r="J2" t="s">
        <v>20</v>
      </c>
      <c r="K2" t="s">
        <v>62</v>
      </c>
      <c r="L2" t="s">
        <v>63</v>
      </c>
      <c r="N2" s="27" t="s">
        <v>39</v>
      </c>
      <c r="O2" t="s">
        <v>41</v>
      </c>
      <c r="P2" t="s">
        <v>16</v>
      </c>
      <c r="Q2" t="s">
        <v>9</v>
      </c>
      <c r="R2" t="s">
        <v>10</v>
      </c>
      <c r="S2" t="s">
        <v>14</v>
      </c>
      <c r="T2" t="s">
        <v>11</v>
      </c>
      <c r="U2" t="s">
        <v>18</v>
      </c>
      <c r="V2" t="s">
        <v>19</v>
      </c>
      <c r="W2" t="s">
        <v>20</v>
      </c>
      <c r="X2" t="s">
        <v>62</v>
      </c>
      <c r="Y2" t="s">
        <v>63</v>
      </c>
      <c r="AA2" s="27" t="s">
        <v>39</v>
      </c>
      <c r="AB2" t="s">
        <v>41</v>
      </c>
      <c r="AC2" t="s">
        <v>16</v>
      </c>
      <c r="AD2" t="s">
        <v>9</v>
      </c>
      <c r="AE2" t="s">
        <v>10</v>
      </c>
      <c r="AF2" t="s">
        <v>14</v>
      </c>
      <c r="AG2" t="s">
        <v>11</v>
      </c>
      <c r="AH2" t="s">
        <v>18</v>
      </c>
      <c r="AI2" t="s">
        <v>19</v>
      </c>
      <c r="AJ2" t="s">
        <v>20</v>
      </c>
      <c r="AK2" t="s">
        <v>62</v>
      </c>
      <c r="AL2" t="s">
        <v>63</v>
      </c>
    </row>
    <row r="3" spans="1:38" ht="12.75">
      <c r="A3" s="27">
        <v>134</v>
      </c>
      <c r="B3">
        <v>165</v>
      </c>
      <c r="D3">
        <v>1</v>
      </c>
      <c r="E3">
        <v>1</v>
      </c>
      <c r="F3">
        <v>12.9</v>
      </c>
      <c r="G3">
        <v>-2</v>
      </c>
      <c r="I3">
        <v>14.9</v>
      </c>
      <c r="J3">
        <v>11</v>
      </c>
      <c r="K3">
        <v>32</v>
      </c>
      <c r="L3" t="e">
        <v>#N/A</v>
      </c>
      <c r="N3">
        <v>254</v>
      </c>
      <c r="O3">
        <v>119</v>
      </c>
      <c r="Q3">
        <v>1</v>
      </c>
      <c r="R3">
        <v>1</v>
      </c>
      <c r="S3">
        <v>12.8</v>
      </c>
      <c r="T3">
        <v>-2</v>
      </c>
      <c r="V3">
        <v>14.8</v>
      </c>
      <c r="W3">
        <v>11</v>
      </c>
      <c r="X3">
        <v>10</v>
      </c>
      <c r="Y3">
        <v>2.4</v>
      </c>
      <c r="AA3">
        <v>171</v>
      </c>
      <c r="AB3">
        <v>34</v>
      </c>
      <c r="AD3">
        <v>7.5</v>
      </c>
      <c r="AE3">
        <v>15</v>
      </c>
      <c r="AF3">
        <v>8.25</v>
      </c>
      <c r="AG3">
        <v>-3.8</v>
      </c>
      <c r="AI3">
        <v>6.025</v>
      </c>
      <c r="AJ3">
        <v>11</v>
      </c>
      <c r="AK3">
        <v>7</v>
      </c>
      <c r="AL3" t="e">
        <v>#N/A</v>
      </c>
    </row>
    <row r="4" spans="1:38" ht="12.75">
      <c r="A4" s="27">
        <v>132</v>
      </c>
      <c r="B4">
        <v>267</v>
      </c>
      <c r="D4">
        <v>1</v>
      </c>
      <c r="E4">
        <v>1</v>
      </c>
      <c r="F4">
        <v>17</v>
      </c>
      <c r="G4">
        <v>-1.2</v>
      </c>
      <c r="I4">
        <v>18.2</v>
      </c>
      <c r="J4">
        <v>11</v>
      </c>
      <c r="K4">
        <v>25</v>
      </c>
      <c r="L4" t="e">
        <v>#N/A</v>
      </c>
      <c r="N4">
        <v>95</v>
      </c>
      <c r="O4">
        <v>263</v>
      </c>
      <c r="Q4">
        <v>1</v>
      </c>
      <c r="R4">
        <v>1</v>
      </c>
      <c r="S4">
        <v>19.3</v>
      </c>
      <c r="T4">
        <v>0.2</v>
      </c>
      <c r="U4">
        <v>1.3</v>
      </c>
      <c r="V4">
        <v>20.4</v>
      </c>
      <c r="W4">
        <v>11</v>
      </c>
      <c r="X4">
        <v>39</v>
      </c>
      <c r="Y4">
        <v>1.3</v>
      </c>
      <c r="AA4">
        <v>176</v>
      </c>
      <c r="AB4">
        <v>65</v>
      </c>
      <c r="AD4">
        <v>13.5</v>
      </c>
      <c r="AE4">
        <v>15</v>
      </c>
      <c r="AF4">
        <v>8.3</v>
      </c>
      <c r="AG4">
        <v>-1.6</v>
      </c>
      <c r="AI4">
        <v>8.91</v>
      </c>
      <c r="AJ4">
        <v>11</v>
      </c>
      <c r="AK4">
        <v>13</v>
      </c>
      <c r="AL4" t="e">
        <v>#N/A</v>
      </c>
    </row>
    <row r="5" spans="1:38" ht="12.75">
      <c r="A5" s="27">
        <v>130</v>
      </c>
      <c r="B5">
        <v>189</v>
      </c>
      <c r="D5">
        <v>1</v>
      </c>
      <c r="E5">
        <v>1</v>
      </c>
      <c r="F5">
        <v>16</v>
      </c>
      <c r="G5">
        <v>-1.7</v>
      </c>
      <c r="I5">
        <v>17.7</v>
      </c>
      <c r="J5">
        <v>11</v>
      </c>
      <c r="K5">
        <v>32</v>
      </c>
      <c r="L5">
        <v>1.9</v>
      </c>
      <c r="N5">
        <v>86</v>
      </c>
      <c r="O5">
        <v>277</v>
      </c>
      <c r="Q5">
        <v>1</v>
      </c>
      <c r="R5">
        <v>1</v>
      </c>
      <c r="S5">
        <v>21.6</v>
      </c>
      <c r="T5">
        <v>0.2</v>
      </c>
      <c r="V5">
        <v>21.4</v>
      </c>
      <c r="W5">
        <v>11</v>
      </c>
      <c r="X5">
        <v>27</v>
      </c>
      <c r="Y5" t="e">
        <v>#N/A</v>
      </c>
      <c r="AA5">
        <v>183</v>
      </c>
      <c r="AB5">
        <v>53</v>
      </c>
      <c r="AD5">
        <v>10</v>
      </c>
      <c r="AE5">
        <v>20</v>
      </c>
      <c r="AF5">
        <v>11.5</v>
      </c>
      <c r="AG5">
        <v>-4</v>
      </c>
      <c r="AI5">
        <v>7.75</v>
      </c>
      <c r="AJ5">
        <v>11</v>
      </c>
      <c r="AK5">
        <v>7</v>
      </c>
      <c r="AL5" t="e">
        <v>#N/A</v>
      </c>
    </row>
    <row r="6" spans="1:38" ht="12.75">
      <c r="A6" s="27">
        <v>140</v>
      </c>
      <c r="B6">
        <v>186</v>
      </c>
      <c r="D6">
        <v>1</v>
      </c>
      <c r="E6">
        <v>1</v>
      </c>
      <c r="F6">
        <v>16.7</v>
      </c>
      <c r="G6">
        <v>-0.6</v>
      </c>
      <c r="I6">
        <v>17.3</v>
      </c>
      <c r="J6">
        <v>11</v>
      </c>
      <c r="K6">
        <v>21</v>
      </c>
      <c r="L6">
        <v>1.2</v>
      </c>
      <c r="N6">
        <v>218</v>
      </c>
      <c r="O6">
        <v>201</v>
      </c>
      <c r="Q6">
        <v>1</v>
      </c>
      <c r="R6">
        <v>1</v>
      </c>
      <c r="S6">
        <v>19</v>
      </c>
      <c r="T6">
        <v>-0.3</v>
      </c>
      <c r="V6">
        <v>19.3</v>
      </c>
      <c r="W6">
        <v>11</v>
      </c>
      <c r="X6">
        <v>33</v>
      </c>
      <c r="Y6" t="e">
        <v>#N/A</v>
      </c>
      <c r="AA6">
        <v>190</v>
      </c>
      <c r="AB6">
        <v>31</v>
      </c>
      <c r="AD6">
        <v>7.5</v>
      </c>
      <c r="AE6">
        <v>15</v>
      </c>
      <c r="AF6">
        <v>5.7</v>
      </c>
      <c r="AG6">
        <v>-2.5</v>
      </c>
      <c r="AI6">
        <v>4.1</v>
      </c>
      <c r="AJ6">
        <v>11</v>
      </c>
      <c r="AK6">
        <v>4</v>
      </c>
      <c r="AL6" t="e">
        <v>#N/A</v>
      </c>
    </row>
    <row r="7" spans="1:38" ht="12.75">
      <c r="A7" s="27">
        <v>136</v>
      </c>
      <c r="B7">
        <v>116</v>
      </c>
      <c r="D7">
        <v>1</v>
      </c>
      <c r="E7">
        <v>1</v>
      </c>
      <c r="F7">
        <v>9</v>
      </c>
      <c r="G7">
        <v>-0.5</v>
      </c>
      <c r="H7">
        <v>1.3</v>
      </c>
      <c r="I7">
        <v>10.8</v>
      </c>
      <c r="J7">
        <v>11</v>
      </c>
      <c r="K7">
        <v>24</v>
      </c>
      <c r="L7" t="e">
        <v>#N/A</v>
      </c>
      <c r="N7">
        <v>202</v>
      </c>
      <c r="O7">
        <v>214</v>
      </c>
      <c r="Q7">
        <v>1</v>
      </c>
      <c r="R7">
        <v>1</v>
      </c>
      <c r="S7">
        <v>18.5</v>
      </c>
      <c r="T7">
        <v>0.1</v>
      </c>
      <c r="V7">
        <v>18.4</v>
      </c>
      <c r="W7">
        <v>11</v>
      </c>
      <c r="X7">
        <v>14</v>
      </c>
      <c r="Y7">
        <v>0.6999999999999993</v>
      </c>
      <c r="AA7">
        <v>184</v>
      </c>
      <c r="AB7">
        <v>32</v>
      </c>
      <c r="AD7">
        <v>10</v>
      </c>
      <c r="AE7">
        <v>20</v>
      </c>
      <c r="AF7">
        <v>10.5</v>
      </c>
      <c r="AG7">
        <v>-2.6</v>
      </c>
      <c r="AI7">
        <v>6.55</v>
      </c>
      <c r="AJ7">
        <v>11</v>
      </c>
      <c r="AK7">
        <v>4</v>
      </c>
      <c r="AL7" t="e">
        <v>#N/A</v>
      </c>
    </row>
    <row r="8" spans="1:38" ht="12.75">
      <c r="A8" s="27">
        <v>139</v>
      </c>
      <c r="B8">
        <v>216</v>
      </c>
      <c r="D8">
        <v>1</v>
      </c>
      <c r="E8">
        <v>1</v>
      </c>
      <c r="F8">
        <v>16.8</v>
      </c>
      <c r="G8">
        <v>-0.9</v>
      </c>
      <c r="I8">
        <v>17.7</v>
      </c>
      <c r="J8">
        <v>11</v>
      </c>
      <c r="K8">
        <v>24</v>
      </c>
      <c r="L8" t="e">
        <v>#N/A</v>
      </c>
      <c r="N8">
        <v>14</v>
      </c>
      <c r="O8">
        <v>204</v>
      </c>
      <c r="Q8">
        <v>1</v>
      </c>
      <c r="R8">
        <v>1</v>
      </c>
      <c r="S8">
        <v>16.25</v>
      </c>
      <c r="T8">
        <v>-0.75</v>
      </c>
      <c r="U8">
        <v>1.3</v>
      </c>
      <c r="V8">
        <v>18.3</v>
      </c>
      <c r="W8">
        <v>11</v>
      </c>
      <c r="X8">
        <v>14</v>
      </c>
      <c r="Y8">
        <v>1.9</v>
      </c>
      <c r="AA8">
        <v>191</v>
      </c>
      <c r="AB8">
        <v>36</v>
      </c>
      <c r="AD8">
        <v>7.5</v>
      </c>
      <c r="AE8">
        <v>15</v>
      </c>
      <c r="AF8">
        <v>4.6</v>
      </c>
      <c r="AG8">
        <v>-1.8</v>
      </c>
      <c r="AI8">
        <v>3.2</v>
      </c>
      <c r="AJ8">
        <v>11</v>
      </c>
      <c r="AK8">
        <v>9</v>
      </c>
      <c r="AL8" t="e">
        <v>#N/A</v>
      </c>
    </row>
    <row r="9" spans="1:38" ht="12.75">
      <c r="A9" s="27">
        <v>138</v>
      </c>
      <c r="B9">
        <v>52</v>
      </c>
      <c r="D9">
        <v>5</v>
      </c>
      <c r="E9">
        <v>20</v>
      </c>
      <c r="F9">
        <v>12.9</v>
      </c>
      <c r="G9">
        <v>-4.2</v>
      </c>
      <c r="I9">
        <v>4.275</v>
      </c>
      <c r="J9">
        <v>11</v>
      </c>
      <c r="K9">
        <v>8</v>
      </c>
      <c r="L9" t="e">
        <v>#N/A</v>
      </c>
      <c r="N9">
        <v>111</v>
      </c>
      <c r="O9">
        <v>280</v>
      </c>
      <c r="Q9">
        <v>1</v>
      </c>
      <c r="R9">
        <v>1</v>
      </c>
      <c r="S9">
        <v>21</v>
      </c>
      <c r="T9">
        <v>0.5</v>
      </c>
      <c r="V9">
        <v>20.5</v>
      </c>
      <c r="W9">
        <v>11</v>
      </c>
      <c r="X9">
        <v>27</v>
      </c>
      <c r="Y9">
        <v>-0.1999999999999993</v>
      </c>
      <c r="AA9">
        <v>186</v>
      </c>
      <c r="AB9">
        <v>38</v>
      </c>
      <c r="AD9">
        <v>10</v>
      </c>
      <c r="AE9">
        <v>20</v>
      </c>
      <c r="AF9">
        <v>9.1</v>
      </c>
      <c r="AG9">
        <v>-3.5</v>
      </c>
      <c r="AI9">
        <v>6.3</v>
      </c>
      <c r="AJ9">
        <v>11</v>
      </c>
      <c r="AK9">
        <v>6</v>
      </c>
      <c r="AL9" t="e">
        <v>#N/A</v>
      </c>
    </row>
    <row r="10" spans="1:38" ht="12.75">
      <c r="A10" s="27">
        <v>141</v>
      </c>
      <c r="B10">
        <v>240</v>
      </c>
      <c r="D10">
        <v>1</v>
      </c>
      <c r="E10">
        <v>1</v>
      </c>
      <c r="F10">
        <v>16.6</v>
      </c>
      <c r="G10">
        <v>-2.1</v>
      </c>
      <c r="I10">
        <v>18.7</v>
      </c>
      <c r="J10">
        <v>11</v>
      </c>
      <c r="K10">
        <v>19</v>
      </c>
      <c r="L10" t="e">
        <v>#N/A</v>
      </c>
      <c r="N10">
        <v>46</v>
      </c>
      <c r="O10">
        <v>271</v>
      </c>
      <c r="Q10">
        <v>1</v>
      </c>
      <c r="R10">
        <v>1</v>
      </c>
      <c r="S10">
        <v>20.75</v>
      </c>
      <c r="T10">
        <v>-0.25</v>
      </c>
      <c r="V10">
        <v>21</v>
      </c>
      <c r="W10">
        <v>11</v>
      </c>
      <c r="X10">
        <v>29</v>
      </c>
      <c r="Y10">
        <v>0</v>
      </c>
      <c r="AA10">
        <v>187</v>
      </c>
      <c r="AB10">
        <v>29</v>
      </c>
      <c r="AD10">
        <v>10</v>
      </c>
      <c r="AE10">
        <v>20</v>
      </c>
      <c r="AF10">
        <v>10.3</v>
      </c>
      <c r="AG10">
        <v>-1.3</v>
      </c>
      <c r="AI10">
        <v>5.8</v>
      </c>
      <c r="AJ10">
        <v>11</v>
      </c>
      <c r="AK10">
        <v>2</v>
      </c>
      <c r="AL10" t="e">
        <v>#N/A</v>
      </c>
    </row>
    <row r="11" spans="1:38" ht="12.75">
      <c r="A11" s="27">
        <v>137</v>
      </c>
      <c r="B11">
        <v>99</v>
      </c>
      <c r="D11">
        <v>10</v>
      </c>
      <c r="E11">
        <v>20</v>
      </c>
      <c r="F11">
        <v>16.4</v>
      </c>
      <c r="G11">
        <v>-2.5</v>
      </c>
      <c r="I11">
        <v>9.45</v>
      </c>
      <c r="J11">
        <v>11</v>
      </c>
      <c r="K11">
        <v>18</v>
      </c>
      <c r="L11" t="e">
        <v>#N/A</v>
      </c>
      <c r="N11">
        <v>124</v>
      </c>
      <c r="O11">
        <v>290</v>
      </c>
      <c r="Q11">
        <v>1</v>
      </c>
      <c r="R11">
        <v>1</v>
      </c>
      <c r="S11">
        <v>20.8</v>
      </c>
      <c r="T11">
        <v>-1.1</v>
      </c>
      <c r="U11">
        <v>1.3</v>
      </c>
      <c r="V11">
        <v>23.2</v>
      </c>
      <c r="W11">
        <v>11</v>
      </c>
      <c r="X11">
        <v>28</v>
      </c>
      <c r="Y11">
        <v>0.30000000000000426</v>
      </c>
      <c r="AA11">
        <v>197</v>
      </c>
      <c r="AB11">
        <v>70</v>
      </c>
      <c r="AD11">
        <v>1</v>
      </c>
      <c r="AE11">
        <v>1</v>
      </c>
      <c r="AF11">
        <v>8.2</v>
      </c>
      <c r="AG11">
        <v>0.5</v>
      </c>
      <c r="AI11">
        <v>7.7</v>
      </c>
      <c r="AJ11">
        <v>11</v>
      </c>
      <c r="AK11">
        <v>13</v>
      </c>
      <c r="AL11" t="e">
        <v>#N/A</v>
      </c>
    </row>
    <row r="12" spans="1:38" ht="12.75">
      <c r="A12" s="27">
        <v>143</v>
      </c>
      <c r="B12">
        <v>183</v>
      </c>
      <c r="D12">
        <v>1</v>
      </c>
      <c r="E12">
        <v>1</v>
      </c>
      <c r="F12">
        <v>16.3</v>
      </c>
      <c r="G12">
        <v>-0.2</v>
      </c>
      <c r="H12">
        <v>1.3</v>
      </c>
      <c r="I12">
        <v>17.8</v>
      </c>
      <c r="J12">
        <v>11</v>
      </c>
      <c r="K12">
        <v>35</v>
      </c>
      <c r="L12" t="e">
        <v>#N/A</v>
      </c>
      <c r="N12">
        <v>253</v>
      </c>
      <c r="O12">
        <v>145</v>
      </c>
      <c r="Q12">
        <v>1</v>
      </c>
      <c r="R12">
        <v>1</v>
      </c>
      <c r="S12">
        <v>14.1</v>
      </c>
      <c r="T12">
        <v>-1.4</v>
      </c>
      <c r="V12">
        <v>15.5</v>
      </c>
      <c r="W12">
        <v>11</v>
      </c>
      <c r="X12">
        <v>9</v>
      </c>
      <c r="Y12" t="e">
        <v>#N/A</v>
      </c>
      <c r="AA12">
        <v>263</v>
      </c>
      <c r="AB12">
        <v>40</v>
      </c>
      <c r="AD12">
        <v>10</v>
      </c>
      <c r="AE12">
        <v>20</v>
      </c>
      <c r="AF12">
        <v>9.2</v>
      </c>
      <c r="AG12">
        <v>-3.2</v>
      </c>
      <c r="AI12">
        <v>6.2</v>
      </c>
      <c r="AJ12">
        <v>11</v>
      </c>
      <c r="AK12">
        <v>9</v>
      </c>
      <c r="AL12" t="e">
        <v>#N/A</v>
      </c>
    </row>
    <row r="13" spans="1:38" ht="12.75">
      <c r="A13" s="27">
        <v>146</v>
      </c>
      <c r="B13">
        <v>152</v>
      </c>
      <c r="D13">
        <v>19.3</v>
      </c>
      <c r="E13">
        <v>20</v>
      </c>
      <c r="F13">
        <v>14.3</v>
      </c>
      <c r="G13">
        <v>-0.3</v>
      </c>
      <c r="H13">
        <v>1.3</v>
      </c>
      <c r="I13">
        <v>15.389000000000003</v>
      </c>
      <c r="J13">
        <v>11</v>
      </c>
      <c r="K13">
        <v>22</v>
      </c>
      <c r="L13" t="e">
        <v>#N/A</v>
      </c>
      <c r="N13">
        <v>239</v>
      </c>
      <c r="O13">
        <v>177</v>
      </c>
      <c r="Q13">
        <v>1</v>
      </c>
      <c r="R13">
        <v>1</v>
      </c>
      <c r="S13">
        <v>15.5</v>
      </c>
      <c r="T13">
        <v>-3</v>
      </c>
      <c r="V13">
        <v>18.5</v>
      </c>
      <c r="W13">
        <v>11</v>
      </c>
      <c r="X13">
        <v>23</v>
      </c>
      <c r="Y13">
        <v>1.7</v>
      </c>
      <c r="AA13">
        <v>359</v>
      </c>
      <c r="AB13">
        <v>49</v>
      </c>
      <c r="AD13">
        <v>7.5</v>
      </c>
      <c r="AE13">
        <v>15</v>
      </c>
      <c r="AF13">
        <v>11.6</v>
      </c>
      <c r="AG13">
        <v>-3.2</v>
      </c>
      <c r="AI13">
        <v>7.4</v>
      </c>
      <c r="AJ13">
        <v>11</v>
      </c>
      <c r="AK13">
        <v>10</v>
      </c>
      <c r="AL13" t="e">
        <v>#N/A</v>
      </c>
    </row>
    <row r="14" spans="1:38" ht="12.75">
      <c r="A14" s="27">
        <v>145</v>
      </c>
      <c r="B14">
        <v>75</v>
      </c>
      <c r="D14">
        <v>10</v>
      </c>
      <c r="E14">
        <v>20</v>
      </c>
      <c r="F14">
        <v>13.3</v>
      </c>
      <c r="G14">
        <v>-3.3</v>
      </c>
      <c r="I14">
        <v>8.3</v>
      </c>
      <c r="J14">
        <v>11</v>
      </c>
      <c r="K14">
        <v>11</v>
      </c>
      <c r="L14" t="e">
        <v>#N/A</v>
      </c>
      <c r="N14">
        <v>305</v>
      </c>
      <c r="O14">
        <v>317</v>
      </c>
      <c r="Q14">
        <v>1</v>
      </c>
      <c r="R14">
        <v>1</v>
      </c>
      <c r="S14">
        <v>19.5</v>
      </c>
      <c r="T14">
        <v>-2.25</v>
      </c>
      <c r="V14">
        <v>21.75</v>
      </c>
      <c r="W14">
        <v>11</v>
      </c>
      <c r="X14">
        <v>23</v>
      </c>
      <c r="Y14">
        <v>0.4499999999999993</v>
      </c>
      <c r="AA14">
        <v>358</v>
      </c>
      <c r="AB14">
        <v>40</v>
      </c>
      <c r="AD14">
        <v>7.5</v>
      </c>
      <c r="AE14">
        <v>15</v>
      </c>
      <c r="AF14">
        <v>8.5</v>
      </c>
      <c r="AG14">
        <v>-3.9</v>
      </c>
      <c r="AI14">
        <v>6.2</v>
      </c>
      <c r="AJ14">
        <v>11</v>
      </c>
      <c r="AK14">
        <v>13</v>
      </c>
      <c r="AL14" t="e">
        <v>#N/A</v>
      </c>
    </row>
    <row r="15" spans="1:38" ht="12.75">
      <c r="A15" s="27">
        <v>147</v>
      </c>
      <c r="B15">
        <v>161</v>
      </c>
      <c r="D15">
        <v>14.25</v>
      </c>
      <c r="E15">
        <v>15</v>
      </c>
      <c r="F15">
        <v>15.6</v>
      </c>
      <c r="G15">
        <v>-0.5</v>
      </c>
      <c r="H15">
        <v>1.3</v>
      </c>
      <c r="I15">
        <v>16.595</v>
      </c>
      <c r="J15">
        <v>11</v>
      </c>
      <c r="K15">
        <v>18</v>
      </c>
      <c r="L15" t="e">
        <v>#N/A</v>
      </c>
      <c r="N15">
        <v>311</v>
      </c>
      <c r="O15">
        <v>188</v>
      </c>
      <c r="Q15">
        <v>1</v>
      </c>
      <c r="R15">
        <v>1</v>
      </c>
      <c r="S15">
        <v>17.75</v>
      </c>
      <c r="T15">
        <v>0.4</v>
      </c>
      <c r="V15">
        <v>17.35</v>
      </c>
      <c r="W15">
        <v>11</v>
      </c>
      <c r="X15">
        <v>11</v>
      </c>
      <c r="Y15">
        <v>1.15</v>
      </c>
      <c r="AA15">
        <v>83</v>
      </c>
      <c r="AB15">
        <v>57</v>
      </c>
      <c r="AD15">
        <v>10</v>
      </c>
      <c r="AE15">
        <v>20</v>
      </c>
      <c r="AF15">
        <v>14.3</v>
      </c>
      <c r="AG15">
        <v>-3.7</v>
      </c>
      <c r="AI15">
        <v>9</v>
      </c>
      <c r="AJ15">
        <v>11</v>
      </c>
      <c r="AK15">
        <v>13</v>
      </c>
      <c r="AL15" t="e">
        <v>#N/A</v>
      </c>
    </row>
    <row r="16" spans="1:38" ht="12.75">
      <c r="A16" s="27">
        <v>144</v>
      </c>
      <c r="B16">
        <v>171</v>
      </c>
      <c r="D16">
        <v>1</v>
      </c>
      <c r="E16">
        <v>1</v>
      </c>
      <c r="F16">
        <v>14</v>
      </c>
      <c r="G16">
        <v>-2</v>
      </c>
      <c r="I16">
        <v>16</v>
      </c>
      <c r="J16">
        <v>11</v>
      </c>
      <c r="K16">
        <v>30</v>
      </c>
      <c r="L16" t="e">
        <v>#N/A</v>
      </c>
      <c r="N16">
        <v>326</v>
      </c>
      <c r="O16">
        <v>248</v>
      </c>
      <c r="Q16">
        <v>19.7</v>
      </c>
      <c r="R16" t="s">
        <v>61</v>
      </c>
      <c r="S16">
        <v>22.3</v>
      </c>
      <c r="V16">
        <v>22.3</v>
      </c>
      <c r="W16">
        <v>11</v>
      </c>
      <c r="X16">
        <v>27</v>
      </c>
      <c r="Y16">
        <v>0.3</v>
      </c>
      <c r="AA16">
        <v>271</v>
      </c>
      <c r="AB16">
        <v>37</v>
      </c>
      <c r="AD16">
        <v>7.5</v>
      </c>
      <c r="AE16">
        <v>15</v>
      </c>
      <c r="AF16">
        <v>8.25</v>
      </c>
      <c r="AG16">
        <v>-2.25</v>
      </c>
      <c r="AI16">
        <v>5.25</v>
      </c>
      <c r="AJ16">
        <v>11</v>
      </c>
      <c r="AK16">
        <v>10</v>
      </c>
      <c r="AL16" t="e">
        <v>#N/A</v>
      </c>
    </row>
    <row r="17" spans="1:38" ht="12.75">
      <c r="A17" s="27">
        <v>148</v>
      </c>
      <c r="B17">
        <v>98</v>
      </c>
      <c r="D17">
        <v>1</v>
      </c>
      <c r="E17">
        <v>1</v>
      </c>
      <c r="F17">
        <v>8.7</v>
      </c>
      <c r="G17">
        <v>-2.1</v>
      </c>
      <c r="I17">
        <v>10.8</v>
      </c>
      <c r="J17">
        <v>11</v>
      </c>
      <c r="K17">
        <v>14</v>
      </c>
      <c r="L17" t="e">
        <v>#N/A</v>
      </c>
      <c r="AA17">
        <v>357</v>
      </c>
      <c r="AB17">
        <v>37</v>
      </c>
      <c r="AD17">
        <v>7.5</v>
      </c>
      <c r="AE17">
        <v>15</v>
      </c>
      <c r="AF17">
        <v>12.75</v>
      </c>
      <c r="AG17">
        <v>-3.9</v>
      </c>
      <c r="AI17">
        <v>8.325</v>
      </c>
      <c r="AJ17">
        <v>11</v>
      </c>
      <c r="AK17">
        <v>3</v>
      </c>
      <c r="AL17" t="e">
        <v>#N/A</v>
      </c>
    </row>
    <row r="18" spans="1:38" ht="12.75">
      <c r="A18" s="27">
        <v>149</v>
      </c>
      <c r="B18">
        <v>44</v>
      </c>
      <c r="D18">
        <v>5</v>
      </c>
      <c r="E18">
        <v>20</v>
      </c>
      <c r="F18">
        <v>5.7</v>
      </c>
      <c r="G18">
        <v>-8.6</v>
      </c>
      <c r="I18">
        <v>3.575</v>
      </c>
      <c r="J18">
        <v>11</v>
      </c>
      <c r="K18">
        <v>6</v>
      </c>
      <c r="L18" t="e">
        <v>#N/A</v>
      </c>
      <c r="AA18">
        <v>234</v>
      </c>
      <c r="AB18">
        <v>40</v>
      </c>
      <c r="AD18">
        <v>10</v>
      </c>
      <c r="AE18">
        <v>20</v>
      </c>
      <c r="AF18">
        <v>10.2</v>
      </c>
      <c r="AG18">
        <v>-2.8</v>
      </c>
      <c r="AH18">
        <v>1.3</v>
      </c>
      <c r="AI18">
        <v>7.8</v>
      </c>
      <c r="AJ18">
        <v>11</v>
      </c>
      <c r="AK18">
        <v>5</v>
      </c>
      <c r="AL18" t="e">
        <v>#N/A</v>
      </c>
    </row>
    <row r="19" spans="1:38" ht="12.75">
      <c r="A19" s="27">
        <v>154</v>
      </c>
      <c r="B19">
        <v>96</v>
      </c>
      <c r="D19">
        <v>1</v>
      </c>
      <c r="E19">
        <v>1</v>
      </c>
      <c r="F19">
        <v>6.9</v>
      </c>
      <c r="G19">
        <v>-0.7</v>
      </c>
      <c r="H19">
        <v>1.3</v>
      </c>
      <c r="I19">
        <v>8.9</v>
      </c>
      <c r="J19">
        <v>11</v>
      </c>
      <c r="K19">
        <v>11</v>
      </c>
      <c r="L19" t="e">
        <v>#N/A</v>
      </c>
      <c r="AA19">
        <v>228</v>
      </c>
      <c r="AB19">
        <v>40</v>
      </c>
      <c r="AD19">
        <v>7.5</v>
      </c>
      <c r="AE19">
        <v>15</v>
      </c>
      <c r="AF19">
        <v>9</v>
      </c>
      <c r="AG19">
        <v>-2.2</v>
      </c>
      <c r="AH19">
        <v>1.3</v>
      </c>
      <c r="AI19">
        <v>6.9</v>
      </c>
      <c r="AJ19">
        <v>11</v>
      </c>
      <c r="AK19">
        <v>10</v>
      </c>
      <c r="AL19" t="e">
        <v>#N/A</v>
      </c>
    </row>
    <row r="20" spans="1:38" ht="12.75">
      <c r="A20" s="27">
        <v>153</v>
      </c>
      <c r="B20">
        <v>186</v>
      </c>
      <c r="D20">
        <v>1</v>
      </c>
      <c r="E20">
        <v>1</v>
      </c>
      <c r="F20">
        <v>16</v>
      </c>
      <c r="G20">
        <v>-1.2</v>
      </c>
      <c r="I20">
        <v>17.2</v>
      </c>
      <c r="J20">
        <v>11</v>
      </c>
      <c r="K20">
        <v>24</v>
      </c>
      <c r="L20" t="e">
        <v>#N/A</v>
      </c>
      <c r="AA20">
        <v>36</v>
      </c>
      <c r="AB20">
        <v>48</v>
      </c>
      <c r="AD20">
        <v>10</v>
      </c>
      <c r="AE20">
        <v>20</v>
      </c>
      <c r="AF20">
        <v>13.25</v>
      </c>
      <c r="AG20">
        <v>-1.25</v>
      </c>
      <c r="AI20">
        <v>7.25</v>
      </c>
      <c r="AJ20">
        <v>11</v>
      </c>
      <c r="AK20">
        <v>9</v>
      </c>
      <c r="AL20" t="e">
        <v>#N/A</v>
      </c>
    </row>
    <row r="21" spans="1:38" ht="12.75">
      <c r="A21" s="27">
        <v>151</v>
      </c>
      <c r="B21">
        <v>204</v>
      </c>
      <c r="D21">
        <v>1</v>
      </c>
      <c r="E21">
        <v>1</v>
      </c>
      <c r="F21">
        <v>15.6</v>
      </c>
      <c r="G21">
        <v>-0.2</v>
      </c>
      <c r="H21">
        <v>1.3</v>
      </c>
      <c r="I21">
        <v>17.1</v>
      </c>
      <c r="J21">
        <v>11</v>
      </c>
      <c r="K21">
        <v>23</v>
      </c>
      <c r="L21">
        <v>1.2</v>
      </c>
      <c r="AA21">
        <v>294</v>
      </c>
      <c r="AB21">
        <v>33</v>
      </c>
      <c r="AD21">
        <v>7.5</v>
      </c>
      <c r="AE21">
        <v>15</v>
      </c>
      <c r="AF21">
        <v>8.1</v>
      </c>
      <c r="AG21">
        <v>-4.3</v>
      </c>
      <c r="AI21">
        <v>6.2</v>
      </c>
      <c r="AJ21">
        <v>11</v>
      </c>
      <c r="AK21">
        <v>6</v>
      </c>
      <c r="AL21" t="e">
        <v>#N/A</v>
      </c>
    </row>
    <row r="22" spans="1:38" ht="12.75">
      <c r="A22" s="27">
        <v>157</v>
      </c>
      <c r="B22">
        <v>181</v>
      </c>
      <c r="D22">
        <v>1</v>
      </c>
      <c r="E22">
        <v>1</v>
      </c>
      <c r="F22">
        <v>15.5</v>
      </c>
      <c r="G22">
        <v>-2.8</v>
      </c>
      <c r="I22">
        <v>18.3</v>
      </c>
      <c r="J22">
        <v>11</v>
      </c>
      <c r="K22">
        <v>14</v>
      </c>
      <c r="L22">
        <v>2.4</v>
      </c>
      <c r="AA22">
        <v>314</v>
      </c>
      <c r="AB22">
        <v>42</v>
      </c>
      <c r="AD22">
        <v>10</v>
      </c>
      <c r="AE22">
        <v>20</v>
      </c>
      <c r="AF22">
        <v>12.5</v>
      </c>
      <c r="AG22">
        <v>-0.25</v>
      </c>
      <c r="AH22">
        <v>1.3</v>
      </c>
      <c r="AI22">
        <v>7.675</v>
      </c>
      <c r="AJ22">
        <v>11</v>
      </c>
      <c r="AK22">
        <v>12</v>
      </c>
      <c r="AL22" t="e">
        <v>#N/A</v>
      </c>
    </row>
    <row r="23" spans="1:38" ht="12.75">
      <c r="A23" s="27">
        <v>156</v>
      </c>
      <c r="B23">
        <v>183</v>
      </c>
      <c r="D23">
        <v>1</v>
      </c>
      <c r="E23">
        <v>1</v>
      </c>
      <c r="F23">
        <v>15</v>
      </c>
      <c r="G23">
        <v>-1.5</v>
      </c>
      <c r="I23">
        <v>16.5</v>
      </c>
      <c r="J23">
        <v>11</v>
      </c>
      <c r="K23">
        <v>17</v>
      </c>
      <c r="L23" t="e">
        <v>#N/A</v>
      </c>
      <c r="AA23">
        <v>315</v>
      </c>
      <c r="AB23">
        <v>31</v>
      </c>
      <c r="AD23">
        <v>7.5</v>
      </c>
      <c r="AE23">
        <v>15</v>
      </c>
      <c r="AF23">
        <v>6.75</v>
      </c>
      <c r="AG23">
        <v>-4.3</v>
      </c>
      <c r="AI23">
        <v>5.525</v>
      </c>
      <c r="AJ23">
        <v>11</v>
      </c>
      <c r="AK23">
        <v>5</v>
      </c>
      <c r="AL23" t="e">
        <v>#N/A</v>
      </c>
    </row>
    <row r="24" spans="1:38" ht="12.75">
      <c r="A24" s="27">
        <v>152</v>
      </c>
      <c r="B24">
        <v>220</v>
      </c>
      <c r="D24">
        <v>1</v>
      </c>
      <c r="E24">
        <v>1</v>
      </c>
      <c r="F24">
        <v>16</v>
      </c>
      <c r="G24">
        <v>-2.1</v>
      </c>
      <c r="I24">
        <v>18.1</v>
      </c>
      <c r="J24">
        <v>11</v>
      </c>
      <c r="K24">
        <v>24</v>
      </c>
      <c r="L24" t="e">
        <v>#N/A</v>
      </c>
      <c r="AA24">
        <v>29</v>
      </c>
      <c r="AB24">
        <v>42</v>
      </c>
      <c r="AD24">
        <v>7.5</v>
      </c>
      <c r="AE24">
        <v>15</v>
      </c>
      <c r="AF24">
        <v>12.25</v>
      </c>
      <c r="AG24">
        <v>-1</v>
      </c>
      <c r="AH24">
        <v>1.3</v>
      </c>
      <c r="AI24">
        <v>7.925</v>
      </c>
      <c r="AJ24">
        <v>11</v>
      </c>
      <c r="AK24">
        <v>7</v>
      </c>
      <c r="AL24" t="e">
        <v>#N/A</v>
      </c>
    </row>
    <row r="25" spans="1:38" ht="12.75">
      <c r="A25" s="27">
        <v>158</v>
      </c>
      <c r="B25">
        <v>196</v>
      </c>
      <c r="D25">
        <v>1</v>
      </c>
      <c r="E25">
        <v>1</v>
      </c>
      <c r="F25">
        <v>15.6</v>
      </c>
      <c r="G25">
        <v>-1</v>
      </c>
      <c r="H25">
        <v>1.3</v>
      </c>
      <c r="I25">
        <v>17.9</v>
      </c>
      <c r="J25">
        <v>11</v>
      </c>
      <c r="K25">
        <v>19</v>
      </c>
      <c r="L25" t="e">
        <v>#N/A</v>
      </c>
      <c r="AA25">
        <v>317</v>
      </c>
      <c r="AB25">
        <v>31</v>
      </c>
      <c r="AD25">
        <v>7.5</v>
      </c>
      <c r="AE25">
        <v>15</v>
      </c>
      <c r="AF25">
        <v>10.3</v>
      </c>
      <c r="AG25">
        <v>-2.15</v>
      </c>
      <c r="AI25">
        <v>6.225</v>
      </c>
      <c r="AJ25">
        <v>11</v>
      </c>
      <c r="AK25">
        <v>5</v>
      </c>
      <c r="AL25" t="e">
        <v>#N/A</v>
      </c>
    </row>
    <row r="26" spans="1:38" ht="12.75">
      <c r="A26" s="27">
        <v>159</v>
      </c>
      <c r="B26">
        <v>28</v>
      </c>
      <c r="D26">
        <v>5</v>
      </c>
      <c r="E26">
        <v>20</v>
      </c>
      <c r="F26">
        <v>4.6</v>
      </c>
      <c r="G26">
        <v>-5.5</v>
      </c>
      <c r="I26">
        <v>2.525</v>
      </c>
      <c r="J26">
        <v>11</v>
      </c>
      <c r="K26">
        <v>2</v>
      </c>
      <c r="L26">
        <v>0.02499999999999991</v>
      </c>
      <c r="AA26">
        <v>297</v>
      </c>
      <c r="AB26">
        <v>37</v>
      </c>
      <c r="AD26">
        <v>10</v>
      </c>
      <c r="AE26">
        <v>20</v>
      </c>
      <c r="AF26">
        <v>7.75</v>
      </c>
      <c r="AG26">
        <v>-4.1</v>
      </c>
      <c r="AI26">
        <v>5.925</v>
      </c>
      <c r="AJ26">
        <v>11</v>
      </c>
      <c r="AK26">
        <v>6</v>
      </c>
      <c r="AL26" t="e">
        <v>#N/A</v>
      </c>
    </row>
    <row r="27" spans="1:38" ht="12.75">
      <c r="A27" s="27">
        <v>162</v>
      </c>
      <c r="B27">
        <v>149</v>
      </c>
      <c r="D27">
        <v>1</v>
      </c>
      <c r="E27">
        <v>1</v>
      </c>
      <c r="F27">
        <v>12.7</v>
      </c>
      <c r="G27">
        <v>-2.2</v>
      </c>
      <c r="I27">
        <v>14.9</v>
      </c>
      <c r="J27">
        <v>11</v>
      </c>
      <c r="K27">
        <v>19</v>
      </c>
      <c r="L27" t="e">
        <v>#N/A</v>
      </c>
      <c r="AA27">
        <v>302</v>
      </c>
      <c r="AB27">
        <v>45</v>
      </c>
      <c r="AD27">
        <v>5</v>
      </c>
      <c r="AE27">
        <v>20</v>
      </c>
      <c r="AF27">
        <v>20.25</v>
      </c>
      <c r="AG27">
        <v>-4.75</v>
      </c>
      <c r="AI27">
        <v>6.25</v>
      </c>
      <c r="AJ27">
        <v>11</v>
      </c>
      <c r="AK27">
        <v>10</v>
      </c>
      <c r="AL27" t="e">
        <v>#N/A</v>
      </c>
    </row>
    <row r="28" spans="1:38" ht="12.75">
      <c r="A28" s="27">
        <v>160</v>
      </c>
      <c r="B28">
        <v>177</v>
      </c>
      <c r="D28">
        <v>1</v>
      </c>
      <c r="E28">
        <v>1</v>
      </c>
      <c r="F28">
        <v>14.3</v>
      </c>
      <c r="G28">
        <v>-1</v>
      </c>
      <c r="H28">
        <v>1.3</v>
      </c>
      <c r="I28">
        <v>16.6</v>
      </c>
      <c r="J28">
        <v>11</v>
      </c>
      <c r="K28">
        <v>24</v>
      </c>
      <c r="L28" t="e">
        <v>#N/A</v>
      </c>
      <c r="AA28">
        <v>307</v>
      </c>
      <c r="AB28">
        <v>31</v>
      </c>
      <c r="AD28">
        <v>5</v>
      </c>
      <c r="AE28">
        <v>20</v>
      </c>
      <c r="AF28">
        <v>19</v>
      </c>
      <c r="AG28">
        <v>-6.1</v>
      </c>
      <c r="AI28">
        <v>6.275</v>
      </c>
      <c r="AJ28">
        <v>11</v>
      </c>
      <c r="AK28">
        <v>6</v>
      </c>
      <c r="AL28" t="e">
        <v>#N/A</v>
      </c>
    </row>
    <row r="29" spans="1:38" ht="12.75">
      <c r="A29" s="27">
        <v>163</v>
      </c>
      <c r="B29">
        <v>135</v>
      </c>
      <c r="D29">
        <v>1</v>
      </c>
      <c r="E29">
        <v>1</v>
      </c>
      <c r="F29">
        <v>10.4</v>
      </c>
      <c r="G29">
        <v>-0.5</v>
      </c>
      <c r="H29">
        <v>1.3</v>
      </c>
      <c r="I29">
        <v>12.2</v>
      </c>
      <c r="J29">
        <v>11</v>
      </c>
      <c r="K29">
        <v>17</v>
      </c>
      <c r="L29" t="e">
        <v>#N/A</v>
      </c>
      <c r="AA29">
        <v>313</v>
      </c>
      <c r="AB29">
        <v>30</v>
      </c>
      <c r="AD29">
        <v>5</v>
      </c>
      <c r="AE29">
        <v>20</v>
      </c>
      <c r="AF29">
        <v>17.25</v>
      </c>
      <c r="AG29">
        <v>-5.25</v>
      </c>
      <c r="AI29">
        <v>5.625</v>
      </c>
      <c r="AJ29">
        <v>11</v>
      </c>
      <c r="AK29">
        <v>3</v>
      </c>
      <c r="AL29" t="e">
        <v>#N/A</v>
      </c>
    </row>
    <row r="30" spans="1:12" ht="12.75">
      <c r="A30" s="27">
        <v>165</v>
      </c>
      <c r="B30">
        <v>203</v>
      </c>
      <c r="D30">
        <v>1</v>
      </c>
      <c r="E30">
        <v>1</v>
      </c>
      <c r="F30">
        <v>15.1</v>
      </c>
      <c r="G30">
        <v>-1.2</v>
      </c>
      <c r="H30">
        <v>1.3</v>
      </c>
      <c r="I30">
        <v>17.6</v>
      </c>
      <c r="J30">
        <v>11</v>
      </c>
      <c r="K30">
        <v>37</v>
      </c>
      <c r="L30">
        <v>2.1</v>
      </c>
    </row>
    <row r="31" spans="1:12" ht="12.75">
      <c r="A31" s="27">
        <v>164</v>
      </c>
      <c r="B31">
        <v>239</v>
      </c>
      <c r="D31">
        <v>1</v>
      </c>
      <c r="E31">
        <v>1</v>
      </c>
      <c r="F31">
        <v>16.6</v>
      </c>
      <c r="G31">
        <v>-2.3</v>
      </c>
      <c r="I31">
        <v>18.9</v>
      </c>
      <c r="J31">
        <v>11</v>
      </c>
      <c r="K31">
        <v>25</v>
      </c>
      <c r="L31" t="e">
        <v>#N/A</v>
      </c>
    </row>
    <row r="32" spans="1:12" ht="12.75">
      <c r="A32" s="27">
        <v>167</v>
      </c>
      <c r="B32">
        <v>223</v>
      </c>
      <c r="D32">
        <v>1</v>
      </c>
      <c r="E32">
        <v>1</v>
      </c>
      <c r="F32">
        <v>18.4</v>
      </c>
      <c r="G32">
        <v>-2.3</v>
      </c>
      <c r="I32">
        <v>20.7</v>
      </c>
      <c r="J32">
        <v>11</v>
      </c>
      <c r="K32">
        <v>35</v>
      </c>
      <c r="L32" t="e">
        <v>#N/A</v>
      </c>
    </row>
    <row r="33" spans="1:12" ht="12.75">
      <c r="A33" s="27">
        <v>173</v>
      </c>
      <c r="B33">
        <v>132</v>
      </c>
      <c r="D33">
        <v>14.5</v>
      </c>
      <c r="E33" t="s">
        <v>61</v>
      </c>
      <c r="F33">
        <v>15.2</v>
      </c>
      <c r="I33">
        <v>15.2</v>
      </c>
      <c r="J33">
        <v>11</v>
      </c>
      <c r="K33">
        <v>15</v>
      </c>
      <c r="L33" t="e">
        <v>#N/A</v>
      </c>
    </row>
    <row r="34" spans="1:12" ht="12.75">
      <c r="A34" s="27">
        <v>172</v>
      </c>
      <c r="B34">
        <v>221</v>
      </c>
      <c r="D34">
        <v>1</v>
      </c>
      <c r="E34">
        <v>1</v>
      </c>
      <c r="F34">
        <v>18.9</v>
      </c>
      <c r="G34">
        <v>-2.2</v>
      </c>
      <c r="I34">
        <v>21.1</v>
      </c>
      <c r="J34">
        <v>11</v>
      </c>
      <c r="K34">
        <v>23</v>
      </c>
      <c r="L34" t="e">
        <v>#N/A</v>
      </c>
    </row>
    <row r="35" spans="1:12" ht="12.75">
      <c r="A35" s="27">
        <v>170</v>
      </c>
      <c r="B35">
        <v>35</v>
      </c>
      <c r="D35">
        <v>5</v>
      </c>
      <c r="E35">
        <v>20</v>
      </c>
      <c r="F35">
        <v>5</v>
      </c>
      <c r="G35">
        <v>-5.6</v>
      </c>
      <c r="I35">
        <v>2.65</v>
      </c>
      <c r="J35">
        <v>11</v>
      </c>
      <c r="K35">
        <v>5</v>
      </c>
      <c r="L35" t="e">
        <v>#N/A</v>
      </c>
    </row>
    <row r="36" spans="1:12" ht="12.75">
      <c r="A36" s="27">
        <v>168</v>
      </c>
      <c r="B36">
        <v>41</v>
      </c>
      <c r="D36">
        <v>5</v>
      </c>
      <c r="E36">
        <v>20</v>
      </c>
      <c r="F36">
        <v>7.8</v>
      </c>
      <c r="G36">
        <v>-6.4</v>
      </c>
      <c r="I36">
        <v>3.55</v>
      </c>
      <c r="J36">
        <v>11</v>
      </c>
      <c r="K36">
        <v>2</v>
      </c>
      <c r="L36" t="e">
        <v>#N/A</v>
      </c>
    </row>
    <row r="37" spans="1:12" ht="12.75">
      <c r="A37" s="27">
        <v>169</v>
      </c>
      <c r="B37">
        <v>127</v>
      </c>
      <c r="D37">
        <v>1</v>
      </c>
      <c r="E37">
        <v>1</v>
      </c>
      <c r="F37">
        <v>11.1</v>
      </c>
      <c r="G37">
        <v>-1.2</v>
      </c>
      <c r="H37">
        <v>1.3</v>
      </c>
      <c r="I37">
        <v>13.6</v>
      </c>
      <c r="J37">
        <v>11</v>
      </c>
      <c r="K37">
        <v>12</v>
      </c>
      <c r="L37" t="e">
        <v>#N/A</v>
      </c>
    </row>
    <row r="38" spans="1:12" ht="12.75">
      <c r="A38" s="27">
        <v>174</v>
      </c>
      <c r="B38">
        <v>178</v>
      </c>
      <c r="D38">
        <v>1</v>
      </c>
      <c r="E38">
        <v>1</v>
      </c>
      <c r="F38">
        <v>15.2</v>
      </c>
      <c r="G38">
        <v>-1</v>
      </c>
      <c r="H38">
        <v>1.3</v>
      </c>
      <c r="I38">
        <v>17.5</v>
      </c>
      <c r="J38">
        <v>11</v>
      </c>
      <c r="K38">
        <v>19</v>
      </c>
      <c r="L38" t="e">
        <v>#N/A</v>
      </c>
    </row>
    <row r="39" spans="1:12" ht="12.75">
      <c r="A39" s="27">
        <v>179</v>
      </c>
      <c r="B39">
        <v>166</v>
      </c>
      <c r="D39">
        <v>1</v>
      </c>
      <c r="E39">
        <v>1</v>
      </c>
      <c r="F39">
        <v>15.9</v>
      </c>
      <c r="G39">
        <v>-1</v>
      </c>
      <c r="H39">
        <v>1.3</v>
      </c>
      <c r="I39">
        <v>18.2</v>
      </c>
      <c r="J39">
        <v>11</v>
      </c>
      <c r="K39">
        <v>20</v>
      </c>
      <c r="L39" t="e">
        <v>#N/A</v>
      </c>
    </row>
    <row r="40" spans="1:12" ht="12.75">
      <c r="A40" s="27">
        <v>177</v>
      </c>
      <c r="B40">
        <v>298</v>
      </c>
      <c r="D40">
        <v>19.5</v>
      </c>
      <c r="E40">
        <v>20</v>
      </c>
      <c r="F40">
        <v>17.9</v>
      </c>
      <c r="G40">
        <v>-2.6</v>
      </c>
      <c r="I40">
        <v>19.9875</v>
      </c>
      <c r="J40">
        <v>11</v>
      </c>
      <c r="K40">
        <v>50</v>
      </c>
      <c r="L40">
        <v>2.8875</v>
      </c>
    </row>
    <row r="41" spans="1:12" ht="12.75">
      <c r="A41" s="27">
        <v>180</v>
      </c>
      <c r="B41">
        <v>30</v>
      </c>
      <c r="D41">
        <v>5</v>
      </c>
      <c r="E41">
        <v>20</v>
      </c>
      <c r="F41">
        <v>4</v>
      </c>
      <c r="G41">
        <v>-7.4</v>
      </c>
      <c r="I41">
        <v>2.85</v>
      </c>
      <c r="J41">
        <v>11</v>
      </c>
      <c r="K41">
        <v>2</v>
      </c>
      <c r="L41" t="e">
        <v>#N/A</v>
      </c>
    </row>
    <row r="42" spans="1:12" ht="12.75">
      <c r="A42" s="27">
        <v>178</v>
      </c>
      <c r="B42">
        <v>54</v>
      </c>
      <c r="D42">
        <v>7.5</v>
      </c>
      <c r="E42">
        <v>15</v>
      </c>
      <c r="F42">
        <v>5.4</v>
      </c>
      <c r="G42">
        <v>-2.4</v>
      </c>
      <c r="I42">
        <v>3.9</v>
      </c>
      <c r="J42">
        <v>11</v>
      </c>
      <c r="K42">
        <v>7</v>
      </c>
      <c r="L42" t="e">
        <v>#N/A</v>
      </c>
    </row>
    <row r="43" spans="1:12" ht="12.75">
      <c r="A43" s="27">
        <v>192</v>
      </c>
      <c r="B43">
        <v>37</v>
      </c>
      <c r="D43">
        <v>5</v>
      </c>
      <c r="E43">
        <v>20</v>
      </c>
      <c r="F43">
        <v>7.1</v>
      </c>
      <c r="G43">
        <v>-6.4</v>
      </c>
      <c r="I43">
        <v>3.375</v>
      </c>
      <c r="J43">
        <v>11</v>
      </c>
      <c r="K43">
        <v>6</v>
      </c>
      <c r="L43" t="e">
        <v>#N/A</v>
      </c>
    </row>
    <row r="44" spans="1:12" ht="12.75">
      <c r="A44" s="27">
        <v>182</v>
      </c>
      <c r="B44">
        <v>146</v>
      </c>
      <c r="D44">
        <v>1</v>
      </c>
      <c r="E44">
        <v>1</v>
      </c>
      <c r="F44">
        <v>11.7</v>
      </c>
      <c r="G44">
        <v>-1</v>
      </c>
      <c r="H44">
        <v>1.3</v>
      </c>
      <c r="I44">
        <v>14</v>
      </c>
      <c r="J44">
        <v>11</v>
      </c>
      <c r="K44">
        <v>16</v>
      </c>
      <c r="L44" t="e">
        <v>#N/A</v>
      </c>
    </row>
    <row r="45" spans="1:12" ht="12.75">
      <c r="A45" s="27">
        <v>195</v>
      </c>
      <c r="B45">
        <v>175</v>
      </c>
      <c r="D45">
        <v>1</v>
      </c>
      <c r="E45">
        <v>1</v>
      </c>
      <c r="F45">
        <v>14.9</v>
      </c>
      <c r="G45">
        <v>-0.7</v>
      </c>
      <c r="H45">
        <v>1.3</v>
      </c>
      <c r="I45">
        <v>16.9</v>
      </c>
      <c r="J45">
        <v>11</v>
      </c>
      <c r="K45">
        <v>39</v>
      </c>
      <c r="L45" t="e">
        <v>#N/A</v>
      </c>
    </row>
    <row r="46" spans="1:12" ht="12.75">
      <c r="A46" s="27">
        <v>185</v>
      </c>
      <c r="B46">
        <v>140</v>
      </c>
      <c r="D46">
        <v>1</v>
      </c>
      <c r="E46">
        <v>1</v>
      </c>
      <c r="F46">
        <v>11</v>
      </c>
      <c r="G46">
        <v>-0.8</v>
      </c>
      <c r="H46">
        <v>1.3</v>
      </c>
      <c r="I46">
        <v>13.1</v>
      </c>
      <c r="J46">
        <v>11</v>
      </c>
      <c r="K46">
        <v>20</v>
      </c>
      <c r="L46">
        <v>0.9000000000000021</v>
      </c>
    </row>
    <row r="47" spans="1:12" ht="12.75">
      <c r="A47" s="27">
        <v>188</v>
      </c>
      <c r="B47">
        <v>164</v>
      </c>
      <c r="D47">
        <v>1</v>
      </c>
      <c r="E47">
        <v>1</v>
      </c>
      <c r="F47">
        <v>12</v>
      </c>
      <c r="G47">
        <v>-1.3</v>
      </c>
      <c r="H47">
        <v>1.3</v>
      </c>
      <c r="I47">
        <v>14.6</v>
      </c>
      <c r="J47">
        <v>11</v>
      </c>
      <c r="K47">
        <v>12</v>
      </c>
      <c r="L47" t="e">
        <v>#N/A</v>
      </c>
    </row>
    <row r="48" spans="1:12" ht="12.75">
      <c r="A48" s="27">
        <v>196</v>
      </c>
      <c r="B48">
        <v>61</v>
      </c>
      <c r="D48">
        <v>10</v>
      </c>
      <c r="E48">
        <v>20</v>
      </c>
      <c r="F48">
        <v>6.5</v>
      </c>
      <c r="G48">
        <v>-4.2</v>
      </c>
      <c r="I48">
        <v>5.35</v>
      </c>
      <c r="J48">
        <v>11</v>
      </c>
      <c r="K48">
        <v>9</v>
      </c>
      <c r="L48" t="e">
        <v>#N/A</v>
      </c>
    </row>
    <row r="49" spans="1:12" ht="12.75">
      <c r="A49" s="27">
        <v>198</v>
      </c>
      <c r="B49">
        <v>55</v>
      </c>
      <c r="D49">
        <v>7.5</v>
      </c>
      <c r="E49">
        <v>15</v>
      </c>
      <c r="F49">
        <v>6</v>
      </c>
      <c r="G49">
        <v>-4.6</v>
      </c>
      <c r="I49">
        <v>5.3</v>
      </c>
      <c r="J49">
        <v>11</v>
      </c>
      <c r="K49">
        <v>13</v>
      </c>
      <c r="L49" t="e">
        <v>#N/A</v>
      </c>
    </row>
    <row r="50" spans="1:12" ht="12.75">
      <c r="A50" s="27">
        <v>200</v>
      </c>
      <c r="B50">
        <v>119</v>
      </c>
      <c r="D50">
        <v>1</v>
      </c>
      <c r="E50">
        <v>1</v>
      </c>
      <c r="F50">
        <v>9.7</v>
      </c>
      <c r="G50">
        <v>-2.6</v>
      </c>
      <c r="I50">
        <v>12.3</v>
      </c>
      <c r="J50">
        <v>11</v>
      </c>
      <c r="K50">
        <v>27</v>
      </c>
      <c r="L50" t="e">
        <v>#N/A</v>
      </c>
    </row>
    <row r="51" spans="1:12" ht="12.75">
      <c r="A51" s="27">
        <v>201</v>
      </c>
      <c r="B51">
        <v>186</v>
      </c>
      <c r="D51">
        <v>1</v>
      </c>
      <c r="E51">
        <v>1</v>
      </c>
      <c r="F51">
        <v>17.1</v>
      </c>
      <c r="G51">
        <v>0.2</v>
      </c>
      <c r="I51">
        <v>16.9</v>
      </c>
      <c r="J51">
        <v>11</v>
      </c>
      <c r="K51">
        <v>30</v>
      </c>
      <c r="L51" t="e">
        <v>#N/A</v>
      </c>
    </row>
    <row r="52" spans="1:12" ht="12.75">
      <c r="A52" s="27">
        <v>260</v>
      </c>
      <c r="B52">
        <v>100</v>
      </c>
      <c r="D52">
        <v>1</v>
      </c>
      <c r="E52">
        <v>1</v>
      </c>
      <c r="F52">
        <v>6.8</v>
      </c>
      <c r="G52">
        <v>-0.3</v>
      </c>
      <c r="H52">
        <v>1.3</v>
      </c>
      <c r="I52">
        <v>8.4</v>
      </c>
      <c r="J52">
        <v>11</v>
      </c>
      <c r="K52">
        <v>16</v>
      </c>
      <c r="L52" t="e">
        <v>#N/A</v>
      </c>
    </row>
    <row r="53" spans="1:12" ht="12.75">
      <c r="A53" s="27">
        <v>264</v>
      </c>
      <c r="B53">
        <v>200</v>
      </c>
      <c r="D53">
        <v>1</v>
      </c>
      <c r="E53">
        <v>1</v>
      </c>
      <c r="F53">
        <v>15.1</v>
      </c>
      <c r="G53">
        <v>-2.2</v>
      </c>
      <c r="I53">
        <v>17.3</v>
      </c>
      <c r="J53">
        <v>11</v>
      </c>
      <c r="K53">
        <v>25</v>
      </c>
      <c r="L53" t="e">
        <v>#N/A</v>
      </c>
    </row>
    <row r="54" spans="1:12" ht="12.75">
      <c r="A54" s="27">
        <v>255</v>
      </c>
      <c r="B54">
        <v>212</v>
      </c>
      <c r="D54">
        <v>1</v>
      </c>
      <c r="E54">
        <v>1</v>
      </c>
      <c r="F54">
        <v>14.2</v>
      </c>
      <c r="G54">
        <v>-1.2</v>
      </c>
      <c r="H54">
        <v>1.3</v>
      </c>
      <c r="I54">
        <v>16.7</v>
      </c>
      <c r="J54">
        <v>11</v>
      </c>
      <c r="K54">
        <v>18</v>
      </c>
      <c r="L54" t="e">
        <v>#N/A</v>
      </c>
    </row>
    <row r="55" spans="1:12" ht="12.75">
      <c r="A55" s="27">
        <v>258</v>
      </c>
      <c r="B55">
        <v>256</v>
      </c>
      <c r="D55">
        <v>1</v>
      </c>
      <c r="E55">
        <v>1</v>
      </c>
      <c r="F55">
        <v>16.8</v>
      </c>
      <c r="G55">
        <v>-2.4</v>
      </c>
      <c r="I55">
        <v>19.2</v>
      </c>
      <c r="J55">
        <v>11</v>
      </c>
      <c r="K55">
        <v>24</v>
      </c>
      <c r="L55" t="e">
        <v>#N/A</v>
      </c>
    </row>
    <row r="56" spans="1:12" ht="12.75">
      <c r="A56" s="27">
        <v>265</v>
      </c>
      <c r="B56">
        <v>39</v>
      </c>
      <c r="D56">
        <v>5</v>
      </c>
      <c r="E56">
        <v>20</v>
      </c>
      <c r="F56">
        <v>4.4</v>
      </c>
      <c r="G56">
        <v>-6.5</v>
      </c>
      <c r="I56">
        <v>2.725</v>
      </c>
      <c r="J56">
        <v>11</v>
      </c>
      <c r="K56">
        <v>7</v>
      </c>
      <c r="L56" t="e">
        <v>#N/A</v>
      </c>
    </row>
    <row r="57" spans="1:12" ht="12.75">
      <c r="A57" s="27">
        <v>266</v>
      </c>
      <c r="B57">
        <v>216</v>
      </c>
      <c r="D57">
        <v>1</v>
      </c>
      <c r="E57">
        <v>1</v>
      </c>
      <c r="F57">
        <v>16</v>
      </c>
      <c r="G57">
        <v>-0.5</v>
      </c>
      <c r="H57">
        <v>1.3</v>
      </c>
      <c r="I57">
        <v>17.8</v>
      </c>
      <c r="J57">
        <v>11</v>
      </c>
      <c r="K57">
        <v>17</v>
      </c>
      <c r="L57" t="e">
        <v>#N/A</v>
      </c>
    </row>
    <row r="58" spans="1:12" ht="12.75">
      <c r="A58" s="27">
        <v>256</v>
      </c>
      <c r="B58">
        <v>40</v>
      </c>
      <c r="D58">
        <v>5</v>
      </c>
      <c r="E58">
        <v>20</v>
      </c>
      <c r="F58">
        <v>6</v>
      </c>
      <c r="G58">
        <v>-5.8</v>
      </c>
      <c r="I58">
        <v>2.95</v>
      </c>
      <c r="J58">
        <v>11</v>
      </c>
      <c r="K58">
        <v>10</v>
      </c>
      <c r="L58" t="e">
        <v>#N/A</v>
      </c>
    </row>
    <row r="59" spans="1:12" ht="12.75">
      <c r="A59" s="27">
        <v>1</v>
      </c>
      <c r="B59">
        <v>172</v>
      </c>
      <c r="C59">
        <v>162</v>
      </c>
      <c r="D59">
        <v>1</v>
      </c>
      <c r="E59">
        <v>1</v>
      </c>
      <c r="F59">
        <v>12.9</v>
      </c>
      <c r="G59">
        <v>-1.9</v>
      </c>
      <c r="I59">
        <v>14.8</v>
      </c>
      <c r="J59">
        <v>11</v>
      </c>
      <c r="K59">
        <v>20</v>
      </c>
      <c r="L59" t="e">
        <v>#N/A</v>
      </c>
    </row>
    <row r="60" spans="1:12" ht="12.75">
      <c r="A60" s="27">
        <v>2</v>
      </c>
      <c r="B60">
        <v>61</v>
      </c>
      <c r="D60">
        <v>10</v>
      </c>
      <c r="E60">
        <v>20</v>
      </c>
      <c r="F60">
        <v>5.8</v>
      </c>
      <c r="G60">
        <v>-1.4</v>
      </c>
      <c r="H60">
        <v>1.3</v>
      </c>
      <c r="I60">
        <v>4.9</v>
      </c>
      <c r="J60">
        <v>11</v>
      </c>
      <c r="K60">
        <v>7</v>
      </c>
      <c r="L60" t="e">
        <v>#N/A</v>
      </c>
    </row>
    <row r="61" spans="1:12" ht="12.75">
      <c r="A61" s="27">
        <v>3</v>
      </c>
      <c r="B61">
        <v>50</v>
      </c>
      <c r="D61">
        <v>7.5</v>
      </c>
      <c r="E61">
        <v>15</v>
      </c>
      <c r="F61">
        <v>4.9</v>
      </c>
      <c r="G61">
        <v>-2.8</v>
      </c>
      <c r="I61">
        <v>3.85</v>
      </c>
      <c r="J61">
        <v>11</v>
      </c>
      <c r="K61">
        <v>4</v>
      </c>
      <c r="L61" t="e">
        <v>#N/A</v>
      </c>
    </row>
    <row r="62" spans="1:12" ht="12.75">
      <c r="A62" s="27">
        <v>4</v>
      </c>
      <c r="B62">
        <v>215</v>
      </c>
      <c r="D62">
        <v>1</v>
      </c>
      <c r="E62">
        <v>1</v>
      </c>
      <c r="F62">
        <v>16.6</v>
      </c>
      <c r="G62">
        <v>-0.2</v>
      </c>
      <c r="H62">
        <v>1.3</v>
      </c>
      <c r="I62">
        <v>18.1</v>
      </c>
      <c r="J62">
        <v>11</v>
      </c>
      <c r="K62">
        <v>21</v>
      </c>
      <c r="L62" t="e">
        <v>#N/A</v>
      </c>
    </row>
    <row r="63" spans="1:12" ht="12.75">
      <c r="A63" s="27">
        <v>7</v>
      </c>
      <c r="B63">
        <v>220</v>
      </c>
      <c r="C63">
        <v>219</v>
      </c>
      <c r="D63">
        <v>1</v>
      </c>
      <c r="E63">
        <v>1</v>
      </c>
      <c r="F63">
        <v>14.9</v>
      </c>
      <c r="G63">
        <v>-1.4</v>
      </c>
      <c r="I63">
        <v>16.3</v>
      </c>
      <c r="J63">
        <v>11</v>
      </c>
      <c r="K63">
        <v>23</v>
      </c>
      <c r="L63" t="e">
        <v>#N/A</v>
      </c>
    </row>
    <row r="64" spans="1:12" ht="12.75">
      <c r="A64" s="27">
        <v>6</v>
      </c>
      <c r="B64">
        <v>201</v>
      </c>
      <c r="D64">
        <v>1</v>
      </c>
      <c r="E64">
        <v>1</v>
      </c>
      <c r="F64">
        <v>17.2</v>
      </c>
      <c r="G64">
        <v>0</v>
      </c>
      <c r="H64">
        <v>1.3</v>
      </c>
      <c r="I64">
        <v>18.5</v>
      </c>
      <c r="J64">
        <v>11</v>
      </c>
      <c r="K64">
        <v>25</v>
      </c>
      <c r="L64">
        <v>1.7</v>
      </c>
    </row>
    <row r="65" spans="1:12" ht="12.75">
      <c r="A65" s="27">
        <v>5</v>
      </c>
      <c r="B65">
        <v>60</v>
      </c>
      <c r="D65">
        <v>7.5</v>
      </c>
      <c r="E65">
        <v>15</v>
      </c>
      <c r="F65">
        <v>5.3</v>
      </c>
      <c r="G65">
        <v>-4.5</v>
      </c>
      <c r="I65">
        <v>4.9</v>
      </c>
      <c r="J65">
        <v>11</v>
      </c>
      <c r="K65">
        <v>10</v>
      </c>
      <c r="L65" t="e">
        <v>#N/A</v>
      </c>
    </row>
    <row r="66" spans="1:12" ht="12.75">
      <c r="A66" s="27">
        <v>361</v>
      </c>
      <c r="B66">
        <v>43</v>
      </c>
      <c r="D66">
        <v>5</v>
      </c>
      <c r="E66">
        <v>20</v>
      </c>
      <c r="F66">
        <v>4</v>
      </c>
      <c r="G66">
        <v>-8.4</v>
      </c>
      <c r="I66">
        <v>3.1</v>
      </c>
      <c r="J66">
        <v>11</v>
      </c>
      <c r="K66">
        <v>7</v>
      </c>
      <c r="L66" t="e">
        <v>#N/A</v>
      </c>
    </row>
    <row r="67" spans="1:12" ht="12.75">
      <c r="A67" s="27">
        <v>8</v>
      </c>
      <c r="B67">
        <v>275</v>
      </c>
      <c r="D67">
        <v>1</v>
      </c>
      <c r="E67">
        <v>1</v>
      </c>
      <c r="F67">
        <v>18.2</v>
      </c>
      <c r="G67">
        <v>-0.3</v>
      </c>
      <c r="H67">
        <v>1.3</v>
      </c>
      <c r="I67">
        <v>19.8</v>
      </c>
      <c r="J67">
        <v>11</v>
      </c>
      <c r="K67">
        <v>27</v>
      </c>
      <c r="L67" t="e">
        <v>#N/A</v>
      </c>
    </row>
    <row r="68" spans="1:12" ht="12.75">
      <c r="A68" s="27">
        <v>362</v>
      </c>
      <c r="B68">
        <v>47</v>
      </c>
      <c r="D68">
        <v>7.5</v>
      </c>
      <c r="E68">
        <v>15</v>
      </c>
      <c r="F68">
        <v>5.4</v>
      </c>
      <c r="G68">
        <v>-3.1</v>
      </c>
      <c r="I68">
        <v>4.25</v>
      </c>
      <c r="J68">
        <v>11</v>
      </c>
      <c r="K68">
        <v>10</v>
      </c>
      <c r="L68" t="e">
        <v>#N/A</v>
      </c>
    </row>
    <row r="69" spans="1:12" ht="12.75">
      <c r="A69" s="27">
        <v>64</v>
      </c>
      <c r="B69">
        <v>63</v>
      </c>
      <c r="D69">
        <v>6.5</v>
      </c>
      <c r="E69">
        <v>15</v>
      </c>
      <c r="F69">
        <v>6.4</v>
      </c>
      <c r="G69">
        <v>-3.4</v>
      </c>
      <c r="I69">
        <v>4.246666666666667</v>
      </c>
      <c r="J69">
        <v>11</v>
      </c>
      <c r="K69">
        <v>6</v>
      </c>
      <c r="L69" t="e">
        <v>#N/A</v>
      </c>
    </row>
    <row r="70" spans="1:12" ht="12.75">
      <c r="A70" s="27">
        <v>63</v>
      </c>
      <c r="B70">
        <v>147</v>
      </c>
      <c r="D70">
        <v>1</v>
      </c>
      <c r="E70">
        <v>1</v>
      </c>
      <c r="F70">
        <v>12.9</v>
      </c>
      <c r="G70">
        <v>-1.4</v>
      </c>
      <c r="I70">
        <v>14.3</v>
      </c>
      <c r="J70">
        <v>11</v>
      </c>
      <c r="K70">
        <v>16</v>
      </c>
      <c r="L70" t="e">
        <v>#N/A</v>
      </c>
    </row>
    <row r="71" spans="1:12" ht="12.75">
      <c r="A71" s="27">
        <v>65</v>
      </c>
      <c r="B71">
        <v>87</v>
      </c>
      <c r="D71">
        <v>1</v>
      </c>
      <c r="E71">
        <v>1</v>
      </c>
      <c r="F71">
        <v>6.9</v>
      </c>
      <c r="G71">
        <v>-2.2</v>
      </c>
      <c r="I71">
        <v>9.1</v>
      </c>
      <c r="J71">
        <v>11</v>
      </c>
      <c r="K71">
        <v>16</v>
      </c>
      <c r="L71" t="e">
        <v>#N/A</v>
      </c>
    </row>
    <row r="72" spans="1:12" ht="12.75">
      <c r="A72" s="27">
        <v>69</v>
      </c>
      <c r="B72">
        <v>86</v>
      </c>
      <c r="D72">
        <v>8.9</v>
      </c>
      <c r="E72" t="s">
        <v>61</v>
      </c>
      <c r="F72">
        <v>8</v>
      </c>
      <c r="I72">
        <v>8</v>
      </c>
      <c r="J72">
        <v>11</v>
      </c>
      <c r="K72">
        <v>16</v>
      </c>
      <c r="L72">
        <v>1.9</v>
      </c>
    </row>
    <row r="73" spans="1:12" ht="12.75">
      <c r="A73" s="27">
        <v>66</v>
      </c>
      <c r="B73">
        <v>64</v>
      </c>
      <c r="D73">
        <v>10</v>
      </c>
      <c r="E73">
        <v>20</v>
      </c>
      <c r="F73">
        <v>7.5</v>
      </c>
      <c r="G73">
        <v>-4.5</v>
      </c>
      <c r="I73">
        <v>6</v>
      </c>
      <c r="J73">
        <v>11</v>
      </c>
      <c r="K73">
        <v>9</v>
      </c>
      <c r="L73" t="e">
        <v>#N/A</v>
      </c>
    </row>
    <row r="74" spans="1:12" ht="12.75">
      <c r="A74" s="27">
        <v>70</v>
      </c>
      <c r="B74">
        <v>95</v>
      </c>
      <c r="D74">
        <v>1</v>
      </c>
      <c r="E74">
        <v>1</v>
      </c>
      <c r="F74">
        <v>6.8</v>
      </c>
      <c r="G74">
        <v>-1</v>
      </c>
      <c r="I74">
        <v>7.8</v>
      </c>
      <c r="J74">
        <v>11</v>
      </c>
      <c r="K74">
        <v>16</v>
      </c>
      <c r="L74" t="e">
        <v>#N/A</v>
      </c>
    </row>
    <row r="75" spans="1:12" ht="12.75">
      <c r="A75" s="27">
        <v>68</v>
      </c>
      <c r="B75">
        <v>89</v>
      </c>
      <c r="D75">
        <v>10</v>
      </c>
      <c r="E75">
        <v>20</v>
      </c>
      <c r="F75">
        <v>10</v>
      </c>
      <c r="G75">
        <v>-2.8</v>
      </c>
      <c r="I75">
        <v>6.4</v>
      </c>
      <c r="J75">
        <v>11</v>
      </c>
      <c r="K75">
        <v>13</v>
      </c>
      <c r="L75" t="e">
        <v>#N/A</v>
      </c>
    </row>
    <row r="76" spans="1:12" ht="12.75">
      <c r="A76" s="27">
        <v>67</v>
      </c>
      <c r="B76">
        <v>66</v>
      </c>
      <c r="D76">
        <v>10</v>
      </c>
      <c r="E76">
        <v>20</v>
      </c>
      <c r="F76">
        <v>8.4</v>
      </c>
      <c r="G76">
        <v>-3.6</v>
      </c>
      <c r="I76">
        <v>6</v>
      </c>
      <c r="J76">
        <v>11</v>
      </c>
      <c r="K76">
        <v>18</v>
      </c>
      <c r="L76" t="e">
        <v>#N/A</v>
      </c>
    </row>
    <row r="77" spans="1:12" ht="12.75">
      <c r="A77" s="27">
        <v>71</v>
      </c>
      <c r="B77">
        <v>97</v>
      </c>
      <c r="D77">
        <v>1</v>
      </c>
      <c r="E77">
        <v>1</v>
      </c>
      <c r="F77">
        <v>9.8</v>
      </c>
      <c r="G77">
        <v>0.6</v>
      </c>
      <c r="I77">
        <v>9.2</v>
      </c>
      <c r="J77">
        <v>11</v>
      </c>
      <c r="K77">
        <v>13</v>
      </c>
      <c r="L77" t="e">
        <v>#N/A</v>
      </c>
    </row>
    <row r="78" spans="1:12" ht="12.75">
      <c r="A78" s="27">
        <v>77</v>
      </c>
      <c r="B78">
        <v>75</v>
      </c>
      <c r="D78">
        <v>10</v>
      </c>
      <c r="E78">
        <v>20</v>
      </c>
      <c r="F78">
        <v>12</v>
      </c>
      <c r="G78">
        <v>-1.6</v>
      </c>
      <c r="H78">
        <v>1.3</v>
      </c>
      <c r="I78">
        <v>8.1</v>
      </c>
      <c r="J78">
        <v>11</v>
      </c>
      <c r="K78">
        <v>12</v>
      </c>
      <c r="L78" t="e">
        <v>#N/A</v>
      </c>
    </row>
    <row r="79" spans="1:12" ht="12.75">
      <c r="A79" s="27">
        <v>74</v>
      </c>
      <c r="B79">
        <v>160</v>
      </c>
      <c r="D79">
        <v>1</v>
      </c>
      <c r="E79">
        <v>1</v>
      </c>
      <c r="F79">
        <v>11.8</v>
      </c>
      <c r="G79">
        <v>-2</v>
      </c>
      <c r="I79">
        <v>13.8</v>
      </c>
      <c r="J79">
        <v>11</v>
      </c>
      <c r="K79">
        <v>22</v>
      </c>
      <c r="L79" t="e">
        <v>#N/A</v>
      </c>
    </row>
    <row r="80" spans="1:12" ht="12.75">
      <c r="A80" s="27">
        <v>72</v>
      </c>
      <c r="B80">
        <v>196</v>
      </c>
      <c r="D80">
        <v>1</v>
      </c>
      <c r="E80">
        <v>1</v>
      </c>
      <c r="F80">
        <v>15.4</v>
      </c>
      <c r="G80">
        <v>-0.2</v>
      </c>
      <c r="H80">
        <v>1.3</v>
      </c>
      <c r="I80">
        <v>16.9</v>
      </c>
      <c r="J80">
        <v>11</v>
      </c>
      <c r="K80">
        <v>23</v>
      </c>
      <c r="L80" t="e">
        <v>#N/A</v>
      </c>
    </row>
    <row r="81" spans="1:12" ht="12.75">
      <c r="A81" s="27">
        <v>92</v>
      </c>
      <c r="B81">
        <v>72</v>
      </c>
      <c r="D81">
        <v>7.5</v>
      </c>
      <c r="E81">
        <v>15</v>
      </c>
      <c r="F81">
        <v>12.4</v>
      </c>
      <c r="G81">
        <v>-2</v>
      </c>
      <c r="I81">
        <v>7.2</v>
      </c>
      <c r="J81">
        <v>11</v>
      </c>
      <c r="K81">
        <v>9</v>
      </c>
      <c r="L81" t="e">
        <v>#N/A</v>
      </c>
    </row>
    <row r="82" spans="1:12" ht="12.75">
      <c r="A82" s="27">
        <v>93</v>
      </c>
      <c r="B82">
        <v>64</v>
      </c>
      <c r="D82">
        <v>7.5</v>
      </c>
      <c r="E82">
        <v>15</v>
      </c>
      <c r="F82">
        <v>9.6</v>
      </c>
      <c r="G82">
        <v>-3.7</v>
      </c>
      <c r="I82">
        <v>6.65</v>
      </c>
      <c r="J82">
        <v>11</v>
      </c>
      <c r="K82">
        <v>10</v>
      </c>
      <c r="L82" t="e">
        <v>#N/A</v>
      </c>
    </row>
    <row r="83" spans="1:12" ht="12.75">
      <c r="A83" s="27">
        <v>78</v>
      </c>
      <c r="B83">
        <v>103</v>
      </c>
      <c r="D83">
        <v>14</v>
      </c>
      <c r="E83">
        <v>15</v>
      </c>
      <c r="F83">
        <v>9.4</v>
      </c>
      <c r="G83">
        <v>-1</v>
      </c>
      <c r="H83">
        <v>1.3</v>
      </c>
      <c r="I83">
        <v>11.006666666666668</v>
      </c>
      <c r="J83">
        <v>11</v>
      </c>
      <c r="K83">
        <v>18</v>
      </c>
      <c r="L83" t="e">
        <v>#N/A</v>
      </c>
    </row>
    <row r="84" spans="1:12" ht="12.75">
      <c r="A84" s="27">
        <v>91</v>
      </c>
      <c r="B84">
        <v>76</v>
      </c>
      <c r="D84">
        <v>10</v>
      </c>
      <c r="E84">
        <v>20</v>
      </c>
      <c r="F84">
        <v>15.3</v>
      </c>
      <c r="G84">
        <v>0.1</v>
      </c>
      <c r="H84">
        <v>1.3</v>
      </c>
      <c r="I84">
        <v>8.9</v>
      </c>
      <c r="J84">
        <v>11</v>
      </c>
      <c r="K84">
        <v>11</v>
      </c>
      <c r="L84" t="e">
        <v>#N/A</v>
      </c>
    </row>
    <row r="85" spans="1:12" ht="12.75">
      <c r="A85" s="27">
        <v>96</v>
      </c>
      <c r="B85">
        <v>82</v>
      </c>
      <c r="D85">
        <v>10</v>
      </c>
      <c r="E85">
        <v>20</v>
      </c>
      <c r="F85">
        <v>12.6</v>
      </c>
      <c r="G85">
        <v>-2.3</v>
      </c>
      <c r="I85">
        <v>7.45</v>
      </c>
      <c r="J85">
        <v>11</v>
      </c>
      <c r="K85">
        <v>14</v>
      </c>
      <c r="L85" t="e">
        <v>#N/A</v>
      </c>
    </row>
    <row r="86" spans="1:12" ht="12.75">
      <c r="A86" s="27">
        <v>90</v>
      </c>
      <c r="B86">
        <v>82</v>
      </c>
      <c r="D86">
        <v>1</v>
      </c>
      <c r="E86">
        <v>1</v>
      </c>
      <c r="F86">
        <v>6.2</v>
      </c>
      <c r="G86">
        <v>-2.4</v>
      </c>
      <c r="I86">
        <v>8.6</v>
      </c>
      <c r="J86">
        <v>11</v>
      </c>
      <c r="K86">
        <v>13</v>
      </c>
      <c r="L86" t="e">
        <v>#N/A</v>
      </c>
    </row>
    <row r="87" spans="1:12" ht="12.75">
      <c r="A87" s="27">
        <v>97</v>
      </c>
      <c r="B87">
        <v>53</v>
      </c>
      <c r="D87">
        <v>7.5</v>
      </c>
      <c r="E87">
        <v>15</v>
      </c>
      <c r="F87">
        <v>7.5</v>
      </c>
      <c r="G87">
        <v>-0.8</v>
      </c>
      <c r="I87">
        <v>4.15</v>
      </c>
      <c r="J87">
        <v>11</v>
      </c>
      <c r="K87">
        <v>7</v>
      </c>
      <c r="L87" t="e">
        <v>#N/A</v>
      </c>
    </row>
    <row r="88" spans="1:12" ht="12.75">
      <c r="A88" s="27">
        <v>79</v>
      </c>
      <c r="B88">
        <v>54</v>
      </c>
      <c r="D88">
        <v>10</v>
      </c>
      <c r="E88">
        <v>20</v>
      </c>
      <c r="F88">
        <v>8.4</v>
      </c>
      <c r="G88">
        <v>-4.2</v>
      </c>
      <c r="I88">
        <v>6.3</v>
      </c>
      <c r="J88">
        <v>11</v>
      </c>
      <c r="K88">
        <v>7</v>
      </c>
      <c r="L88" t="e">
        <v>#N/A</v>
      </c>
    </row>
    <row r="89" spans="1:12" ht="12.75">
      <c r="A89" s="27">
        <v>89</v>
      </c>
      <c r="B89">
        <v>48</v>
      </c>
      <c r="D89">
        <v>5</v>
      </c>
      <c r="E89">
        <v>20</v>
      </c>
      <c r="F89">
        <v>9</v>
      </c>
      <c r="G89">
        <v>-7.4</v>
      </c>
      <c r="I89">
        <v>4.1</v>
      </c>
      <c r="J89">
        <v>11</v>
      </c>
      <c r="K89">
        <v>9</v>
      </c>
      <c r="L89" t="e">
        <v>#N/A</v>
      </c>
    </row>
    <row r="90" spans="1:12" ht="12.75">
      <c r="A90" s="27">
        <v>98</v>
      </c>
      <c r="B90">
        <v>79</v>
      </c>
      <c r="D90">
        <v>10</v>
      </c>
      <c r="E90">
        <v>20</v>
      </c>
      <c r="F90">
        <v>12.6</v>
      </c>
      <c r="G90">
        <v>-2.8</v>
      </c>
      <c r="I90">
        <v>7.7</v>
      </c>
      <c r="J90">
        <v>11</v>
      </c>
      <c r="K90">
        <v>16</v>
      </c>
      <c r="L90" t="e">
        <v>#N/A</v>
      </c>
    </row>
    <row r="91" spans="1:12" ht="12.75">
      <c r="A91" s="27">
        <v>104</v>
      </c>
      <c r="B91">
        <v>238</v>
      </c>
      <c r="D91">
        <v>18.2</v>
      </c>
      <c r="E91">
        <v>20</v>
      </c>
      <c r="F91">
        <v>20.6</v>
      </c>
      <c r="G91">
        <v>-0.2</v>
      </c>
      <c r="I91">
        <v>18.927999999999997</v>
      </c>
      <c r="J91">
        <v>11</v>
      </c>
      <c r="K91">
        <v>29</v>
      </c>
      <c r="L91">
        <v>1.8279999999999959</v>
      </c>
    </row>
    <row r="92" spans="1:12" ht="12.75">
      <c r="A92" s="27">
        <v>80</v>
      </c>
      <c r="B92">
        <v>76</v>
      </c>
      <c r="D92">
        <v>7.5</v>
      </c>
      <c r="E92">
        <v>15</v>
      </c>
      <c r="F92">
        <v>9.8</v>
      </c>
      <c r="G92">
        <v>-4</v>
      </c>
      <c r="I92">
        <v>6.9</v>
      </c>
      <c r="J92">
        <v>11</v>
      </c>
      <c r="K92">
        <v>16</v>
      </c>
      <c r="L92" t="e">
        <v>#N/A</v>
      </c>
    </row>
    <row r="93" spans="1:12" ht="12.75">
      <c r="A93" s="27">
        <v>88</v>
      </c>
      <c r="B93">
        <v>66</v>
      </c>
      <c r="D93">
        <v>7.5</v>
      </c>
      <c r="E93">
        <v>15</v>
      </c>
      <c r="F93">
        <v>9</v>
      </c>
      <c r="G93">
        <v>-4</v>
      </c>
      <c r="I93">
        <v>6.5</v>
      </c>
      <c r="J93">
        <v>11</v>
      </c>
      <c r="K93">
        <v>15</v>
      </c>
      <c r="L93" t="e">
        <v>#N/A</v>
      </c>
    </row>
    <row r="94" spans="1:12" ht="12.75">
      <c r="A94" s="27">
        <v>99</v>
      </c>
      <c r="B94">
        <v>84</v>
      </c>
      <c r="D94">
        <v>10</v>
      </c>
      <c r="E94">
        <v>20</v>
      </c>
      <c r="F94">
        <v>11</v>
      </c>
      <c r="G94">
        <v>-4.2</v>
      </c>
      <c r="I94">
        <v>7.6</v>
      </c>
      <c r="J94">
        <v>11</v>
      </c>
      <c r="K94">
        <v>17</v>
      </c>
      <c r="L94" t="e">
        <v>#N/A</v>
      </c>
    </row>
    <row r="95" spans="1:12" ht="12.75">
      <c r="A95" s="27">
        <v>87</v>
      </c>
      <c r="B95">
        <v>70</v>
      </c>
      <c r="D95">
        <v>10</v>
      </c>
      <c r="E95">
        <v>20</v>
      </c>
      <c r="F95">
        <v>11.7</v>
      </c>
      <c r="G95">
        <v>-4.3</v>
      </c>
      <c r="I95">
        <v>8</v>
      </c>
      <c r="J95">
        <v>11</v>
      </c>
      <c r="K95">
        <v>16</v>
      </c>
      <c r="L95" t="e">
        <v>#N/A</v>
      </c>
    </row>
    <row r="96" spans="1:12" ht="12.75">
      <c r="A96" s="27">
        <v>81</v>
      </c>
      <c r="B96">
        <v>69</v>
      </c>
      <c r="D96">
        <v>7.5</v>
      </c>
      <c r="E96">
        <v>15</v>
      </c>
      <c r="F96">
        <v>8.3</v>
      </c>
      <c r="G96">
        <v>-3.7</v>
      </c>
      <c r="I96">
        <v>6</v>
      </c>
      <c r="J96">
        <v>11</v>
      </c>
      <c r="K96">
        <v>13</v>
      </c>
      <c r="L96" t="e">
        <v>#N/A</v>
      </c>
    </row>
    <row r="97" spans="1:12" ht="12.75">
      <c r="A97" s="27">
        <v>100</v>
      </c>
      <c r="B97">
        <v>52</v>
      </c>
      <c r="D97">
        <v>10</v>
      </c>
      <c r="E97">
        <v>20</v>
      </c>
      <c r="F97">
        <v>6</v>
      </c>
      <c r="G97">
        <v>-1.7</v>
      </c>
      <c r="I97">
        <v>3.85</v>
      </c>
      <c r="J97">
        <v>11</v>
      </c>
      <c r="K97">
        <v>10</v>
      </c>
      <c r="L97" t="e">
        <v>#N/A</v>
      </c>
    </row>
    <row r="98" spans="1:12" ht="12.75">
      <c r="A98" s="27">
        <v>363</v>
      </c>
      <c r="B98">
        <v>42</v>
      </c>
      <c r="D98">
        <v>5</v>
      </c>
      <c r="E98">
        <v>20</v>
      </c>
      <c r="F98">
        <v>7.2</v>
      </c>
      <c r="G98">
        <v>-8.4</v>
      </c>
      <c r="I98">
        <v>3.9</v>
      </c>
      <c r="J98">
        <v>11</v>
      </c>
      <c r="K98">
        <v>9</v>
      </c>
      <c r="L98" t="e">
        <v>#N/A</v>
      </c>
    </row>
    <row r="99" spans="1:12" ht="12.75">
      <c r="A99" s="27">
        <v>103</v>
      </c>
      <c r="B99">
        <v>63</v>
      </c>
      <c r="D99">
        <v>7.5</v>
      </c>
      <c r="E99">
        <v>15</v>
      </c>
      <c r="F99">
        <v>10.5</v>
      </c>
      <c r="G99">
        <v>-1.7</v>
      </c>
      <c r="I99">
        <v>6.1</v>
      </c>
      <c r="J99">
        <v>11</v>
      </c>
      <c r="K99">
        <v>8</v>
      </c>
      <c r="L99" t="e">
        <v>#N/A</v>
      </c>
    </row>
    <row r="100" spans="1:12" ht="12.75">
      <c r="A100" s="27">
        <v>84</v>
      </c>
      <c r="B100">
        <v>70</v>
      </c>
      <c r="D100">
        <v>10</v>
      </c>
      <c r="E100">
        <v>20</v>
      </c>
      <c r="F100">
        <v>10</v>
      </c>
      <c r="G100">
        <v>-2.4</v>
      </c>
      <c r="H100">
        <v>1.3</v>
      </c>
      <c r="I100">
        <v>7.5</v>
      </c>
      <c r="J100">
        <v>11</v>
      </c>
      <c r="K100">
        <v>11</v>
      </c>
      <c r="L100" t="e">
        <v>#N/A</v>
      </c>
    </row>
    <row r="101" spans="1:12" ht="12.75">
      <c r="A101" s="27">
        <v>85</v>
      </c>
      <c r="B101">
        <v>104</v>
      </c>
      <c r="D101">
        <v>1</v>
      </c>
      <c r="E101">
        <v>1</v>
      </c>
      <c r="F101">
        <v>9.5</v>
      </c>
      <c r="G101">
        <v>-0.5</v>
      </c>
      <c r="I101">
        <v>10</v>
      </c>
      <c r="J101">
        <v>11</v>
      </c>
      <c r="K101">
        <v>24</v>
      </c>
      <c r="L101" t="e">
        <v>#N/A</v>
      </c>
    </row>
    <row r="102" spans="1:12" ht="12.75">
      <c r="A102" s="27">
        <v>101</v>
      </c>
      <c r="B102">
        <v>92</v>
      </c>
      <c r="D102">
        <v>1</v>
      </c>
      <c r="E102">
        <v>1</v>
      </c>
      <c r="F102">
        <v>7.6</v>
      </c>
      <c r="G102">
        <v>-1</v>
      </c>
      <c r="I102">
        <v>8.6</v>
      </c>
      <c r="J102">
        <v>11</v>
      </c>
      <c r="K102">
        <v>24</v>
      </c>
      <c r="L102" t="e">
        <v>#N/A</v>
      </c>
    </row>
    <row r="103" spans="1:12" ht="12.75">
      <c r="A103" s="27">
        <v>209</v>
      </c>
      <c r="B103">
        <v>51</v>
      </c>
      <c r="D103">
        <v>5</v>
      </c>
      <c r="E103">
        <v>20</v>
      </c>
      <c r="F103">
        <v>9.3</v>
      </c>
      <c r="G103">
        <v>-7.9</v>
      </c>
      <c r="I103">
        <v>4.3</v>
      </c>
      <c r="J103">
        <v>11</v>
      </c>
      <c r="K103">
        <v>9</v>
      </c>
      <c r="L103" t="e">
        <v>#N/A</v>
      </c>
    </row>
    <row r="104" spans="1:12" ht="12.75">
      <c r="A104" s="27">
        <v>212</v>
      </c>
      <c r="B104">
        <v>180</v>
      </c>
      <c r="D104">
        <v>1</v>
      </c>
      <c r="E104">
        <v>1</v>
      </c>
      <c r="F104">
        <v>12.5</v>
      </c>
      <c r="G104">
        <v>-2.5</v>
      </c>
      <c r="H104">
        <v>1.3</v>
      </c>
      <c r="I104">
        <v>16.3</v>
      </c>
      <c r="J104">
        <v>11</v>
      </c>
      <c r="K104">
        <v>26</v>
      </c>
      <c r="L104" t="e">
        <v>#N/A</v>
      </c>
    </row>
    <row r="105" spans="1:12" ht="12.75">
      <c r="A105" s="27">
        <v>214</v>
      </c>
      <c r="B105">
        <v>118</v>
      </c>
      <c r="D105">
        <v>1</v>
      </c>
      <c r="E105">
        <v>1</v>
      </c>
      <c r="F105">
        <v>10.3</v>
      </c>
      <c r="G105">
        <v>-2.3</v>
      </c>
      <c r="I105">
        <v>12.6</v>
      </c>
      <c r="J105">
        <v>11</v>
      </c>
      <c r="K105">
        <v>23</v>
      </c>
      <c r="L105" t="e">
        <v>#N/A</v>
      </c>
    </row>
    <row r="106" spans="1:12" ht="12.75">
      <c r="A106" s="27">
        <v>208</v>
      </c>
      <c r="B106">
        <v>64</v>
      </c>
      <c r="D106">
        <v>7.5</v>
      </c>
      <c r="E106">
        <v>15</v>
      </c>
      <c r="F106">
        <v>9.2</v>
      </c>
      <c r="G106">
        <v>-2</v>
      </c>
      <c r="I106">
        <v>5.6</v>
      </c>
      <c r="J106">
        <v>11</v>
      </c>
      <c r="K106">
        <v>6</v>
      </c>
      <c r="L106" t="e">
        <v>#N/A</v>
      </c>
    </row>
    <row r="107" spans="1:12" ht="12.75">
      <c r="A107" s="27">
        <v>215</v>
      </c>
      <c r="B107">
        <v>80</v>
      </c>
      <c r="D107">
        <v>12.8</v>
      </c>
      <c r="E107">
        <v>15</v>
      </c>
      <c r="F107">
        <v>5.4</v>
      </c>
      <c r="G107">
        <v>-1.5</v>
      </c>
      <c r="I107">
        <v>5.888000000000001</v>
      </c>
      <c r="J107">
        <v>11</v>
      </c>
      <c r="K107">
        <v>16</v>
      </c>
      <c r="L107" t="e">
        <v>#N/A</v>
      </c>
    </row>
    <row r="108" spans="1:12" ht="12.75">
      <c r="A108" s="27">
        <v>206</v>
      </c>
      <c r="B108">
        <v>67</v>
      </c>
      <c r="D108">
        <v>10</v>
      </c>
      <c r="E108">
        <v>20</v>
      </c>
      <c r="F108">
        <v>13</v>
      </c>
      <c r="G108">
        <v>-1.6</v>
      </c>
      <c r="I108">
        <v>7.3</v>
      </c>
      <c r="J108">
        <v>11</v>
      </c>
      <c r="K108">
        <v>14</v>
      </c>
      <c r="L108">
        <v>1.6</v>
      </c>
    </row>
    <row r="109" spans="1:12" ht="12.75">
      <c r="A109" s="27">
        <v>207</v>
      </c>
      <c r="B109">
        <v>82</v>
      </c>
      <c r="D109">
        <v>1</v>
      </c>
      <c r="E109">
        <v>1</v>
      </c>
      <c r="F109">
        <v>8.25</v>
      </c>
      <c r="G109">
        <v>1.25</v>
      </c>
      <c r="H109">
        <v>1.3</v>
      </c>
      <c r="I109">
        <v>8.3</v>
      </c>
      <c r="J109">
        <v>11</v>
      </c>
      <c r="K109">
        <v>16</v>
      </c>
      <c r="L109" t="e">
        <v>#N/A</v>
      </c>
    </row>
    <row r="110" spans="1:12" ht="12.75">
      <c r="A110" s="27">
        <v>216</v>
      </c>
      <c r="B110">
        <v>57</v>
      </c>
      <c r="D110">
        <v>7.5</v>
      </c>
      <c r="E110">
        <v>15</v>
      </c>
      <c r="F110">
        <v>5.3</v>
      </c>
      <c r="G110">
        <v>-2</v>
      </c>
      <c r="H110">
        <v>1.3</v>
      </c>
      <c r="I110">
        <v>4.95</v>
      </c>
      <c r="J110">
        <v>11</v>
      </c>
      <c r="K110">
        <v>13</v>
      </c>
      <c r="L110" t="e">
        <v>#N/A</v>
      </c>
    </row>
    <row r="111" spans="1:12" ht="12.75">
      <c r="A111" s="27">
        <v>205</v>
      </c>
      <c r="B111">
        <v>79</v>
      </c>
      <c r="D111">
        <v>1</v>
      </c>
      <c r="E111">
        <v>1</v>
      </c>
      <c r="F111">
        <v>6.1</v>
      </c>
      <c r="G111">
        <v>0.5</v>
      </c>
      <c r="H111">
        <v>1.3</v>
      </c>
      <c r="I111">
        <v>6.9</v>
      </c>
      <c r="J111">
        <v>11</v>
      </c>
      <c r="K111">
        <v>17</v>
      </c>
      <c r="L111" t="e">
        <v>#N/A</v>
      </c>
    </row>
    <row r="112" spans="1:12" ht="12.75">
      <c r="A112" s="27">
        <v>217</v>
      </c>
      <c r="B112">
        <v>58</v>
      </c>
      <c r="D112">
        <v>7.5</v>
      </c>
      <c r="E112">
        <v>15</v>
      </c>
      <c r="F112">
        <v>3.8</v>
      </c>
      <c r="G112">
        <v>-4.4</v>
      </c>
      <c r="I112">
        <v>4.1</v>
      </c>
      <c r="J112">
        <v>11</v>
      </c>
      <c r="K112">
        <v>14</v>
      </c>
      <c r="L112" t="e">
        <v>#N/A</v>
      </c>
    </row>
    <row r="113" spans="1:12" ht="12.75">
      <c r="A113" s="27">
        <v>204</v>
      </c>
      <c r="B113">
        <v>277</v>
      </c>
      <c r="D113">
        <v>1</v>
      </c>
      <c r="E113">
        <v>1</v>
      </c>
      <c r="F113">
        <v>20</v>
      </c>
      <c r="G113">
        <v>-0.5</v>
      </c>
      <c r="I113">
        <v>20.5</v>
      </c>
      <c r="J113">
        <v>11</v>
      </c>
      <c r="K113">
        <v>29</v>
      </c>
      <c r="L113" t="e">
        <v>#N/A</v>
      </c>
    </row>
    <row r="114" spans="1:12" ht="12.75">
      <c r="A114" s="27">
        <v>261</v>
      </c>
      <c r="B114">
        <v>211</v>
      </c>
      <c r="D114">
        <v>1</v>
      </c>
      <c r="E114">
        <v>1</v>
      </c>
      <c r="F114">
        <v>15.1</v>
      </c>
      <c r="G114">
        <v>-2</v>
      </c>
      <c r="I114">
        <v>17.1</v>
      </c>
      <c r="J114">
        <v>11</v>
      </c>
      <c r="K114">
        <v>27</v>
      </c>
      <c r="L114" t="e">
        <v>#N/A</v>
      </c>
    </row>
    <row r="115" spans="1:12" ht="12.75">
      <c r="A115" s="27">
        <v>274</v>
      </c>
      <c r="B115">
        <v>268</v>
      </c>
      <c r="D115">
        <v>1</v>
      </c>
      <c r="E115">
        <v>1</v>
      </c>
      <c r="F115">
        <v>16.5</v>
      </c>
      <c r="G115">
        <v>-1.5</v>
      </c>
      <c r="I115">
        <v>18</v>
      </c>
      <c r="J115">
        <v>11</v>
      </c>
      <c r="K115">
        <v>26</v>
      </c>
      <c r="L115" t="e">
        <v>#N/A</v>
      </c>
    </row>
    <row r="116" spans="1:12" ht="12.75">
      <c r="A116" s="27">
        <v>268</v>
      </c>
      <c r="B116">
        <v>90</v>
      </c>
      <c r="D116">
        <v>1</v>
      </c>
      <c r="E116">
        <v>1</v>
      </c>
      <c r="F116">
        <v>6</v>
      </c>
      <c r="G116">
        <v>-0.2</v>
      </c>
      <c r="H116">
        <v>1.3</v>
      </c>
      <c r="I116">
        <v>7.5</v>
      </c>
      <c r="J116">
        <v>11</v>
      </c>
      <c r="K116">
        <v>19</v>
      </c>
      <c r="L116" t="e">
        <v>#N/A</v>
      </c>
    </row>
    <row r="117" spans="1:12" ht="12.75">
      <c r="A117" s="27">
        <v>272</v>
      </c>
      <c r="B117">
        <v>231</v>
      </c>
      <c r="D117">
        <v>1</v>
      </c>
      <c r="E117">
        <v>1</v>
      </c>
      <c r="F117">
        <v>17.4</v>
      </c>
      <c r="G117">
        <v>-2.6</v>
      </c>
      <c r="I117">
        <v>20</v>
      </c>
      <c r="J117">
        <v>11</v>
      </c>
      <c r="K117">
        <v>29</v>
      </c>
      <c r="L117">
        <v>2.1</v>
      </c>
    </row>
    <row r="118" spans="1:12" ht="12.75">
      <c r="A118" s="27">
        <v>269</v>
      </c>
      <c r="B118">
        <v>224</v>
      </c>
      <c r="D118">
        <v>1</v>
      </c>
      <c r="E118">
        <v>1</v>
      </c>
      <c r="F118">
        <v>16.5</v>
      </c>
      <c r="G118">
        <v>-1.8</v>
      </c>
      <c r="I118">
        <v>18.3</v>
      </c>
      <c r="J118">
        <v>11</v>
      </c>
      <c r="K118">
        <v>29</v>
      </c>
      <c r="L118" t="e">
        <v>#N/A</v>
      </c>
    </row>
    <row r="119" spans="1:12" ht="12.75">
      <c r="A119" s="27">
        <v>21</v>
      </c>
      <c r="B119">
        <v>224</v>
      </c>
      <c r="C119">
        <v>222</v>
      </c>
      <c r="D119">
        <v>1</v>
      </c>
      <c r="E119">
        <v>1</v>
      </c>
      <c r="F119">
        <v>17.9</v>
      </c>
      <c r="G119">
        <v>-0.75</v>
      </c>
      <c r="H119">
        <v>1.3</v>
      </c>
      <c r="I119">
        <v>19.95</v>
      </c>
      <c r="J119">
        <v>11</v>
      </c>
      <c r="K119">
        <v>29</v>
      </c>
      <c r="L119" t="e">
        <v>#N/A</v>
      </c>
    </row>
    <row r="120" spans="1:12" ht="12.75">
      <c r="A120" s="27">
        <v>13</v>
      </c>
      <c r="B120">
        <v>180</v>
      </c>
      <c r="D120">
        <v>1</v>
      </c>
      <c r="E120">
        <v>1</v>
      </c>
      <c r="F120">
        <v>11.9</v>
      </c>
      <c r="G120">
        <v>-0.5</v>
      </c>
      <c r="H120">
        <v>1.3</v>
      </c>
      <c r="I120">
        <v>13.7</v>
      </c>
      <c r="J120">
        <v>11</v>
      </c>
      <c r="K120">
        <v>22</v>
      </c>
      <c r="L120">
        <v>1.2</v>
      </c>
    </row>
    <row r="121" spans="1:12" ht="12.75">
      <c r="A121" s="27">
        <v>19</v>
      </c>
      <c r="B121">
        <v>139</v>
      </c>
      <c r="D121">
        <v>1</v>
      </c>
      <c r="E121">
        <v>1</v>
      </c>
      <c r="F121">
        <v>12</v>
      </c>
      <c r="G121">
        <v>-0.5</v>
      </c>
      <c r="H121">
        <v>1.3</v>
      </c>
      <c r="I121">
        <v>13.8</v>
      </c>
      <c r="J121">
        <v>11</v>
      </c>
      <c r="K121">
        <v>30</v>
      </c>
      <c r="L121" t="e">
        <v>#N/A</v>
      </c>
    </row>
    <row r="122" spans="1:12" ht="12.75">
      <c r="A122" s="27">
        <v>15</v>
      </c>
      <c r="B122">
        <v>56</v>
      </c>
      <c r="D122">
        <v>7.5</v>
      </c>
      <c r="E122">
        <v>15</v>
      </c>
      <c r="F122">
        <v>7.75</v>
      </c>
      <c r="G122">
        <v>-0.9</v>
      </c>
      <c r="H122">
        <v>1.3</v>
      </c>
      <c r="I122">
        <v>5.625</v>
      </c>
      <c r="J122">
        <v>11</v>
      </c>
      <c r="K122">
        <v>11</v>
      </c>
      <c r="L122" t="e">
        <v>#N/A</v>
      </c>
    </row>
    <row r="123" spans="1:12" ht="12.75">
      <c r="A123" s="27">
        <v>9</v>
      </c>
      <c r="B123">
        <v>161</v>
      </c>
      <c r="D123">
        <v>1</v>
      </c>
      <c r="E123">
        <v>1</v>
      </c>
      <c r="F123">
        <v>13.3</v>
      </c>
      <c r="G123">
        <v>-0.4</v>
      </c>
      <c r="H123">
        <v>1.3</v>
      </c>
      <c r="I123">
        <v>15</v>
      </c>
      <c r="J123">
        <v>11</v>
      </c>
      <c r="K123">
        <v>27</v>
      </c>
      <c r="L123" t="e">
        <v>#N/A</v>
      </c>
    </row>
    <row r="124" spans="1:12" ht="12.75">
      <c r="A124" s="27">
        <v>18</v>
      </c>
      <c r="B124">
        <v>84</v>
      </c>
      <c r="D124">
        <v>10</v>
      </c>
      <c r="E124">
        <v>20</v>
      </c>
      <c r="F124">
        <v>14.25</v>
      </c>
      <c r="G124">
        <v>-0.9</v>
      </c>
      <c r="I124">
        <v>7.575</v>
      </c>
      <c r="J124">
        <v>11</v>
      </c>
      <c r="K124">
        <v>18</v>
      </c>
      <c r="L124" t="e">
        <v>#N/A</v>
      </c>
    </row>
    <row r="125" spans="1:12" ht="12.75">
      <c r="A125" s="27">
        <v>20</v>
      </c>
      <c r="B125">
        <v>211</v>
      </c>
      <c r="D125">
        <v>1</v>
      </c>
      <c r="E125">
        <v>1</v>
      </c>
      <c r="F125">
        <v>15.75</v>
      </c>
      <c r="G125">
        <v>-1.9</v>
      </c>
      <c r="I125">
        <v>17.65</v>
      </c>
      <c r="J125">
        <v>11</v>
      </c>
      <c r="K125">
        <v>30</v>
      </c>
      <c r="L125" t="e">
        <v>#N/A</v>
      </c>
    </row>
    <row r="126" spans="1:12" ht="12.75">
      <c r="A126" s="27">
        <v>17</v>
      </c>
      <c r="B126">
        <v>79</v>
      </c>
      <c r="D126">
        <v>7.5</v>
      </c>
      <c r="E126">
        <v>15</v>
      </c>
      <c r="F126">
        <v>13.6</v>
      </c>
      <c r="G126">
        <v>-1.1</v>
      </c>
      <c r="I126">
        <v>7.35</v>
      </c>
      <c r="J126">
        <v>11</v>
      </c>
      <c r="K126">
        <v>17</v>
      </c>
      <c r="L126" t="e">
        <v>#N/A</v>
      </c>
    </row>
    <row r="127" spans="1:12" ht="12.75">
      <c r="A127" s="27">
        <v>60</v>
      </c>
      <c r="B127">
        <v>258</v>
      </c>
      <c r="D127">
        <v>1</v>
      </c>
      <c r="E127">
        <v>1</v>
      </c>
      <c r="F127">
        <v>19</v>
      </c>
      <c r="G127">
        <v>-1</v>
      </c>
      <c r="H127">
        <v>1.3</v>
      </c>
      <c r="I127">
        <v>21.3</v>
      </c>
      <c r="J127">
        <v>11</v>
      </c>
      <c r="K127">
        <v>26</v>
      </c>
      <c r="L127" t="e">
        <v>#N/A</v>
      </c>
    </row>
    <row r="128" spans="1:12" ht="12.75">
      <c r="A128" s="27">
        <v>51</v>
      </c>
      <c r="B128">
        <v>64</v>
      </c>
      <c r="D128">
        <v>5</v>
      </c>
      <c r="E128">
        <v>20</v>
      </c>
      <c r="F128">
        <v>13</v>
      </c>
      <c r="G128">
        <v>-5.8</v>
      </c>
      <c r="I128">
        <v>4.7</v>
      </c>
      <c r="J128">
        <v>11</v>
      </c>
      <c r="K128">
        <v>15</v>
      </c>
      <c r="L128" t="e">
        <v>#N/A</v>
      </c>
    </row>
    <row r="129" spans="1:12" ht="12.75">
      <c r="A129" s="27">
        <v>53</v>
      </c>
      <c r="B129">
        <v>51</v>
      </c>
      <c r="D129">
        <v>5</v>
      </c>
      <c r="E129">
        <v>20</v>
      </c>
      <c r="F129">
        <v>8.6</v>
      </c>
      <c r="G129">
        <v>-7</v>
      </c>
      <c r="I129">
        <v>3.9</v>
      </c>
      <c r="J129">
        <v>11</v>
      </c>
      <c r="K129">
        <v>9</v>
      </c>
      <c r="L129" t="e">
        <v>#N/A</v>
      </c>
    </row>
    <row r="130" spans="1:12" ht="12.75">
      <c r="A130" s="27">
        <v>56</v>
      </c>
      <c r="B130">
        <v>136</v>
      </c>
      <c r="D130">
        <v>1</v>
      </c>
      <c r="E130">
        <v>1</v>
      </c>
      <c r="F130">
        <v>9.75</v>
      </c>
      <c r="G130">
        <v>-0.25</v>
      </c>
      <c r="H130">
        <v>1.3</v>
      </c>
      <c r="I130">
        <v>11.3</v>
      </c>
      <c r="J130">
        <v>11</v>
      </c>
      <c r="K130">
        <v>14</v>
      </c>
      <c r="L130" t="e">
        <v>#N/A</v>
      </c>
    </row>
    <row r="131" spans="1:12" ht="12.75">
      <c r="A131" s="27">
        <v>54</v>
      </c>
      <c r="B131">
        <v>223</v>
      </c>
      <c r="D131">
        <v>1</v>
      </c>
      <c r="E131">
        <v>1</v>
      </c>
      <c r="F131">
        <v>19</v>
      </c>
      <c r="G131">
        <v>1.5</v>
      </c>
      <c r="I131">
        <v>17.5</v>
      </c>
      <c r="J131">
        <v>11</v>
      </c>
      <c r="K131">
        <v>19</v>
      </c>
      <c r="L131">
        <v>-0.10000000000000142</v>
      </c>
    </row>
    <row r="132" spans="1:12" ht="12.75">
      <c r="A132" s="27">
        <v>50</v>
      </c>
      <c r="B132">
        <v>163</v>
      </c>
      <c r="D132">
        <v>1</v>
      </c>
      <c r="E132">
        <v>1</v>
      </c>
      <c r="F132">
        <v>13.5</v>
      </c>
      <c r="G132">
        <v>0</v>
      </c>
      <c r="I132">
        <v>13.5</v>
      </c>
      <c r="J132">
        <v>11</v>
      </c>
      <c r="K132">
        <v>23</v>
      </c>
      <c r="L132" t="e">
        <v>#N/A</v>
      </c>
    </row>
    <row r="133" spans="1:12" ht="12.75">
      <c r="A133" s="27">
        <v>57</v>
      </c>
      <c r="B133">
        <v>78</v>
      </c>
      <c r="D133">
        <v>5</v>
      </c>
      <c r="E133">
        <v>20</v>
      </c>
      <c r="F133">
        <v>14</v>
      </c>
      <c r="G133">
        <v>-4.75</v>
      </c>
      <c r="I133">
        <v>4.6875</v>
      </c>
      <c r="J133">
        <v>11</v>
      </c>
      <c r="K133">
        <v>9</v>
      </c>
      <c r="L133" t="e">
        <v>#N/A</v>
      </c>
    </row>
    <row r="134" spans="1:12" ht="12.75">
      <c r="A134" s="27">
        <v>55</v>
      </c>
      <c r="B134">
        <v>215</v>
      </c>
      <c r="D134">
        <v>1</v>
      </c>
      <c r="E134">
        <v>1</v>
      </c>
      <c r="F134">
        <v>15</v>
      </c>
      <c r="G134">
        <v>-0.5</v>
      </c>
      <c r="H134">
        <v>1.3</v>
      </c>
      <c r="I134">
        <v>16.8</v>
      </c>
      <c r="J134">
        <v>11</v>
      </c>
      <c r="K134">
        <v>28</v>
      </c>
      <c r="L134" t="e">
        <v>#N/A</v>
      </c>
    </row>
    <row r="135" spans="1:12" ht="12.75">
      <c r="A135" s="27">
        <v>356</v>
      </c>
      <c r="B135">
        <v>39</v>
      </c>
      <c r="D135">
        <v>5</v>
      </c>
      <c r="E135">
        <v>20</v>
      </c>
      <c r="F135">
        <v>5</v>
      </c>
      <c r="G135">
        <v>-8.75</v>
      </c>
      <c r="I135">
        <v>3.4375</v>
      </c>
      <c r="J135">
        <v>11</v>
      </c>
      <c r="K135">
        <v>7</v>
      </c>
      <c r="L135" t="e">
        <v>#N/A</v>
      </c>
    </row>
    <row r="136" spans="1:12" ht="12.75">
      <c r="A136" s="27">
        <v>112</v>
      </c>
      <c r="B136">
        <v>171</v>
      </c>
      <c r="D136">
        <v>13.5</v>
      </c>
      <c r="E136">
        <v>15</v>
      </c>
      <c r="F136">
        <v>16.9</v>
      </c>
      <c r="G136">
        <v>-0.5</v>
      </c>
      <c r="I136">
        <v>15.66</v>
      </c>
      <c r="J136">
        <v>11</v>
      </c>
      <c r="K136">
        <v>25</v>
      </c>
      <c r="L136" t="e">
        <v>#N/A</v>
      </c>
    </row>
    <row r="137" spans="1:12" ht="12.75">
      <c r="A137" s="27">
        <v>110</v>
      </c>
      <c r="B137">
        <v>121</v>
      </c>
      <c r="D137">
        <v>12.9</v>
      </c>
      <c r="E137" t="s">
        <v>61</v>
      </c>
      <c r="F137">
        <v>12.7</v>
      </c>
      <c r="I137">
        <v>12.7</v>
      </c>
      <c r="J137">
        <v>11</v>
      </c>
      <c r="K137">
        <v>19</v>
      </c>
      <c r="L137" t="e">
        <v>#N/A</v>
      </c>
    </row>
    <row r="138" spans="1:12" ht="12.75">
      <c r="A138" s="27">
        <v>105</v>
      </c>
      <c r="B138">
        <v>175</v>
      </c>
      <c r="D138">
        <v>10</v>
      </c>
      <c r="E138">
        <v>20</v>
      </c>
      <c r="F138">
        <v>24.7</v>
      </c>
      <c r="G138">
        <v>0.5</v>
      </c>
      <c r="H138">
        <v>1.3</v>
      </c>
      <c r="I138">
        <v>13.4</v>
      </c>
      <c r="J138">
        <v>11</v>
      </c>
      <c r="K138">
        <v>15</v>
      </c>
      <c r="L138" t="e">
        <v>#N/A</v>
      </c>
    </row>
    <row r="139" spans="1:12" ht="12.75">
      <c r="A139" s="27">
        <v>115</v>
      </c>
      <c r="B139">
        <v>239</v>
      </c>
      <c r="D139">
        <v>1</v>
      </c>
      <c r="E139">
        <v>1</v>
      </c>
      <c r="F139">
        <v>19</v>
      </c>
      <c r="G139">
        <v>-1</v>
      </c>
      <c r="I139">
        <v>20</v>
      </c>
      <c r="J139">
        <v>11</v>
      </c>
      <c r="K139">
        <v>25</v>
      </c>
      <c r="L139">
        <v>1.6</v>
      </c>
    </row>
    <row r="140" spans="1:12" ht="12.75">
      <c r="A140" s="27">
        <v>108</v>
      </c>
      <c r="B140">
        <v>249</v>
      </c>
      <c r="D140">
        <v>1</v>
      </c>
      <c r="E140">
        <v>1</v>
      </c>
      <c r="F140">
        <v>20</v>
      </c>
      <c r="G140">
        <v>0.5</v>
      </c>
      <c r="H140">
        <v>1.3</v>
      </c>
      <c r="I140">
        <v>20.8</v>
      </c>
      <c r="J140">
        <v>11</v>
      </c>
      <c r="K140">
        <v>18</v>
      </c>
      <c r="L140" t="e">
        <v>#N/A</v>
      </c>
    </row>
    <row r="141" spans="1:12" ht="12.75">
      <c r="A141" s="27">
        <v>360</v>
      </c>
      <c r="B141">
        <v>38</v>
      </c>
      <c r="D141">
        <v>5</v>
      </c>
      <c r="E141">
        <v>20</v>
      </c>
      <c r="F141">
        <v>10.3</v>
      </c>
      <c r="G141">
        <v>-4.2</v>
      </c>
      <c r="I141">
        <v>3.625</v>
      </c>
      <c r="J141">
        <v>11</v>
      </c>
      <c r="K141">
        <v>3</v>
      </c>
      <c r="L141" t="e">
        <v>#N/A</v>
      </c>
    </row>
    <row r="142" spans="1:12" ht="12.75">
      <c r="A142" s="27">
        <v>107</v>
      </c>
      <c r="B142">
        <v>77</v>
      </c>
      <c r="D142">
        <v>7.5</v>
      </c>
      <c r="E142">
        <v>15</v>
      </c>
      <c r="F142">
        <v>9</v>
      </c>
      <c r="G142">
        <v>-5.8</v>
      </c>
      <c r="I142">
        <v>7.4</v>
      </c>
      <c r="J142">
        <v>11</v>
      </c>
      <c r="K142">
        <v>8</v>
      </c>
      <c r="L142" t="e">
        <v>#N/A</v>
      </c>
    </row>
    <row r="143" spans="1:12" ht="12.75">
      <c r="A143" s="27">
        <v>230</v>
      </c>
      <c r="B143">
        <v>139</v>
      </c>
      <c r="D143">
        <v>1</v>
      </c>
      <c r="E143">
        <v>1</v>
      </c>
      <c r="F143">
        <v>11</v>
      </c>
      <c r="G143">
        <v>-3</v>
      </c>
      <c r="I143">
        <v>14</v>
      </c>
      <c r="J143">
        <v>11</v>
      </c>
      <c r="K143">
        <v>28</v>
      </c>
      <c r="L143">
        <v>1.7</v>
      </c>
    </row>
    <row r="144" spans="1:12" ht="12.75">
      <c r="A144" s="27">
        <v>233</v>
      </c>
      <c r="B144">
        <v>91</v>
      </c>
      <c r="D144">
        <v>1</v>
      </c>
      <c r="E144">
        <v>1</v>
      </c>
      <c r="F144">
        <v>6</v>
      </c>
      <c r="G144">
        <v>-0.5</v>
      </c>
      <c r="H144">
        <v>1.3</v>
      </c>
      <c r="I144">
        <v>7.8</v>
      </c>
      <c r="J144">
        <v>11</v>
      </c>
      <c r="K144">
        <v>13</v>
      </c>
      <c r="L144" t="e">
        <v>#N/A</v>
      </c>
    </row>
    <row r="145" spans="1:12" ht="12.75">
      <c r="A145" s="27">
        <v>235</v>
      </c>
      <c r="B145">
        <v>138</v>
      </c>
      <c r="D145">
        <v>1</v>
      </c>
      <c r="E145">
        <v>1</v>
      </c>
      <c r="F145">
        <v>13.7</v>
      </c>
      <c r="G145">
        <v>0.2</v>
      </c>
      <c r="H145">
        <v>1.3</v>
      </c>
      <c r="I145">
        <v>14.8</v>
      </c>
      <c r="J145">
        <v>11</v>
      </c>
      <c r="K145">
        <v>25</v>
      </c>
      <c r="L145" t="e">
        <v>#N/A</v>
      </c>
    </row>
    <row r="146" spans="1:12" ht="12.75">
      <c r="A146" s="27">
        <v>231</v>
      </c>
      <c r="B146">
        <v>55</v>
      </c>
      <c r="D146">
        <v>7.5</v>
      </c>
      <c r="E146">
        <v>15</v>
      </c>
      <c r="F146">
        <v>3.5</v>
      </c>
      <c r="G146">
        <v>-4.4</v>
      </c>
      <c r="I146">
        <v>3.95</v>
      </c>
      <c r="J146">
        <v>11</v>
      </c>
      <c r="K146">
        <v>5</v>
      </c>
      <c r="L146" t="e">
        <v>#N/A</v>
      </c>
    </row>
    <row r="147" spans="1:12" ht="12.75">
      <c r="A147" s="27">
        <v>232</v>
      </c>
      <c r="B147">
        <v>238</v>
      </c>
      <c r="D147">
        <v>1</v>
      </c>
      <c r="E147">
        <v>1</v>
      </c>
      <c r="F147">
        <v>13.3</v>
      </c>
      <c r="G147">
        <v>-2.5</v>
      </c>
      <c r="H147">
        <v>1.3</v>
      </c>
      <c r="I147">
        <v>17.1</v>
      </c>
      <c r="J147">
        <v>11</v>
      </c>
      <c r="K147">
        <v>39</v>
      </c>
      <c r="L147" t="e">
        <v>#N/A</v>
      </c>
    </row>
    <row r="148" spans="1:12" ht="12.75">
      <c r="A148" s="27">
        <v>236</v>
      </c>
      <c r="B148">
        <v>69</v>
      </c>
      <c r="D148">
        <v>7.5</v>
      </c>
      <c r="E148">
        <v>15</v>
      </c>
      <c r="F148">
        <v>6.6</v>
      </c>
      <c r="G148">
        <v>-4.6</v>
      </c>
      <c r="I148">
        <v>5.6</v>
      </c>
      <c r="J148">
        <v>11</v>
      </c>
      <c r="K148">
        <v>9</v>
      </c>
      <c r="L148" t="e">
        <v>#N/A</v>
      </c>
    </row>
    <row r="149" spans="1:12" ht="12.75">
      <c r="A149" s="27">
        <v>226</v>
      </c>
      <c r="B149">
        <v>46</v>
      </c>
      <c r="D149">
        <v>7.5</v>
      </c>
      <c r="E149">
        <v>15</v>
      </c>
      <c r="F149">
        <v>4.7</v>
      </c>
      <c r="G149">
        <v>-2.5</v>
      </c>
      <c r="I149">
        <v>3.6</v>
      </c>
      <c r="J149">
        <v>11</v>
      </c>
      <c r="K149">
        <v>6</v>
      </c>
      <c r="L149" t="e">
        <v>#N/A</v>
      </c>
    </row>
    <row r="150" spans="1:12" ht="12.75">
      <c r="A150" s="27">
        <v>227</v>
      </c>
      <c r="B150">
        <v>97</v>
      </c>
      <c r="D150">
        <v>1</v>
      </c>
      <c r="E150">
        <v>1</v>
      </c>
      <c r="F150">
        <v>7.6</v>
      </c>
      <c r="G150">
        <v>-0.9</v>
      </c>
      <c r="I150">
        <v>8.5</v>
      </c>
      <c r="J150">
        <v>11</v>
      </c>
      <c r="K150">
        <v>12</v>
      </c>
      <c r="L150" t="e">
        <v>#N/A</v>
      </c>
    </row>
    <row r="151" spans="1:12" ht="12.75">
      <c r="A151" s="27">
        <v>240</v>
      </c>
      <c r="B151">
        <v>42</v>
      </c>
      <c r="D151">
        <v>7.5</v>
      </c>
      <c r="E151">
        <v>15</v>
      </c>
      <c r="F151">
        <v>3.7</v>
      </c>
      <c r="G151">
        <v>-2.7</v>
      </c>
      <c r="I151">
        <v>3.2</v>
      </c>
      <c r="J151">
        <v>11</v>
      </c>
      <c r="K151">
        <v>6</v>
      </c>
      <c r="L151" t="e">
        <v>#N/A</v>
      </c>
    </row>
    <row r="152" spans="1:12" ht="12.75">
      <c r="A152" s="27">
        <v>225</v>
      </c>
      <c r="B152">
        <v>72</v>
      </c>
      <c r="D152">
        <v>1</v>
      </c>
      <c r="E152">
        <v>1</v>
      </c>
      <c r="F152">
        <v>5.5</v>
      </c>
      <c r="G152">
        <v>0.2</v>
      </c>
      <c r="H152">
        <v>1.3</v>
      </c>
      <c r="I152">
        <v>6.6</v>
      </c>
      <c r="J152">
        <v>11</v>
      </c>
      <c r="K152">
        <v>9</v>
      </c>
      <c r="L152" t="e">
        <v>#N/A</v>
      </c>
    </row>
    <row r="153" spans="1:12" ht="12.75">
      <c r="A153" s="27">
        <v>220</v>
      </c>
      <c r="B153">
        <v>181</v>
      </c>
      <c r="D153">
        <v>1</v>
      </c>
      <c r="E153">
        <v>1</v>
      </c>
      <c r="F153">
        <v>13.4</v>
      </c>
      <c r="G153">
        <v>-0.8</v>
      </c>
      <c r="I153">
        <v>14.2</v>
      </c>
      <c r="J153">
        <v>11</v>
      </c>
      <c r="K153">
        <v>23</v>
      </c>
      <c r="L153" t="e">
        <v>#N/A</v>
      </c>
    </row>
    <row r="154" spans="1:12" ht="12.75">
      <c r="A154" s="27">
        <v>241</v>
      </c>
      <c r="B154">
        <v>69</v>
      </c>
      <c r="D154">
        <v>10</v>
      </c>
      <c r="E154">
        <v>20</v>
      </c>
      <c r="F154">
        <v>9.2</v>
      </c>
      <c r="G154">
        <v>-4.2</v>
      </c>
      <c r="I154">
        <v>6.7</v>
      </c>
      <c r="J154">
        <v>11</v>
      </c>
      <c r="K154">
        <v>10</v>
      </c>
      <c r="L154" t="e">
        <v>#N/A</v>
      </c>
    </row>
    <row r="155" spans="1:12" ht="12.75">
      <c r="A155" s="27">
        <v>224</v>
      </c>
      <c r="B155">
        <v>35</v>
      </c>
      <c r="D155">
        <v>5</v>
      </c>
      <c r="E155">
        <v>20</v>
      </c>
      <c r="F155">
        <v>4</v>
      </c>
      <c r="G155">
        <v>-5.8</v>
      </c>
      <c r="I155">
        <v>2.45</v>
      </c>
      <c r="J155">
        <v>11</v>
      </c>
      <c r="K155">
        <v>9</v>
      </c>
      <c r="L155" t="e">
        <v>#N/A</v>
      </c>
    </row>
    <row r="156" spans="1:12" ht="12.75">
      <c r="A156" s="27">
        <v>242</v>
      </c>
      <c r="B156">
        <v>292</v>
      </c>
      <c r="D156">
        <v>1</v>
      </c>
      <c r="E156">
        <v>1</v>
      </c>
      <c r="F156">
        <v>20</v>
      </c>
      <c r="G156">
        <v>-0.8</v>
      </c>
      <c r="I156">
        <v>20.8</v>
      </c>
      <c r="J156">
        <v>11</v>
      </c>
      <c r="K156">
        <v>33</v>
      </c>
      <c r="L156" t="e">
        <v>#N/A</v>
      </c>
    </row>
    <row r="157" spans="1:12" ht="12.75">
      <c r="A157" s="27">
        <v>275</v>
      </c>
      <c r="B157">
        <v>213</v>
      </c>
      <c r="D157">
        <v>1</v>
      </c>
      <c r="E157">
        <v>1</v>
      </c>
      <c r="F157">
        <v>16.5</v>
      </c>
      <c r="G157">
        <v>-0.5</v>
      </c>
      <c r="H157">
        <v>1.3</v>
      </c>
      <c r="I157">
        <v>18.3</v>
      </c>
      <c r="J157">
        <v>11</v>
      </c>
      <c r="K157">
        <v>23</v>
      </c>
      <c r="L157" t="e">
        <v>#N/A</v>
      </c>
    </row>
    <row r="158" spans="1:12" ht="12.75">
      <c r="A158" s="27">
        <v>285</v>
      </c>
      <c r="B158">
        <v>245</v>
      </c>
      <c r="D158">
        <v>1</v>
      </c>
      <c r="E158">
        <v>1</v>
      </c>
      <c r="F158">
        <v>17.5</v>
      </c>
      <c r="G158">
        <v>0.6</v>
      </c>
      <c r="H158">
        <v>1.3</v>
      </c>
      <c r="I158">
        <v>18.2</v>
      </c>
      <c r="J158">
        <v>11</v>
      </c>
      <c r="K158">
        <v>35</v>
      </c>
      <c r="L158">
        <v>1.4</v>
      </c>
    </row>
    <row r="159" spans="1:12" ht="12.75">
      <c r="A159" s="27">
        <v>284</v>
      </c>
      <c r="B159">
        <v>230</v>
      </c>
      <c r="D159">
        <v>1</v>
      </c>
      <c r="E159">
        <v>1</v>
      </c>
      <c r="F159">
        <v>19</v>
      </c>
      <c r="G159">
        <v>0.8</v>
      </c>
      <c r="I159">
        <v>18.2</v>
      </c>
      <c r="J159">
        <v>11</v>
      </c>
      <c r="K159">
        <v>32</v>
      </c>
      <c r="L159" t="e">
        <v>#N/A</v>
      </c>
    </row>
    <row r="160" spans="1:12" ht="12.75">
      <c r="A160" s="27">
        <v>276</v>
      </c>
      <c r="B160">
        <v>29</v>
      </c>
      <c r="D160">
        <v>5</v>
      </c>
      <c r="E160">
        <v>20</v>
      </c>
      <c r="F160">
        <v>6.9</v>
      </c>
      <c r="G160">
        <v>-4</v>
      </c>
      <c r="I160">
        <v>2.725</v>
      </c>
      <c r="J160">
        <v>11</v>
      </c>
      <c r="K160">
        <v>4</v>
      </c>
      <c r="L160" t="e">
        <v>#N/A</v>
      </c>
    </row>
    <row r="161" spans="1:12" ht="12.75">
      <c r="A161" s="27">
        <v>277</v>
      </c>
      <c r="B161">
        <v>228</v>
      </c>
      <c r="D161">
        <v>1</v>
      </c>
      <c r="E161">
        <v>1</v>
      </c>
      <c r="F161">
        <v>18</v>
      </c>
      <c r="G161">
        <v>0.75</v>
      </c>
      <c r="I161">
        <v>17.25</v>
      </c>
      <c r="J161">
        <v>11</v>
      </c>
      <c r="K161">
        <v>20</v>
      </c>
      <c r="L161" t="e">
        <v>#N/A</v>
      </c>
    </row>
    <row r="162" spans="1:12" ht="12.75">
      <c r="A162" s="27">
        <v>282</v>
      </c>
      <c r="B162">
        <v>286</v>
      </c>
      <c r="D162">
        <v>1</v>
      </c>
      <c r="E162">
        <v>1</v>
      </c>
      <c r="F162">
        <v>19.5</v>
      </c>
      <c r="G162">
        <v>1</v>
      </c>
      <c r="H162">
        <v>1.3</v>
      </c>
      <c r="I162">
        <v>19.8</v>
      </c>
      <c r="J162">
        <v>11</v>
      </c>
      <c r="K162">
        <v>34</v>
      </c>
      <c r="L162" t="e">
        <v>#N/A</v>
      </c>
    </row>
    <row r="163" spans="1:12" ht="12.75">
      <c r="A163" s="27">
        <v>280</v>
      </c>
      <c r="B163">
        <v>234</v>
      </c>
      <c r="D163">
        <v>1</v>
      </c>
      <c r="E163">
        <v>1</v>
      </c>
      <c r="F163">
        <v>15.75</v>
      </c>
      <c r="G163">
        <v>-0.75</v>
      </c>
      <c r="H163">
        <v>1.3</v>
      </c>
      <c r="I163">
        <v>17.8</v>
      </c>
      <c r="J163">
        <v>11</v>
      </c>
      <c r="K163">
        <v>25</v>
      </c>
      <c r="L163">
        <v>0.8000000000000007</v>
      </c>
    </row>
    <row r="164" spans="1:12" ht="12.75">
      <c r="A164" s="27">
        <v>35</v>
      </c>
      <c r="B164">
        <v>68</v>
      </c>
      <c r="D164">
        <v>7.5</v>
      </c>
      <c r="E164">
        <v>15</v>
      </c>
      <c r="F164">
        <v>9.5</v>
      </c>
      <c r="G164">
        <v>-0.75</v>
      </c>
      <c r="I164">
        <v>5.125</v>
      </c>
      <c r="J164">
        <v>11</v>
      </c>
      <c r="K164">
        <v>11</v>
      </c>
      <c r="L164" t="e">
        <v>#N/A</v>
      </c>
    </row>
    <row r="165" spans="1:12" ht="12.75">
      <c r="A165" s="27">
        <v>33</v>
      </c>
      <c r="B165">
        <v>142</v>
      </c>
      <c r="D165">
        <v>1</v>
      </c>
      <c r="E165">
        <v>1</v>
      </c>
      <c r="F165">
        <v>11.5</v>
      </c>
      <c r="G165">
        <v>-1.6</v>
      </c>
      <c r="H165">
        <v>1.3</v>
      </c>
      <c r="I165">
        <v>14.4</v>
      </c>
      <c r="J165">
        <v>11</v>
      </c>
      <c r="K165">
        <v>24</v>
      </c>
      <c r="L165" t="e">
        <v>#N/A</v>
      </c>
    </row>
    <row r="166" spans="1:12" ht="12.75">
      <c r="A166" s="27">
        <v>34</v>
      </c>
      <c r="B166">
        <v>74</v>
      </c>
      <c r="D166">
        <v>10</v>
      </c>
      <c r="E166">
        <v>20</v>
      </c>
      <c r="F166">
        <v>10.5</v>
      </c>
      <c r="G166">
        <v>-3.3</v>
      </c>
      <c r="I166">
        <v>6.9</v>
      </c>
      <c r="J166">
        <v>11</v>
      </c>
      <c r="K166">
        <v>11</v>
      </c>
      <c r="L166" t="e">
        <v>#N/A</v>
      </c>
    </row>
    <row r="167" spans="1:12" ht="12.75">
      <c r="A167" s="27">
        <v>22</v>
      </c>
      <c r="B167">
        <v>63</v>
      </c>
      <c r="D167">
        <v>10</v>
      </c>
      <c r="E167">
        <v>20</v>
      </c>
      <c r="F167">
        <v>8.5</v>
      </c>
      <c r="G167">
        <v>-2.25</v>
      </c>
      <c r="H167">
        <v>1.3</v>
      </c>
      <c r="I167">
        <v>6.675</v>
      </c>
      <c r="J167">
        <v>11</v>
      </c>
      <c r="K167">
        <v>8</v>
      </c>
      <c r="L167" t="e">
        <v>#N/A</v>
      </c>
    </row>
    <row r="168" spans="1:12" ht="12.75">
      <c r="A168" s="27">
        <v>32</v>
      </c>
      <c r="B168">
        <v>100</v>
      </c>
      <c r="D168">
        <v>10</v>
      </c>
      <c r="E168">
        <v>20</v>
      </c>
      <c r="F168">
        <v>9.9</v>
      </c>
      <c r="G168">
        <v>-6.5</v>
      </c>
      <c r="I168">
        <v>8.2</v>
      </c>
      <c r="J168">
        <v>11</v>
      </c>
      <c r="K168">
        <v>13</v>
      </c>
      <c r="L168" t="e">
        <v>#N/A</v>
      </c>
    </row>
    <row r="169" spans="1:12" ht="12.75">
      <c r="A169" s="27">
        <v>31</v>
      </c>
      <c r="B169">
        <v>41</v>
      </c>
      <c r="D169">
        <v>5</v>
      </c>
      <c r="E169">
        <v>20</v>
      </c>
      <c r="F169">
        <v>11.25</v>
      </c>
      <c r="G169">
        <v>-4.1</v>
      </c>
      <c r="I169">
        <v>3.8375</v>
      </c>
      <c r="J169">
        <v>11</v>
      </c>
      <c r="K169">
        <v>4</v>
      </c>
      <c r="L169" t="e">
        <v>#N/A</v>
      </c>
    </row>
    <row r="170" spans="1:12" ht="12.75">
      <c r="A170" s="27">
        <v>23</v>
      </c>
      <c r="B170">
        <v>248</v>
      </c>
      <c r="D170">
        <v>1</v>
      </c>
      <c r="E170">
        <v>1</v>
      </c>
      <c r="F170">
        <v>18.25</v>
      </c>
      <c r="G170">
        <v>0</v>
      </c>
      <c r="H170">
        <v>1.3</v>
      </c>
      <c r="I170">
        <v>19.55</v>
      </c>
      <c r="J170">
        <v>11</v>
      </c>
      <c r="K170">
        <v>20</v>
      </c>
      <c r="L170">
        <v>0.5500000000000007</v>
      </c>
    </row>
    <row r="171" spans="1:12" ht="12.75">
      <c r="A171" s="27">
        <v>25</v>
      </c>
      <c r="B171">
        <v>297</v>
      </c>
      <c r="D171">
        <v>1</v>
      </c>
      <c r="E171">
        <v>1</v>
      </c>
      <c r="F171">
        <v>19</v>
      </c>
      <c r="G171">
        <v>-1.25</v>
      </c>
      <c r="H171">
        <v>1.3</v>
      </c>
      <c r="I171">
        <v>21.55</v>
      </c>
      <c r="J171">
        <v>11</v>
      </c>
      <c r="K171">
        <v>36</v>
      </c>
      <c r="L171" t="e">
        <v>#N/A</v>
      </c>
    </row>
    <row r="172" spans="1:12" ht="12.75">
      <c r="A172" s="27">
        <v>28</v>
      </c>
      <c r="B172">
        <v>56</v>
      </c>
      <c r="D172">
        <v>7.5</v>
      </c>
      <c r="E172">
        <v>15</v>
      </c>
      <c r="F172">
        <v>7.5</v>
      </c>
      <c r="G172">
        <v>-1.4</v>
      </c>
      <c r="I172">
        <v>4.45</v>
      </c>
      <c r="J172">
        <v>11</v>
      </c>
      <c r="K172">
        <v>10</v>
      </c>
      <c r="L172" t="e">
        <v>#N/A</v>
      </c>
    </row>
    <row r="173" spans="1:12" ht="12.75">
      <c r="A173" s="27">
        <v>26</v>
      </c>
      <c r="B173">
        <v>162</v>
      </c>
      <c r="D173">
        <v>1</v>
      </c>
      <c r="E173">
        <v>1</v>
      </c>
      <c r="F173">
        <v>15.5</v>
      </c>
      <c r="G173">
        <v>-2</v>
      </c>
      <c r="I173">
        <v>17.5</v>
      </c>
      <c r="J173">
        <v>11</v>
      </c>
      <c r="K173">
        <v>9</v>
      </c>
      <c r="L173" t="e">
        <v>#N/A</v>
      </c>
    </row>
    <row r="174" spans="1:12" ht="12.75">
      <c r="A174" s="27">
        <v>38</v>
      </c>
      <c r="B174">
        <v>83</v>
      </c>
      <c r="D174">
        <v>10</v>
      </c>
      <c r="E174">
        <v>20</v>
      </c>
      <c r="F174">
        <v>15.25</v>
      </c>
      <c r="G174">
        <v>-0.75</v>
      </c>
      <c r="I174">
        <v>8</v>
      </c>
      <c r="J174">
        <v>11</v>
      </c>
      <c r="K174">
        <v>15</v>
      </c>
      <c r="L174" t="e">
        <v>#N/A</v>
      </c>
    </row>
    <row r="175" spans="1:12" ht="12.75">
      <c r="A175" s="27">
        <v>40</v>
      </c>
      <c r="B175">
        <v>239</v>
      </c>
      <c r="D175">
        <v>1</v>
      </c>
      <c r="E175">
        <v>1</v>
      </c>
      <c r="F175">
        <v>20</v>
      </c>
      <c r="G175">
        <v>0.2</v>
      </c>
      <c r="I175">
        <v>19.8</v>
      </c>
      <c r="J175">
        <v>11</v>
      </c>
      <c r="K175">
        <v>24</v>
      </c>
      <c r="L175" t="e">
        <v>#N/A</v>
      </c>
    </row>
    <row r="176" spans="1:12" ht="12.75">
      <c r="A176" s="27">
        <v>39</v>
      </c>
      <c r="B176">
        <v>193</v>
      </c>
      <c r="D176">
        <v>1</v>
      </c>
      <c r="E176">
        <v>1</v>
      </c>
      <c r="F176">
        <v>17.75</v>
      </c>
      <c r="G176">
        <v>-0.6</v>
      </c>
      <c r="I176">
        <v>18.35</v>
      </c>
      <c r="J176">
        <v>11</v>
      </c>
      <c r="K176">
        <v>22</v>
      </c>
      <c r="L176">
        <v>2.65</v>
      </c>
    </row>
    <row r="177" spans="1:12" ht="12.75">
      <c r="A177" s="27">
        <v>48</v>
      </c>
      <c r="B177">
        <v>177</v>
      </c>
      <c r="D177">
        <v>1</v>
      </c>
      <c r="E177">
        <v>1</v>
      </c>
      <c r="F177">
        <v>14.1</v>
      </c>
      <c r="G177">
        <v>-1.4</v>
      </c>
      <c r="H177">
        <v>1.3</v>
      </c>
      <c r="I177">
        <v>16.8</v>
      </c>
      <c r="J177">
        <v>11</v>
      </c>
      <c r="K177">
        <v>23</v>
      </c>
      <c r="L177" t="e">
        <v>#N/A</v>
      </c>
    </row>
    <row r="178" spans="1:12" ht="12.75">
      <c r="A178" s="27">
        <v>45</v>
      </c>
      <c r="B178">
        <v>42</v>
      </c>
      <c r="D178">
        <v>5</v>
      </c>
      <c r="E178">
        <v>20</v>
      </c>
      <c r="F178">
        <v>8.5</v>
      </c>
      <c r="G178">
        <v>-4.1</v>
      </c>
      <c r="I178">
        <v>3.15</v>
      </c>
      <c r="J178">
        <v>11</v>
      </c>
      <c r="K178">
        <v>5</v>
      </c>
      <c r="L178" t="e">
        <v>#N/A</v>
      </c>
    </row>
    <row r="179" spans="1:12" ht="12.75">
      <c r="A179" s="27">
        <v>43</v>
      </c>
      <c r="B179">
        <v>300</v>
      </c>
      <c r="D179">
        <v>1</v>
      </c>
      <c r="E179">
        <v>1</v>
      </c>
      <c r="F179">
        <v>21</v>
      </c>
      <c r="G179">
        <v>1.75</v>
      </c>
      <c r="H179">
        <v>1.3</v>
      </c>
      <c r="I179">
        <v>20.55</v>
      </c>
      <c r="J179">
        <v>11</v>
      </c>
      <c r="K179">
        <v>33</v>
      </c>
      <c r="L179">
        <v>0.25</v>
      </c>
    </row>
    <row r="180" spans="1:12" ht="12.75">
      <c r="A180" s="27">
        <v>49</v>
      </c>
      <c r="B180">
        <v>242</v>
      </c>
      <c r="D180">
        <v>1</v>
      </c>
      <c r="E180">
        <v>1</v>
      </c>
      <c r="F180">
        <v>18.3</v>
      </c>
      <c r="G180">
        <v>-1.25</v>
      </c>
      <c r="I180">
        <v>19.55</v>
      </c>
      <c r="J180">
        <v>11</v>
      </c>
      <c r="K180">
        <v>30</v>
      </c>
      <c r="L180" t="e">
        <v>#N/A</v>
      </c>
    </row>
    <row r="181" spans="1:12" ht="12.75">
      <c r="A181" s="27">
        <v>41</v>
      </c>
      <c r="B181">
        <v>222</v>
      </c>
      <c r="D181">
        <v>1</v>
      </c>
      <c r="E181">
        <v>1</v>
      </c>
      <c r="F181">
        <v>15.5</v>
      </c>
      <c r="G181">
        <v>-1.8</v>
      </c>
      <c r="H181">
        <v>1.3</v>
      </c>
      <c r="I181">
        <v>18.6</v>
      </c>
      <c r="J181">
        <v>11</v>
      </c>
      <c r="K181">
        <v>23</v>
      </c>
      <c r="L181" t="e">
        <v>#N/A</v>
      </c>
    </row>
    <row r="182" spans="1:12" ht="12.75">
      <c r="A182" s="27">
        <v>355</v>
      </c>
      <c r="B182">
        <v>28</v>
      </c>
      <c r="D182">
        <v>5</v>
      </c>
      <c r="E182">
        <v>20</v>
      </c>
      <c r="F182">
        <v>7</v>
      </c>
      <c r="G182">
        <v>-3.75</v>
      </c>
      <c r="I182">
        <v>2.6875</v>
      </c>
      <c r="J182">
        <v>11</v>
      </c>
      <c r="K182">
        <v>2</v>
      </c>
      <c r="L182" t="e">
        <v>#N/A</v>
      </c>
    </row>
    <row r="183" spans="1:12" ht="12.75">
      <c r="A183" s="27">
        <v>123</v>
      </c>
      <c r="B183">
        <v>226</v>
      </c>
      <c r="D183">
        <v>1</v>
      </c>
      <c r="E183">
        <v>1</v>
      </c>
      <c r="F183">
        <v>19.75</v>
      </c>
      <c r="G183">
        <v>0.2</v>
      </c>
      <c r="I183">
        <v>19.55</v>
      </c>
      <c r="J183">
        <v>11</v>
      </c>
      <c r="K183">
        <v>27</v>
      </c>
      <c r="L183">
        <v>1.55</v>
      </c>
    </row>
    <row r="184" spans="1:12" ht="12.75">
      <c r="A184" s="27">
        <v>122</v>
      </c>
      <c r="B184">
        <v>205</v>
      </c>
      <c r="D184">
        <v>1</v>
      </c>
      <c r="E184">
        <v>1</v>
      </c>
      <c r="F184">
        <v>16.25</v>
      </c>
      <c r="G184">
        <v>-1.4</v>
      </c>
      <c r="I184">
        <v>17.65</v>
      </c>
      <c r="J184">
        <v>11</v>
      </c>
      <c r="K184">
        <v>22</v>
      </c>
      <c r="L184" t="e">
        <v>#N/A</v>
      </c>
    </row>
    <row r="185" spans="1:12" ht="12.75">
      <c r="A185" s="27">
        <v>119</v>
      </c>
      <c r="B185">
        <v>212</v>
      </c>
      <c r="D185">
        <v>1</v>
      </c>
      <c r="E185">
        <v>1</v>
      </c>
      <c r="F185">
        <v>15.1</v>
      </c>
      <c r="G185">
        <v>-1.1</v>
      </c>
      <c r="H185">
        <v>1.3</v>
      </c>
      <c r="I185">
        <v>17.5</v>
      </c>
      <c r="J185">
        <v>11</v>
      </c>
      <c r="K185">
        <v>38</v>
      </c>
      <c r="L185" t="e">
        <v>#N/A</v>
      </c>
    </row>
    <row r="186" spans="1:12" ht="12.75">
      <c r="A186" s="27">
        <v>127</v>
      </c>
      <c r="B186">
        <v>69</v>
      </c>
      <c r="D186">
        <v>7.5</v>
      </c>
      <c r="E186">
        <v>15</v>
      </c>
      <c r="F186">
        <v>8</v>
      </c>
      <c r="G186">
        <v>-2.2</v>
      </c>
      <c r="I186">
        <v>5.1</v>
      </c>
      <c r="J186">
        <v>11</v>
      </c>
      <c r="K186">
        <v>11</v>
      </c>
      <c r="L186" t="e">
        <v>#N/A</v>
      </c>
    </row>
    <row r="187" spans="1:12" ht="12.75">
      <c r="A187" s="27">
        <v>126</v>
      </c>
      <c r="B187">
        <v>51</v>
      </c>
      <c r="D187">
        <v>7.5</v>
      </c>
      <c r="E187">
        <v>15</v>
      </c>
      <c r="F187">
        <v>5.1</v>
      </c>
      <c r="G187">
        <v>-0.9</v>
      </c>
      <c r="I187">
        <v>3</v>
      </c>
      <c r="J187">
        <v>11</v>
      </c>
      <c r="K187">
        <v>9</v>
      </c>
      <c r="L187" t="e">
        <v>#N/A</v>
      </c>
    </row>
    <row r="188" spans="1:12" ht="12.75">
      <c r="A188" s="27">
        <v>129</v>
      </c>
      <c r="B188">
        <v>219</v>
      </c>
      <c r="D188">
        <v>1</v>
      </c>
      <c r="E188">
        <v>1</v>
      </c>
      <c r="F188">
        <v>20.25</v>
      </c>
      <c r="G188">
        <v>0</v>
      </c>
      <c r="I188">
        <v>20.25</v>
      </c>
      <c r="J188">
        <v>11</v>
      </c>
      <c r="K188">
        <v>28</v>
      </c>
      <c r="L188" t="e">
        <v>#N/A</v>
      </c>
    </row>
    <row r="189" spans="1:12" ht="12.75">
      <c r="A189" s="27">
        <v>128</v>
      </c>
      <c r="B189">
        <v>258</v>
      </c>
      <c r="D189">
        <v>1</v>
      </c>
      <c r="E189">
        <v>1</v>
      </c>
      <c r="F189">
        <v>16.75</v>
      </c>
      <c r="G189">
        <v>-2</v>
      </c>
      <c r="H189">
        <v>1.3</v>
      </c>
      <c r="I189">
        <v>20.05</v>
      </c>
      <c r="J189">
        <v>11</v>
      </c>
      <c r="K189">
        <v>22</v>
      </c>
      <c r="L189" t="e">
        <v>#N/A</v>
      </c>
    </row>
    <row r="190" spans="1:12" ht="12.75">
      <c r="A190" s="27">
        <v>118</v>
      </c>
      <c r="B190">
        <v>213</v>
      </c>
      <c r="D190">
        <v>1</v>
      </c>
      <c r="E190">
        <v>1</v>
      </c>
      <c r="F190">
        <v>17.8</v>
      </c>
      <c r="G190">
        <v>0.25</v>
      </c>
      <c r="H190">
        <v>1.3</v>
      </c>
      <c r="I190">
        <v>18.85</v>
      </c>
      <c r="J190">
        <v>11</v>
      </c>
      <c r="K190">
        <v>27</v>
      </c>
      <c r="L190" t="e">
        <v>#N/A</v>
      </c>
    </row>
    <row r="191" spans="1:12" ht="12.75">
      <c r="A191" s="27">
        <v>252</v>
      </c>
      <c r="B191">
        <v>273</v>
      </c>
      <c r="D191">
        <v>19</v>
      </c>
      <c r="E191">
        <v>20</v>
      </c>
      <c r="F191">
        <v>21</v>
      </c>
      <c r="G191">
        <v>0.7</v>
      </c>
      <c r="H191">
        <v>1.3</v>
      </c>
      <c r="I191">
        <v>20.585</v>
      </c>
      <c r="J191">
        <v>11</v>
      </c>
      <c r="K191">
        <v>37</v>
      </c>
      <c r="L191">
        <v>1.885</v>
      </c>
    </row>
    <row r="192" spans="1:12" ht="12.75">
      <c r="A192" s="27">
        <v>250</v>
      </c>
      <c r="B192">
        <v>175</v>
      </c>
      <c r="D192">
        <v>1</v>
      </c>
      <c r="E192">
        <v>1</v>
      </c>
      <c r="F192">
        <v>14.1</v>
      </c>
      <c r="G192">
        <v>-1.1</v>
      </c>
      <c r="H192">
        <v>1.3</v>
      </c>
      <c r="I192">
        <v>16.5</v>
      </c>
      <c r="J192">
        <v>11</v>
      </c>
      <c r="K192">
        <v>21</v>
      </c>
      <c r="L192" t="e">
        <v>#N/A</v>
      </c>
    </row>
    <row r="193" spans="1:12" ht="12.75">
      <c r="A193" s="27">
        <v>237</v>
      </c>
      <c r="B193">
        <v>93</v>
      </c>
      <c r="D193">
        <v>7.5</v>
      </c>
      <c r="E193">
        <v>15</v>
      </c>
      <c r="F193">
        <v>17</v>
      </c>
      <c r="G193">
        <v>-4</v>
      </c>
      <c r="I193">
        <v>10.5</v>
      </c>
      <c r="J193">
        <v>11</v>
      </c>
      <c r="K193">
        <v>14</v>
      </c>
      <c r="L193" t="e">
        <v>#N/A</v>
      </c>
    </row>
    <row r="194" spans="1:12" ht="12.75">
      <c r="A194" s="27">
        <v>238</v>
      </c>
      <c r="B194">
        <v>32</v>
      </c>
      <c r="D194">
        <v>5</v>
      </c>
      <c r="E194">
        <v>20</v>
      </c>
      <c r="F194">
        <v>3.1</v>
      </c>
      <c r="G194">
        <v>-6.75</v>
      </c>
      <c r="I194">
        <v>2.4625</v>
      </c>
      <c r="J194">
        <v>11</v>
      </c>
      <c r="K194">
        <v>4</v>
      </c>
      <c r="L194" t="e">
        <v>#N/A</v>
      </c>
    </row>
    <row r="195" spans="1:12" ht="12.75">
      <c r="A195" s="27">
        <v>244</v>
      </c>
      <c r="B195">
        <v>65</v>
      </c>
      <c r="D195">
        <v>10</v>
      </c>
      <c r="E195">
        <v>20</v>
      </c>
      <c r="F195">
        <v>8.3</v>
      </c>
      <c r="G195">
        <v>-1.25</v>
      </c>
      <c r="I195">
        <v>4.775</v>
      </c>
      <c r="J195">
        <v>11</v>
      </c>
      <c r="K195">
        <v>9</v>
      </c>
      <c r="L195" t="e">
        <v>#N/A</v>
      </c>
    </row>
    <row r="196" spans="1:12" ht="12.75">
      <c r="A196" s="27">
        <v>243</v>
      </c>
      <c r="B196">
        <v>80</v>
      </c>
      <c r="D196">
        <v>5</v>
      </c>
      <c r="E196">
        <v>20</v>
      </c>
      <c r="F196">
        <v>17.75</v>
      </c>
      <c r="G196">
        <v>-5.25</v>
      </c>
      <c r="I196">
        <v>5.75</v>
      </c>
      <c r="J196">
        <v>11</v>
      </c>
      <c r="K196">
        <v>14</v>
      </c>
      <c r="L196">
        <v>0.85</v>
      </c>
    </row>
    <row r="197" spans="1:12" ht="12.75">
      <c r="A197" s="27">
        <v>249</v>
      </c>
      <c r="B197">
        <v>302</v>
      </c>
      <c r="D197">
        <v>1</v>
      </c>
      <c r="E197">
        <v>1</v>
      </c>
      <c r="F197">
        <v>16.5</v>
      </c>
      <c r="G197">
        <v>-2.5</v>
      </c>
      <c r="I197">
        <v>19</v>
      </c>
      <c r="J197">
        <v>11</v>
      </c>
      <c r="K197">
        <v>33</v>
      </c>
      <c r="L197" t="e">
        <v>#N/A</v>
      </c>
    </row>
    <row r="198" spans="1:12" ht="12.75">
      <c r="A198" s="27">
        <v>245</v>
      </c>
      <c r="B198">
        <v>116</v>
      </c>
      <c r="D198">
        <v>1</v>
      </c>
      <c r="E198">
        <v>1</v>
      </c>
      <c r="F198">
        <v>10.25</v>
      </c>
      <c r="G198">
        <v>-0.6</v>
      </c>
      <c r="I198">
        <v>10.85</v>
      </c>
      <c r="J198">
        <v>11</v>
      </c>
      <c r="K198">
        <v>14</v>
      </c>
      <c r="L198" t="e">
        <v>#N/A</v>
      </c>
    </row>
    <row r="199" spans="1:12" ht="12.75">
      <c r="A199" s="27">
        <v>248</v>
      </c>
      <c r="B199">
        <v>30</v>
      </c>
      <c r="D199">
        <v>5</v>
      </c>
      <c r="E199">
        <v>20</v>
      </c>
      <c r="F199">
        <v>4.25</v>
      </c>
      <c r="G199">
        <v>-6.25</v>
      </c>
      <c r="I199">
        <v>2.625</v>
      </c>
      <c r="J199">
        <v>11</v>
      </c>
      <c r="K199">
        <v>4</v>
      </c>
      <c r="L199" t="e">
        <v>#N/A</v>
      </c>
    </row>
    <row r="200" spans="1:12" ht="12.75">
      <c r="A200" s="27">
        <v>247</v>
      </c>
      <c r="B200">
        <v>41</v>
      </c>
      <c r="D200">
        <v>5</v>
      </c>
      <c r="E200">
        <v>20</v>
      </c>
      <c r="F200">
        <v>10.25</v>
      </c>
      <c r="G200">
        <v>-3</v>
      </c>
      <c r="I200">
        <v>3.3125</v>
      </c>
      <c r="J200">
        <v>11</v>
      </c>
      <c r="K200">
        <v>9</v>
      </c>
      <c r="L200" t="e">
        <v>#N/A</v>
      </c>
    </row>
    <row r="201" spans="1:12" ht="12.75">
      <c r="A201" s="27">
        <v>286</v>
      </c>
      <c r="B201">
        <v>63</v>
      </c>
      <c r="D201">
        <v>5</v>
      </c>
      <c r="E201">
        <v>20</v>
      </c>
      <c r="F201">
        <v>13.25</v>
      </c>
      <c r="G201">
        <v>-8.1</v>
      </c>
      <c r="I201">
        <v>5.3375</v>
      </c>
      <c r="J201">
        <v>11</v>
      </c>
      <c r="K201">
        <v>12</v>
      </c>
      <c r="L201" t="e">
        <v>#N/A</v>
      </c>
    </row>
    <row r="202" spans="1:12" ht="12.75">
      <c r="A202" s="27">
        <v>287</v>
      </c>
      <c r="B202">
        <v>68</v>
      </c>
      <c r="D202">
        <v>5</v>
      </c>
      <c r="E202">
        <v>20</v>
      </c>
      <c r="F202">
        <v>15.6</v>
      </c>
      <c r="G202">
        <v>-2.9</v>
      </c>
      <c r="I202">
        <v>4.625</v>
      </c>
      <c r="J202">
        <v>11</v>
      </c>
      <c r="K202">
        <v>10</v>
      </c>
      <c r="L202" t="e">
        <v>#N/A</v>
      </c>
    </row>
    <row r="203" spans="1:12" ht="12.75">
      <c r="A203" s="27">
        <v>291</v>
      </c>
      <c r="B203">
        <v>68</v>
      </c>
      <c r="D203">
        <v>10</v>
      </c>
      <c r="E203">
        <v>20</v>
      </c>
      <c r="F203">
        <v>9.75</v>
      </c>
      <c r="G203">
        <v>-3.75</v>
      </c>
      <c r="I203">
        <v>6.75</v>
      </c>
      <c r="J203">
        <v>11</v>
      </c>
      <c r="K203">
        <v>10</v>
      </c>
      <c r="L203" t="e">
        <v>#N/A</v>
      </c>
    </row>
    <row r="204" spans="1:12" ht="12.75">
      <c r="A204" s="27">
        <v>288</v>
      </c>
      <c r="B204">
        <v>257</v>
      </c>
      <c r="D204">
        <v>1</v>
      </c>
      <c r="E204">
        <v>1</v>
      </c>
      <c r="F204">
        <v>16.5</v>
      </c>
      <c r="G204">
        <v>-3</v>
      </c>
      <c r="I204">
        <v>19.5</v>
      </c>
      <c r="J204">
        <v>11</v>
      </c>
      <c r="K204">
        <v>46</v>
      </c>
      <c r="L204" t="e">
        <v>#N/A</v>
      </c>
    </row>
    <row r="205" spans="1:12" ht="12.75">
      <c r="A205" s="27">
        <v>290</v>
      </c>
      <c r="B205">
        <v>266</v>
      </c>
      <c r="D205">
        <v>1</v>
      </c>
      <c r="E205">
        <v>1</v>
      </c>
      <c r="F205">
        <v>18</v>
      </c>
      <c r="G205">
        <v>-1.9</v>
      </c>
      <c r="I205">
        <v>19.9</v>
      </c>
      <c r="J205">
        <v>11</v>
      </c>
      <c r="K205">
        <v>26</v>
      </c>
      <c r="L205">
        <v>2.1</v>
      </c>
    </row>
    <row r="206" spans="1:12" ht="12.75">
      <c r="A206" s="27">
        <v>289</v>
      </c>
      <c r="B206">
        <v>277</v>
      </c>
      <c r="D206">
        <v>1</v>
      </c>
      <c r="E206">
        <v>1</v>
      </c>
      <c r="F206">
        <v>20.75</v>
      </c>
      <c r="G206">
        <v>0.25</v>
      </c>
      <c r="I206">
        <v>20.5</v>
      </c>
      <c r="J206">
        <v>11</v>
      </c>
      <c r="K206">
        <v>28</v>
      </c>
      <c r="L206" t="e">
        <v>#N/A</v>
      </c>
    </row>
    <row r="207" spans="1:12" ht="12.75">
      <c r="A207" s="27">
        <v>293</v>
      </c>
      <c r="B207">
        <v>268</v>
      </c>
      <c r="D207">
        <v>1</v>
      </c>
      <c r="E207">
        <v>1</v>
      </c>
      <c r="F207">
        <v>18.75</v>
      </c>
      <c r="G207">
        <v>0.25</v>
      </c>
      <c r="I207">
        <v>18.5</v>
      </c>
      <c r="J207">
        <v>11</v>
      </c>
      <c r="K207">
        <v>33</v>
      </c>
      <c r="L207" t="e">
        <v>#N/A</v>
      </c>
    </row>
    <row r="208" spans="1:12" ht="12.75">
      <c r="A208" s="27">
        <v>299</v>
      </c>
      <c r="B208">
        <v>230</v>
      </c>
      <c r="D208">
        <v>1</v>
      </c>
      <c r="E208">
        <v>1</v>
      </c>
      <c r="F208">
        <v>16.5</v>
      </c>
      <c r="G208">
        <v>-2.25</v>
      </c>
      <c r="I208">
        <v>18.75</v>
      </c>
      <c r="J208">
        <v>11</v>
      </c>
      <c r="K208">
        <v>33</v>
      </c>
      <c r="L208" t="e">
        <v>#N/A</v>
      </c>
    </row>
    <row r="209" spans="1:12" ht="12.75">
      <c r="A209" s="27">
        <v>300</v>
      </c>
      <c r="B209">
        <v>67</v>
      </c>
      <c r="D209">
        <v>5</v>
      </c>
      <c r="E209">
        <v>20</v>
      </c>
      <c r="F209">
        <v>12.25</v>
      </c>
      <c r="G209">
        <v>-8.6</v>
      </c>
      <c r="I209">
        <v>5.2125</v>
      </c>
      <c r="J209">
        <v>11</v>
      </c>
      <c r="K209">
        <v>10</v>
      </c>
      <c r="L209">
        <v>0.5125</v>
      </c>
    </row>
    <row r="210" spans="1:12" ht="12.75">
      <c r="A210" s="27">
        <v>303</v>
      </c>
      <c r="B210">
        <v>107</v>
      </c>
      <c r="D210">
        <v>11.7</v>
      </c>
      <c r="E210" t="s">
        <v>61</v>
      </c>
      <c r="F210">
        <v>11.8</v>
      </c>
      <c r="I210">
        <v>11.8</v>
      </c>
      <c r="J210">
        <v>11</v>
      </c>
      <c r="K210">
        <v>20</v>
      </c>
      <c r="L210" t="e">
        <v>#N/A</v>
      </c>
    </row>
    <row r="211" spans="1:12" ht="12.75">
      <c r="A211" s="27">
        <v>301</v>
      </c>
      <c r="B211">
        <v>222</v>
      </c>
      <c r="D211">
        <v>1</v>
      </c>
      <c r="E211">
        <v>1</v>
      </c>
      <c r="F211">
        <v>18.5</v>
      </c>
      <c r="G211">
        <v>-0.1</v>
      </c>
      <c r="H211">
        <v>1.3</v>
      </c>
      <c r="I211">
        <v>19.9</v>
      </c>
      <c r="J211">
        <v>11</v>
      </c>
      <c r="K211">
        <v>29</v>
      </c>
      <c r="L211" t="e">
        <v>#N/A</v>
      </c>
    </row>
    <row r="212" spans="1:12" ht="12.75">
      <c r="A212" s="27">
        <v>306</v>
      </c>
      <c r="B212">
        <v>231</v>
      </c>
      <c r="D212">
        <v>1</v>
      </c>
      <c r="E212">
        <v>1</v>
      </c>
      <c r="F212">
        <v>19.25</v>
      </c>
      <c r="G212">
        <v>-0.5</v>
      </c>
      <c r="I212">
        <v>19.75</v>
      </c>
      <c r="J212">
        <v>11</v>
      </c>
      <c r="K212">
        <v>26</v>
      </c>
      <c r="L212" t="e">
        <v>#N/A</v>
      </c>
    </row>
    <row r="213" spans="1:12" ht="12.75">
      <c r="A213" s="27">
        <v>312</v>
      </c>
      <c r="B213">
        <v>90</v>
      </c>
      <c r="D213">
        <v>10</v>
      </c>
      <c r="E213">
        <v>20</v>
      </c>
      <c r="F213">
        <v>11.25</v>
      </c>
      <c r="G213">
        <v>-6.1</v>
      </c>
      <c r="I213">
        <v>8.675</v>
      </c>
      <c r="J213">
        <v>11</v>
      </c>
      <c r="K213">
        <v>16</v>
      </c>
      <c r="L213" t="e">
        <v>#N/A</v>
      </c>
    </row>
    <row r="214" spans="1:12" ht="12.75">
      <c r="A214" s="27">
        <v>310</v>
      </c>
      <c r="B214">
        <v>175</v>
      </c>
      <c r="D214">
        <v>1</v>
      </c>
      <c r="E214">
        <v>1</v>
      </c>
      <c r="F214">
        <v>16.5</v>
      </c>
      <c r="G214">
        <v>0.6</v>
      </c>
      <c r="I214">
        <v>15.9</v>
      </c>
      <c r="J214">
        <v>11</v>
      </c>
      <c r="K214">
        <v>28</v>
      </c>
      <c r="L214" t="e">
        <v>#N/A</v>
      </c>
    </row>
    <row r="215" spans="1:12" ht="12.75">
      <c r="A215" s="27">
        <v>319</v>
      </c>
      <c r="B215">
        <v>91</v>
      </c>
      <c r="D215">
        <v>10</v>
      </c>
      <c r="E215">
        <v>20</v>
      </c>
      <c r="F215">
        <v>13.5</v>
      </c>
      <c r="G215">
        <v>-4</v>
      </c>
      <c r="I215">
        <v>8.75</v>
      </c>
      <c r="J215">
        <v>11</v>
      </c>
      <c r="K215">
        <v>15</v>
      </c>
      <c r="L215" t="e">
        <v>#N/A</v>
      </c>
    </row>
    <row r="216" spans="1:12" ht="12.75">
      <c r="A216" s="27">
        <v>321</v>
      </c>
      <c r="B216">
        <v>97</v>
      </c>
      <c r="D216">
        <v>10</v>
      </c>
      <c r="E216">
        <v>20</v>
      </c>
      <c r="F216">
        <v>12</v>
      </c>
      <c r="G216">
        <v>-3.3</v>
      </c>
      <c r="I216">
        <v>7.65</v>
      </c>
      <c r="J216">
        <v>11</v>
      </c>
      <c r="K216">
        <v>23</v>
      </c>
      <c r="L216" t="e">
        <v>#N/A</v>
      </c>
    </row>
    <row r="217" spans="1:12" ht="12.75">
      <c r="A217" s="27">
        <v>318</v>
      </c>
      <c r="B217">
        <v>237</v>
      </c>
      <c r="D217">
        <v>1</v>
      </c>
      <c r="E217">
        <v>1</v>
      </c>
      <c r="F217">
        <v>14.5</v>
      </c>
      <c r="G217">
        <v>-2.3</v>
      </c>
      <c r="H217">
        <v>1.3</v>
      </c>
      <c r="I217">
        <v>18.1</v>
      </c>
      <c r="J217">
        <v>11</v>
      </c>
      <c r="K217">
        <v>40</v>
      </c>
      <c r="L217">
        <v>1.4</v>
      </c>
    </row>
    <row r="218" spans="1:12" ht="12.75">
      <c r="A218" s="27">
        <v>327</v>
      </c>
      <c r="B218">
        <v>66</v>
      </c>
      <c r="D218">
        <v>10</v>
      </c>
      <c r="E218">
        <v>20</v>
      </c>
      <c r="F218">
        <v>5.75</v>
      </c>
      <c r="G218">
        <v>-4.75</v>
      </c>
      <c r="I218">
        <v>5.25</v>
      </c>
      <c r="J218">
        <v>11</v>
      </c>
      <c r="K218">
        <v>14</v>
      </c>
      <c r="L218" t="e">
        <v>#N/A</v>
      </c>
    </row>
    <row r="219" spans="1:12" ht="12.75">
      <c r="A219" s="27">
        <v>325</v>
      </c>
      <c r="B219">
        <v>68</v>
      </c>
      <c r="D219">
        <v>10</v>
      </c>
      <c r="E219">
        <v>20</v>
      </c>
      <c r="F219">
        <v>12.25</v>
      </c>
      <c r="G219">
        <v>-3</v>
      </c>
      <c r="I219">
        <v>7.625</v>
      </c>
      <c r="J219">
        <v>11</v>
      </c>
      <c r="K219">
        <v>17</v>
      </c>
      <c r="L219" t="e">
        <v>#N/A</v>
      </c>
    </row>
    <row r="220" spans="1:12" ht="12.75">
      <c r="A220" s="27">
        <v>328</v>
      </c>
      <c r="B220">
        <v>36</v>
      </c>
      <c r="D220">
        <v>5</v>
      </c>
      <c r="E220">
        <v>20</v>
      </c>
      <c r="F220">
        <v>4.3</v>
      </c>
      <c r="G220">
        <v>-7.3</v>
      </c>
      <c r="I220">
        <v>2.9</v>
      </c>
      <c r="J220">
        <v>11</v>
      </c>
      <c r="K220">
        <v>6</v>
      </c>
      <c r="L220" t="e">
        <v>#N/A</v>
      </c>
    </row>
    <row r="221" spans="1:12" ht="12.75">
      <c r="A221" s="27">
        <v>324</v>
      </c>
      <c r="B221">
        <v>113</v>
      </c>
      <c r="D221">
        <v>10</v>
      </c>
      <c r="E221">
        <v>20</v>
      </c>
      <c r="F221">
        <v>19.5</v>
      </c>
      <c r="G221">
        <v>-0.5</v>
      </c>
      <c r="I221">
        <v>10</v>
      </c>
      <c r="J221">
        <v>11</v>
      </c>
      <c r="K221">
        <v>24</v>
      </c>
      <c r="L221" t="e">
        <v>#N/A</v>
      </c>
    </row>
    <row r="222" spans="1:12" ht="12.75">
      <c r="A222" s="27">
        <v>322</v>
      </c>
      <c r="B222">
        <v>90</v>
      </c>
      <c r="D222">
        <v>1</v>
      </c>
      <c r="E222">
        <v>1</v>
      </c>
      <c r="F222">
        <v>5.25</v>
      </c>
      <c r="G222">
        <v>-3.75</v>
      </c>
      <c r="I222">
        <v>9</v>
      </c>
      <c r="J222">
        <v>11</v>
      </c>
      <c r="K222">
        <v>18</v>
      </c>
      <c r="L222" t="e">
        <v>#N/A</v>
      </c>
    </row>
    <row r="223" spans="1:12" ht="12.75">
      <c r="A223" s="27">
        <v>331</v>
      </c>
      <c r="B223">
        <v>70</v>
      </c>
      <c r="D223">
        <v>10</v>
      </c>
      <c r="E223">
        <v>20</v>
      </c>
      <c r="F223">
        <v>8.5</v>
      </c>
      <c r="G223">
        <v>-1</v>
      </c>
      <c r="I223">
        <v>4.75</v>
      </c>
      <c r="J223">
        <v>11</v>
      </c>
      <c r="K223">
        <v>16</v>
      </c>
      <c r="L223" t="e">
        <v>#N/A</v>
      </c>
    </row>
    <row r="224" spans="1:12" ht="12.75">
      <c r="A224" s="27">
        <v>330</v>
      </c>
      <c r="B224">
        <v>55</v>
      </c>
      <c r="D224">
        <v>10</v>
      </c>
      <c r="E224">
        <v>20</v>
      </c>
      <c r="F224">
        <v>5.25</v>
      </c>
      <c r="G224">
        <v>-4.25</v>
      </c>
      <c r="I224">
        <v>4.75</v>
      </c>
      <c r="J224">
        <v>11</v>
      </c>
      <c r="K224">
        <v>12</v>
      </c>
      <c r="L224" t="e">
        <v>#N/A</v>
      </c>
    </row>
    <row r="225" spans="1:12" ht="12.75">
      <c r="A225" s="27">
        <v>323</v>
      </c>
      <c r="B225">
        <v>251</v>
      </c>
      <c r="D225">
        <v>1</v>
      </c>
      <c r="E225">
        <v>1</v>
      </c>
      <c r="F225">
        <v>15.75</v>
      </c>
      <c r="G225">
        <v>-1.4</v>
      </c>
      <c r="H225">
        <v>1.3</v>
      </c>
      <c r="I225">
        <v>18.45</v>
      </c>
      <c r="J225">
        <v>11</v>
      </c>
      <c r="K225">
        <v>34</v>
      </c>
      <c r="L225" t="e">
        <v>#N/A</v>
      </c>
    </row>
    <row r="226" spans="1:12" ht="12.75">
      <c r="A226" s="27">
        <v>335</v>
      </c>
      <c r="B226">
        <v>62</v>
      </c>
      <c r="D226">
        <v>5</v>
      </c>
      <c r="E226">
        <v>20</v>
      </c>
      <c r="F226">
        <v>13</v>
      </c>
      <c r="G226">
        <v>-3.4</v>
      </c>
      <c r="I226">
        <v>4.1</v>
      </c>
      <c r="J226">
        <v>11</v>
      </c>
      <c r="K226">
        <v>8</v>
      </c>
      <c r="L226" t="e">
        <v>#N/A</v>
      </c>
    </row>
    <row r="227" spans="1:12" ht="12.75">
      <c r="A227" s="27">
        <v>334</v>
      </c>
      <c r="B227">
        <v>161</v>
      </c>
      <c r="D227">
        <v>1</v>
      </c>
      <c r="E227">
        <v>1</v>
      </c>
      <c r="F227">
        <v>12.4</v>
      </c>
      <c r="G227">
        <v>-1.1</v>
      </c>
      <c r="I227">
        <v>13.5</v>
      </c>
      <c r="J227">
        <v>11</v>
      </c>
      <c r="K227">
        <v>21</v>
      </c>
      <c r="L227">
        <v>2.4</v>
      </c>
    </row>
    <row r="228" spans="1:12" ht="12.75">
      <c r="A228" s="27">
        <v>333</v>
      </c>
      <c r="B228">
        <v>271</v>
      </c>
      <c r="D228">
        <v>1</v>
      </c>
      <c r="E228">
        <v>1</v>
      </c>
      <c r="F228">
        <v>18.75</v>
      </c>
      <c r="G228">
        <v>-0.2</v>
      </c>
      <c r="I228">
        <v>18.95</v>
      </c>
      <c r="J228">
        <v>11</v>
      </c>
      <c r="K228">
        <v>29</v>
      </c>
      <c r="L228" t="e">
        <v>#N/A</v>
      </c>
    </row>
    <row r="229" spans="1:12" ht="12.75">
      <c r="A229" s="27">
        <v>337</v>
      </c>
      <c r="B229">
        <v>67</v>
      </c>
      <c r="D229">
        <v>5</v>
      </c>
      <c r="E229">
        <v>20</v>
      </c>
      <c r="F229">
        <v>16.75</v>
      </c>
      <c r="G229">
        <v>-8.25</v>
      </c>
      <c r="I229">
        <v>6.25</v>
      </c>
      <c r="J229">
        <v>11</v>
      </c>
      <c r="K229">
        <v>9</v>
      </c>
      <c r="L229" t="e">
        <v>#N/A</v>
      </c>
    </row>
    <row r="230" spans="1:12" ht="12.75">
      <c r="A230" s="27">
        <v>338</v>
      </c>
      <c r="B230">
        <v>73</v>
      </c>
      <c r="D230">
        <v>10</v>
      </c>
      <c r="E230">
        <v>20</v>
      </c>
      <c r="F230">
        <v>11</v>
      </c>
      <c r="G230">
        <v>-3.3</v>
      </c>
      <c r="I230">
        <v>7.15</v>
      </c>
      <c r="J230">
        <v>11</v>
      </c>
      <c r="K230">
        <v>8</v>
      </c>
      <c r="L230" t="e">
        <v>#N/A</v>
      </c>
    </row>
    <row r="231" spans="1:12" ht="12.75">
      <c r="A231" s="27">
        <v>339</v>
      </c>
      <c r="B231">
        <v>64</v>
      </c>
      <c r="D231">
        <v>10</v>
      </c>
      <c r="E231">
        <v>20</v>
      </c>
      <c r="F231">
        <v>9.75</v>
      </c>
      <c r="G231">
        <v>-3.1</v>
      </c>
      <c r="I231">
        <v>6.425</v>
      </c>
      <c r="J231">
        <v>11</v>
      </c>
      <c r="K231">
        <v>5</v>
      </c>
      <c r="L231" t="e">
        <v>#N/A</v>
      </c>
    </row>
    <row r="232" spans="1:12" ht="12.75">
      <c r="A232" s="27">
        <v>343</v>
      </c>
      <c r="B232">
        <v>63</v>
      </c>
      <c r="D232">
        <v>5</v>
      </c>
      <c r="E232">
        <v>20</v>
      </c>
      <c r="F232">
        <v>11.25</v>
      </c>
      <c r="G232">
        <v>-6.5</v>
      </c>
      <c r="I232">
        <v>4.4375</v>
      </c>
      <c r="J232">
        <v>11</v>
      </c>
      <c r="K232">
        <v>9</v>
      </c>
      <c r="L232" t="e">
        <v>#N/A</v>
      </c>
    </row>
    <row r="233" spans="1:12" ht="12.75">
      <c r="A233" s="27">
        <v>344</v>
      </c>
      <c r="B233">
        <v>36</v>
      </c>
      <c r="D233">
        <v>5</v>
      </c>
      <c r="E233">
        <v>20</v>
      </c>
      <c r="F233">
        <v>3.75</v>
      </c>
      <c r="G233">
        <v>-6.75</v>
      </c>
      <c r="I233">
        <v>2.625</v>
      </c>
      <c r="J233">
        <v>11</v>
      </c>
      <c r="K233">
        <v>6</v>
      </c>
      <c r="L233" t="e">
        <v>#N/A</v>
      </c>
    </row>
    <row r="234" spans="1:12" ht="12.75">
      <c r="A234" s="27">
        <v>341</v>
      </c>
      <c r="B234">
        <v>111</v>
      </c>
      <c r="D234">
        <v>1</v>
      </c>
      <c r="E234">
        <v>1</v>
      </c>
      <c r="F234">
        <v>9.4</v>
      </c>
      <c r="G234">
        <v>-1.75</v>
      </c>
      <c r="I234">
        <v>11.15</v>
      </c>
      <c r="J234">
        <v>11</v>
      </c>
      <c r="K234">
        <v>12</v>
      </c>
      <c r="L234" t="e">
        <v>#N/A</v>
      </c>
    </row>
    <row r="235" spans="1:12" ht="12.75">
      <c r="A235" s="27">
        <v>342</v>
      </c>
      <c r="B235">
        <v>241</v>
      </c>
      <c r="D235">
        <v>1</v>
      </c>
      <c r="E235">
        <v>1</v>
      </c>
      <c r="F235">
        <v>16.75</v>
      </c>
      <c r="G235">
        <v>-1.75</v>
      </c>
      <c r="I235">
        <v>18.5</v>
      </c>
      <c r="J235">
        <v>11</v>
      </c>
      <c r="K235">
        <v>34</v>
      </c>
      <c r="L235" t="e">
        <v>#N/A</v>
      </c>
    </row>
    <row r="236" spans="1:12" ht="12.75">
      <c r="A236" s="27">
        <v>345</v>
      </c>
      <c r="B236">
        <v>207</v>
      </c>
      <c r="D236">
        <v>1</v>
      </c>
      <c r="E236">
        <v>1</v>
      </c>
      <c r="F236">
        <v>19.9</v>
      </c>
      <c r="G236">
        <v>-0.4</v>
      </c>
      <c r="I236">
        <v>20.3</v>
      </c>
      <c r="J236">
        <v>11</v>
      </c>
      <c r="K236">
        <v>36</v>
      </c>
      <c r="L236" t="e">
        <v>#N/A</v>
      </c>
    </row>
    <row r="237" spans="1:12" ht="12.75">
      <c r="A237" s="27">
        <v>348</v>
      </c>
      <c r="B237">
        <v>85</v>
      </c>
      <c r="D237">
        <v>1</v>
      </c>
      <c r="E237">
        <v>1</v>
      </c>
      <c r="F237">
        <v>5.6</v>
      </c>
      <c r="G237">
        <v>-2.8</v>
      </c>
      <c r="I237">
        <v>8.4</v>
      </c>
      <c r="J237">
        <v>11</v>
      </c>
      <c r="K237">
        <v>14</v>
      </c>
      <c r="L237" t="e">
        <v>#N/A</v>
      </c>
    </row>
    <row r="238" spans="1:12" ht="12.75">
      <c r="A238" s="27">
        <v>346</v>
      </c>
      <c r="B238">
        <v>196</v>
      </c>
      <c r="D238">
        <v>1</v>
      </c>
      <c r="E238">
        <v>1</v>
      </c>
      <c r="F238">
        <v>16</v>
      </c>
      <c r="G238">
        <v>-1.75</v>
      </c>
      <c r="I238">
        <v>17.75</v>
      </c>
      <c r="J238">
        <v>11</v>
      </c>
      <c r="K238">
        <v>25</v>
      </c>
      <c r="L238" t="e">
        <v>#N/A</v>
      </c>
    </row>
    <row r="239" spans="1:12" ht="12.75">
      <c r="A239" s="27">
        <v>349</v>
      </c>
      <c r="B239">
        <v>216</v>
      </c>
      <c r="D239">
        <v>1</v>
      </c>
      <c r="E239">
        <v>1</v>
      </c>
      <c r="F239">
        <v>16.5</v>
      </c>
      <c r="G239">
        <v>-2.25</v>
      </c>
      <c r="I239">
        <v>18.75</v>
      </c>
      <c r="J239">
        <v>11</v>
      </c>
      <c r="K239">
        <v>28</v>
      </c>
      <c r="L239">
        <v>1.25</v>
      </c>
    </row>
    <row r="240" spans="1:12" ht="12.75">
      <c r="A240" s="27">
        <v>350</v>
      </c>
      <c r="B240">
        <v>240</v>
      </c>
      <c r="D240">
        <v>1</v>
      </c>
      <c r="E240">
        <v>1</v>
      </c>
      <c r="F240">
        <v>17.25</v>
      </c>
      <c r="G240">
        <v>-2</v>
      </c>
      <c r="I240">
        <v>19.25</v>
      </c>
      <c r="J240">
        <v>11</v>
      </c>
      <c r="K240">
        <v>34</v>
      </c>
      <c r="L240" t="e">
        <v>#N/A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M49" sqref="M49"/>
    </sheetView>
  </sheetViews>
  <sheetFormatPr defaultColWidth="9.140625" defaultRowHeight="12.75"/>
  <cols>
    <col min="1" max="1" width="2.57421875" style="28" customWidth="1"/>
    <col min="2" max="2" width="3.7109375" style="28" customWidth="1"/>
    <col min="3" max="3" width="2.8515625" style="28" customWidth="1"/>
    <col min="4" max="4" width="4.57421875" style="28" customWidth="1"/>
    <col min="5" max="5" width="3.7109375" style="28" customWidth="1"/>
    <col min="6" max="6" width="3.421875" style="28" customWidth="1"/>
    <col min="7" max="7" width="2.8515625" style="29" customWidth="1"/>
    <col min="8" max="8" width="2.57421875" style="29" customWidth="1"/>
    <col min="9" max="9" width="5.28125" style="43" customWidth="1"/>
    <col min="10" max="10" width="5.140625" style="28" customWidth="1"/>
    <col min="11" max="11" width="7.28125" style="28" customWidth="1"/>
    <col min="12" max="12" width="5.28125" style="28" customWidth="1"/>
    <col min="13" max="13" width="6.00390625" style="28" customWidth="1"/>
    <col min="14" max="14" width="7.421875" style="28" customWidth="1"/>
    <col min="15" max="15" width="6.421875" style="28" customWidth="1"/>
    <col min="16" max="16" width="5.28125" style="28" customWidth="1"/>
    <col min="17" max="17" width="6.57421875" style="28" customWidth="1"/>
    <col min="18" max="18" width="5.140625" style="28" customWidth="1"/>
    <col min="19" max="19" width="9.140625" style="28" customWidth="1"/>
  </cols>
  <sheetData>
    <row r="1" spans="1:4" ht="15.75">
      <c r="A1" s="44" t="s">
        <v>59</v>
      </c>
      <c r="B1" s="45"/>
      <c r="C1" s="45"/>
      <c r="D1" s="45"/>
    </row>
    <row r="2" ht="13.5" thickBot="1"/>
    <row r="3" spans="1:19" ht="12.75">
      <c r="A3" s="30" t="s">
        <v>4</v>
      </c>
      <c r="B3" s="30" t="s">
        <v>39</v>
      </c>
      <c r="C3" s="30" t="s">
        <v>5</v>
      </c>
      <c r="D3" s="31" t="s">
        <v>1</v>
      </c>
      <c r="E3" s="31" t="s">
        <v>2</v>
      </c>
      <c r="F3" s="31" t="s">
        <v>3</v>
      </c>
      <c r="G3" s="31" t="s">
        <v>40</v>
      </c>
      <c r="H3" s="36" t="s">
        <v>13</v>
      </c>
      <c r="I3" s="40" t="s">
        <v>39</v>
      </c>
      <c r="J3" s="38" t="s">
        <v>41</v>
      </c>
      <c r="K3" s="30" t="s">
        <v>26</v>
      </c>
      <c r="L3" s="30" t="s">
        <v>9</v>
      </c>
      <c r="M3" s="30" t="s">
        <v>10</v>
      </c>
      <c r="N3" s="30" t="s">
        <v>14</v>
      </c>
      <c r="O3" s="30" t="s">
        <v>11</v>
      </c>
      <c r="P3" s="30" t="s">
        <v>18</v>
      </c>
      <c r="Q3" s="30" t="s">
        <v>19</v>
      </c>
      <c r="R3" s="30" t="s">
        <v>57</v>
      </c>
      <c r="S3" s="30"/>
    </row>
    <row r="4" spans="1:19" ht="12.75">
      <c r="A4" s="32">
        <v>1</v>
      </c>
      <c r="B4" s="30">
        <v>157</v>
      </c>
      <c r="C4" s="32">
        <v>2</v>
      </c>
      <c r="D4" s="33">
        <v>4.17</v>
      </c>
      <c r="E4" s="33">
        <v>20.62</v>
      </c>
      <c r="F4" s="33">
        <v>-0.55</v>
      </c>
      <c r="G4" s="33">
        <v>167</v>
      </c>
      <c r="H4" s="37">
        <v>159</v>
      </c>
      <c r="I4" s="41">
        <v>157</v>
      </c>
      <c r="J4" s="39">
        <v>181</v>
      </c>
      <c r="K4" s="32"/>
      <c r="L4" s="32"/>
      <c r="M4" s="32"/>
      <c r="N4" s="32"/>
      <c r="O4" s="32"/>
      <c r="P4" s="32"/>
      <c r="Q4" s="34">
        <v>18.3</v>
      </c>
      <c r="R4" s="32" t="s">
        <v>55</v>
      </c>
      <c r="S4" s="32"/>
    </row>
    <row r="5" spans="1:19" ht="12.75">
      <c r="A5" s="32">
        <v>1</v>
      </c>
      <c r="B5" s="30">
        <v>134</v>
      </c>
      <c r="C5" s="32">
        <v>2</v>
      </c>
      <c r="D5" s="33">
        <v>7.94</v>
      </c>
      <c r="E5" s="33">
        <v>0.14</v>
      </c>
      <c r="F5" s="33">
        <v>-0.37</v>
      </c>
      <c r="G5" s="33">
        <v>133</v>
      </c>
      <c r="H5" s="37"/>
      <c r="I5" s="41">
        <v>134</v>
      </c>
      <c r="J5" s="39">
        <v>165</v>
      </c>
      <c r="K5" s="32"/>
      <c r="L5" s="32"/>
      <c r="M5" s="32"/>
      <c r="N5" s="32"/>
      <c r="O5" s="32"/>
      <c r="P5" s="32"/>
      <c r="Q5" s="34">
        <v>14.9</v>
      </c>
      <c r="R5" s="32" t="s">
        <v>55</v>
      </c>
      <c r="S5" s="32"/>
    </row>
    <row r="6" spans="1:23" ht="12.75">
      <c r="A6" s="32">
        <v>1</v>
      </c>
      <c r="B6" s="30">
        <v>130</v>
      </c>
      <c r="C6" s="32">
        <v>2</v>
      </c>
      <c r="D6" s="33">
        <v>0.52</v>
      </c>
      <c r="E6" s="33">
        <v>3.78</v>
      </c>
      <c r="F6" s="33">
        <v>0.18</v>
      </c>
      <c r="G6" s="33">
        <v>157</v>
      </c>
      <c r="H6" s="37">
        <v>158</v>
      </c>
      <c r="I6" s="41">
        <v>130</v>
      </c>
      <c r="J6" s="39">
        <v>189</v>
      </c>
      <c r="K6" s="32"/>
      <c r="L6" s="32"/>
      <c r="M6" s="32"/>
      <c r="N6" s="32"/>
      <c r="O6" s="32"/>
      <c r="P6" s="32"/>
      <c r="Q6" s="34">
        <v>17.7</v>
      </c>
      <c r="R6" s="32" t="s">
        <v>55</v>
      </c>
      <c r="S6" s="32"/>
      <c r="T6" s="1"/>
      <c r="U6" s="1"/>
      <c r="V6" s="1"/>
      <c r="W6" s="1">
        <f>IF(AND(J6&gt;=50,J6/10&lt;Q6*0.8),"virhe?","")</f>
      </c>
    </row>
    <row r="7" spans="1:19" ht="12.75">
      <c r="A7" s="32">
        <v>1</v>
      </c>
      <c r="B7" s="30">
        <v>143</v>
      </c>
      <c r="C7" s="32">
        <v>2</v>
      </c>
      <c r="D7" s="33">
        <v>4.81</v>
      </c>
      <c r="E7" s="33">
        <v>12.22</v>
      </c>
      <c r="F7" s="33">
        <v>-0.24</v>
      </c>
      <c r="G7" s="33">
        <v>148</v>
      </c>
      <c r="H7" s="37"/>
      <c r="I7" s="41">
        <v>143</v>
      </c>
      <c r="J7" s="39">
        <v>183</v>
      </c>
      <c r="K7" s="32"/>
      <c r="L7" s="32"/>
      <c r="M7" s="32"/>
      <c r="N7" s="32"/>
      <c r="O7" s="32"/>
      <c r="P7" s="32"/>
      <c r="Q7" s="34">
        <v>17.8</v>
      </c>
      <c r="R7" s="32" t="s">
        <v>55</v>
      </c>
      <c r="S7" s="32"/>
    </row>
    <row r="8" spans="1:19" ht="12.75">
      <c r="A8" s="32">
        <v>1</v>
      </c>
      <c r="B8" s="30">
        <v>144</v>
      </c>
      <c r="C8" s="32">
        <v>2</v>
      </c>
      <c r="D8" s="33">
        <v>9.8</v>
      </c>
      <c r="E8" s="33">
        <v>14.56</v>
      </c>
      <c r="F8" s="33">
        <v>-0.87</v>
      </c>
      <c r="G8" s="33">
        <v>141</v>
      </c>
      <c r="H8" s="37"/>
      <c r="I8" s="41">
        <v>144</v>
      </c>
      <c r="J8" s="39">
        <v>171</v>
      </c>
      <c r="K8" s="32"/>
      <c r="L8" s="32"/>
      <c r="M8" s="32"/>
      <c r="N8" s="32"/>
      <c r="O8" s="32"/>
      <c r="P8" s="32"/>
      <c r="Q8" s="34">
        <v>16</v>
      </c>
      <c r="R8" s="32" t="s">
        <v>55</v>
      </c>
      <c r="S8" s="32"/>
    </row>
    <row r="9" spans="1:19" ht="12.75">
      <c r="A9" s="32">
        <v>1</v>
      </c>
      <c r="B9" s="30">
        <v>165</v>
      </c>
      <c r="C9" s="32">
        <v>2</v>
      </c>
      <c r="D9" s="33">
        <v>6.84</v>
      </c>
      <c r="E9" s="33">
        <v>30.2</v>
      </c>
      <c r="F9" s="33">
        <v>-1.11</v>
      </c>
      <c r="G9" s="33">
        <v>166</v>
      </c>
      <c r="H9" s="37">
        <v>155</v>
      </c>
      <c r="I9" s="41">
        <v>165</v>
      </c>
      <c r="J9" s="39">
        <v>203</v>
      </c>
      <c r="K9" s="32"/>
      <c r="L9" s="32"/>
      <c r="M9" s="32"/>
      <c r="N9" s="32"/>
      <c r="O9" s="32"/>
      <c r="P9" s="32"/>
      <c r="Q9" s="34">
        <v>17.6</v>
      </c>
      <c r="R9" s="32" t="s">
        <v>55</v>
      </c>
      <c r="S9" s="32"/>
    </row>
    <row r="10" spans="1:19" ht="12.75">
      <c r="A10" s="32">
        <v>1</v>
      </c>
      <c r="B10" s="30">
        <v>167</v>
      </c>
      <c r="C10" s="32">
        <v>2</v>
      </c>
      <c r="D10" s="33">
        <v>9.66</v>
      </c>
      <c r="E10" s="33">
        <v>32.22</v>
      </c>
      <c r="F10" s="33">
        <v>-1.22</v>
      </c>
      <c r="G10" s="33">
        <v>188</v>
      </c>
      <c r="H10" s="37"/>
      <c r="I10" s="41">
        <v>167</v>
      </c>
      <c r="J10" s="39">
        <v>223</v>
      </c>
      <c r="K10" s="32"/>
      <c r="L10" s="32"/>
      <c r="M10" s="32"/>
      <c r="N10" s="32"/>
      <c r="O10" s="32"/>
      <c r="P10" s="32"/>
      <c r="Q10" s="34">
        <v>20.7</v>
      </c>
      <c r="R10" s="32" t="s">
        <v>55</v>
      </c>
      <c r="S10" s="32"/>
    </row>
    <row r="11" spans="1:20" ht="12.75">
      <c r="A11" s="32">
        <v>1</v>
      </c>
      <c r="B11" s="30">
        <v>177</v>
      </c>
      <c r="C11" s="32">
        <v>2</v>
      </c>
      <c r="D11" s="33">
        <v>8.45</v>
      </c>
      <c r="E11" s="33">
        <v>38.39</v>
      </c>
      <c r="F11" s="33">
        <v>-1.15</v>
      </c>
      <c r="G11" s="33">
        <v>248</v>
      </c>
      <c r="H11" s="37">
        <v>171</v>
      </c>
      <c r="I11" s="41">
        <v>177</v>
      </c>
      <c r="J11" s="39">
        <v>298</v>
      </c>
      <c r="K11" s="32"/>
      <c r="L11" s="32"/>
      <c r="M11" s="32"/>
      <c r="N11" s="32"/>
      <c r="O11" s="32"/>
      <c r="P11" s="32"/>
      <c r="Q11" s="34">
        <v>19.9875</v>
      </c>
      <c r="R11" s="32" t="s">
        <v>55</v>
      </c>
      <c r="S11" s="32"/>
      <c r="T11" s="1"/>
    </row>
    <row r="12" spans="1:19" ht="12.75">
      <c r="A12" s="32">
        <v>1</v>
      </c>
      <c r="B12" s="30">
        <v>195</v>
      </c>
      <c r="C12" s="32">
        <v>2</v>
      </c>
      <c r="D12" s="33">
        <v>8.99</v>
      </c>
      <c r="E12" s="33">
        <v>43.58</v>
      </c>
      <c r="F12" s="33">
        <v>-1.46</v>
      </c>
      <c r="G12" s="33">
        <v>136</v>
      </c>
      <c r="H12" s="37"/>
      <c r="I12" s="41">
        <v>195</v>
      </c>
      <c r="J12" s="39">
        <v>175</v>
      </c>
      <c r="K12" s="32"/>
      <c r="L12" s="32"/>
      <c r="M12" s="32"/>
      <c r="N12" s="32"/>
      <c r="O12" s="32"/>
      <c r="P12" s="32"/>
      <c r="Q12" s="34">
        <v>16.9</v>
      </c>
      <c r="R12" s="32" t="s">
        <v>55</v>
      </c>
      <c r="S12" s="32"/>
    </row>
    <row r="13" spans="1:19" ht="12.75">
      <c r="A13" s="32">
        <v>1</v>
      </c>
      <c r="B13" s="30">
        <v>201</v>
      </c>
      <c r="C13" s="32">
        <v>2</v>
      </c>
      <c r="D13" s="33">
        <v>7.22</v>
      </c>
      <c r="E13" s="33">
        <v>49.17</v>
      </c>
      <c r="F13" s="33">
        <v>-1.76</v>
      </c>
      <c r="G13" s="33">
        <v>156</v>
      </c>
      <c r="H13" s="37"/>
      <c r="I13" s="41">
        <v>201</v>
      </c>
      <c r="J13" s="39">
        <v>186</v>
      </c>
      <c r="K13" s="32"/>
      <c r="L13" s="32"/>
      <c r="M13" s="32"/>
      <c r="N13" s="32"/>
      <c r="O13" s="32"/>
      <c r="P13" s="32"/>
      <c r="Q13" s="34">
        <v>16.9</v>
      </c>
      <c r="R13" s="32" t="s">
        <v>55</v>
      </c>
      <c r="S13" s="32"/>
    </row>
    <row r="14" spans="1:19" ht="12.75">
      <c r="A14" s="32">
        <v>2</v>
      </c>
      <c r="B14" s="30">
        <v>254</v>
      </c>
      <c r="C14" s="32">
        <v>3</v>
      </c>
      <c r="D14" s="33">
        <v>10.43</v>
      </c>
      <c r="E14" s="33">
        <v>3.5</v>
      </c>
      <c r="F14" s="33">
        <v>-0.51</v>
      </c>
      <c r="G14" s="33">
        <v>109</v>
      </c>
      <c r="H14" s="37">
        <v>124</v>
      </c>
      <c r="I14" s="41">
        <v>254</v>
      </c>
      <c r="J14" s="39">
        <v>199</v>
      </c>
      <c r="K14" s="32"/>
      <c r="L14" s="32"/>
      <c r="M14" s="32"/>
      <c r="N14" s="32"/>
      <c r="O14" s="32"/>
      <c r="P14" s="32"/>
      <c r="Q14" s="34">
        <v>14.8</v>
      </c>
      <c r="R14" s="32" t="s">
        <v>55</v>
      </c>
      <c r="S14" s="32"/>
    </row>
    <row r="15" spans="1:19" ht="12.75">
      <c r="A15" s="32">
        <v>2</v>
      </c>
      <c r="B15" s="30">
        <v>254</v>
      </c>
      <c r="C15" s="32">
        <v>3</v>
      </c>
      <c r="D15" s="33">
        <v>10.43</v>
      </c>
      <c r="E15" s="33">
        <v>3.5</v>
      </c>
      <c r="F15" s="33">
        <v>-0.51</v>
      </c>
      <c r="G15" s="33">
        <v>109</v>
      </c>
      <c r="H15" s="37">
        <v>124</v>
      </c>
      <c r="I15" s="41">
        <v>254</v>
      </c>
      <c r="J15" s="39">
        <v>199</v>
      </c>
      <c r="K15" s="32"/>
      <c r="L15" s="32"/>
      <c r="M15" s="32"/>
      <c r="N15" s="32"/>
      <c r="O15" s="32"/>
      <c r="P15" s="32"/>
      <c r="Q15" s="34">
        <v>14.8</v>
      </c>
      <c r="R15" s="32" t="s">
        <v>55</v>
      </c>
      <c r="S15" s="32"/>
    </row>
    <row r="16" spans="1:19" ht="12.75">
      <c r="A16" s="32">
        <v>2</v>
      </c>
      <c r="B16" s="30">
        <v>95</v>
      </c>
      <c r="C16" s="32">
        <v>3</v>
      </c>
      <c r="D16" s="33">
        <v>15.84</v>
      </c>
      <c r="E16" s="33">
        <v>32.75</v>
      </c>
      <c r="F16" s="33">
        <v>-1.14</v>
      </c>
      <c r="G16" s="33">
        <v>224</v>
      </c>
      <c r="H16" s="37">
        <v>191</v>
      </c>
      <c r="I16" s="41">
        <v>95</v>
      </c>
      <c r="J16" s="39">
        <v>263</v>
      </c>
      <c r="K16" s="32"/>
      <c r="L16" s="32"/>
      <c r="M16" s="32"/>
      <c r="N16" s="32"/>
      <c r="O16" s="32"/>
      <c r="P16" s="32"/>
      <c r="Q16" s="34">
        <v>20.4</v>
      </c>
      <c r="R16" s="32" t="s">
        <v>55</v>
      </c>
      <c r="S16" s="32"/>
    </row>
    <row r="17" spans="1:19" ht="12.75">
      <c r="A17" s="32">
        <v>2</v>
      </c>
      <c r="B17" s="30">
        <v>218</v>
      </c>
      <c r="C17" s="32">
        <v>3</v>
      </c>
      <c r="D17" s="33">
        <v>17.64</v>
      </c>
      <c r="E17" s="33">
        <v>47.14</v>
      </c>
      <c r="F17" s="33">
        <v>-2.59</v>
      </c>
      <c r="G17" s="33">
        <v>168</v>
      </c>
      <c r="H17" s="37"/>
      <c r="I17" s="41">
        <v>218</v>
      </c>
      <c r="J17" s="39">
        <v>201</v>
      </c>
      <c r="K17" s="32"/>
      <c r="L17" s="32"/>
      <c r="M17" s="32"/>
      <c r="N17" s="32"/>
      <c r="O17" s="32"/>
      <c r="P17" s="32"/>
      <c r="Q17" s="34">
        <v>19.3</v>
      </c>
      <c r="R17" s="32" t="s">
        <v>55</v>
      </c>
      <c r="S17" s="32"/>
    </row>
    <row r="18" spans="1:19" ht="12.75">
      <c r="A18" s="32">
        <v>3</v>
      </c>
      <c r="B18" s="30">
        <v>19</v>
      </c>
      <c r="C18" s="32">
        <v>2</v>
      </c>
      <c r="D18" s="33">
        <v>29.34</v>
      </c>
      <c r="E18" s="33">
        <v>15.38</v>
      </c>
      <c r="F18" s="33">
        <v>-1.54</v>
      </c>
      <c r="G18" s="33">
        <v>109</v>
      </c>
      <c r="H18" s="37"/>
      <c r="I18" s="41">
        <v>19</v>
      </c>
      <c r="J18" s="39">
        <v>139</v>
      </c>
      <c r="K18" s="32"/>
      <c r="L18" s="32"/>
      <c r="M18" s="32"/>
      <c r="N18" s="32"/>
      <c r="O18" s="32"/>
      <c r="P18" s="32"/>
      <c r="Q18" s="34">
        <v>13.8</v>
      </c>
      <c r="R18" s="32" t="s">
        <v>55</v>
      </c>
      <c r="S18" s="32"/>
    </row>
    <row r="19" spans="1:19" ht="12.75">
      <c r="A19" s="32">
        <v>3</v>
      </c>
      <c r="B19" s="30">
        <v>20</v>
      </c>
      <c r="C19" s="32">
        <v>2</v>
      </c>
      <c r="D19" s="33">
        <v>29.83</v>
      </c>
      <c r="E19" s="33">
        <v>19.39</v>
      </c>
      <c r="F19" s="33">
        <v>-1.9</v>
      </c>
      <c r="G19" s="33">
        <v>181</v>
      </c>
      <c r="H19" s="37"/>
      <c r="I19" s="41">
        <v>20</v>
      </c>
      <c r="J19" s="39">
        <v>211</v>
      </c>
      <c r="K19" s="32"/>
      <c r="L19" s="32"/>
      <c r="M19" s="32"/>
      <c r="N19" s="32"/>
      <c r="O19" s="32"/>
      <c r="P19" s="32"/>
      <c r="Q19" s="34">
        <v>17.65</v>
      </c>
      <c r="R19" s="32" t="s">
        <v>55</v>
      </c>
      <c r="S19" s="32"/>
    </row>
    <row r="20" spans="1:19" ht="12.75">
      <c r="A20" s="32">
        <v>3</v>
      </c>
      <c r="B20" s="30">
        <v>232</v>
      </c>
      <c r="C20" s="32">
        <v>2</v>
      </c>
      <c r="D20" s="33">
        <v>24.56</v>
      </c>
      <c r="E20" s="33">
        <v>44.37</v>
      </c>
      <c r="F20" s="33">
        <v>-3.13</v>
      </c>
      <c r="G20" s="33">
        <v>199</v>
      </c>
      <c r="H20" s="37"/>
      <c r="I20" s="41">
        <v>232</v>
      </c>
      <c r="J20" s="39">
        <v>238</v>
      </c>
      <c r="K20" s="32"/>
      <c r="L20" s="32"/>
      <c r="M20" s="32"/>
      <c r="N20" s="32"/>
      <c r="O20" s="32"/>
      <c r="P20" s="32"/>
      <c r="Q20" s="34">
        <v>17.1</v>
      </c>
      <c r="R20" s="32" t="s">
        <v>55</v>
      </c>
      <c r="S20" s="32"/>
    </row>
    <row r="21" spans="1:19" ht="12.75">
      <c r="A21" s="32">
        <v>3</v>
      </c>
      <c r="B21" s="30">
        <v>242</v>
      </c>
      <c r="C21" s="32">
        <v>2</v>
      </c>
      <c r="D21" s="33">
        <v>29.62</v>
      </c>
      <c r="E21" s="33">
        <v>49.28</v>
      </c>
      <c r="F21" s="33">
        <v>-3.41</v>
      </c>
      <c r="G21" s="33">
        <v>259</v>
      </c>
      <c r="H21" s="37"/>
      <c r="I21" s="41">
        <v>242</v>
      </c>
      <c r="J21" s="39">
        <v>292</v>
      </c>
      <c r="K21" s="32"/>
      <c r="L21" s="32"/>
      <c r="M21" s="32"/>
      <c r="N21" s="32"/>
      <c r="O21" s="32"/>
      <c r="P21" s="32"/>
      <c r="Q21" s="34">
        <v>20.8</v>
      </c>
      <c r="R21" s="32" t="s">
        <v>55</v>
      </c>
      <c r="S21" s="32"/>
    </row>
    <row r="22" spans="1:19" ht="12.75">
      <c r="A22" s="32">
        <v>4</v>
      </c>
      <c r="B22" s="30">
        <v>285</v>
      </c>
      <c r="C22" s="32">
        <v>2</v>
      </c>
      <c r="D22" s="33">
        <v>38.99</v>
      </c>
      <c r="E22" s="33">
        <v>2.74</v>
      </c>
      <c r="F22" s="33">
        <v>-1.56</v>
      </c>
      <c r="G22" s="33">
        <v>210</v>
      </c>
      <c r="H22" s="37">
        <v>168</v>
      </c>
      <c r="I22" s="41">
        <v>285</v>
      </c>
      <c r="J22" s="39">
        <v>245</v>
      </c>
      <c r="K22" s="32"/>
      <c r="L22" s="32"/>
      <c r="M22" s="32"/>
      <c r="N22" s="32"/>
      <c r="O22" s="32"/>
      <c r="P22" s="32"/>
      <c r="Q22" s="34">
        <v>18.2</v>
      </c>
      <c r="R22" s="32" t="s">
        <v>55</v>
      </c>
      <c r="S22" s="32"/>
    </row>
    <row r="23" spans="1:19" ht="12.75">
      <c r="A23" s="32">
        <v>4</v>
      </c>
      <c r="B23" s="30">
        <v>284</v>
      </c>
      <c r="C23" s="32">
        <v>2</v>
      </c>
      <c r="D23" s="33">
        <v>34.84</v>
      </c>
      <c r="E23" s="33">
        <v>3.5</v>
      </c>
      <c r="F23" s="33">
        <v>-1.16</v>
      </c>
      <c r="G23" s="33">
        <v>198</v>
      </c>
      <c r="H23" s="37"/>
      <c r="I23" s="41">
        <v>284</v>
      </c>
      <c r="J23" s="39">
        <v>230</v>
      </c>
      <c r="K23" s="32"/>
      <c r="L23" s="32"/>
      <c r="M23" s="32"/>
      <c r="N23" s="32"/>
      <c r="O23" s="32"/>
      <c r="P23" s="32"/>
      <c r="Q23" s="34">
        <v>18.2</v>
      </c>
      <c r="R23" s="32" t="s">
        <v>55</v>
      </c>
      <c r="S23" s="32"/>
    </row>
    <row r="24" spans="1:19" ht="12.75">
      <c r="A24" s="32">
        <v>4</v>
      </c>
      <c r="B24" s="30">
        <v>282</v>
      </c>
      <c r="C24" s="32">
        <v>2</v>
      </c>
      <c r="D24" s="33">
        <v>37.86</v>
      </c>
      <c r="E24" s="33">
        <v>7.29</v>
      </c>
      <c r="F24" s="33">
        <v>-1.63</v>
      </c>
      <c r="G24" s="33">
        <v>252</v>
      </c>
      <c r="H24" s="37"/>
      <c r="I24" s="41">
        <v>282</v>
      </c>
      <c r="J24" s="39">
        <v>286</v>
      </c>
      <c r="K24" s="32"/>
      <c r="L24" s="32"/>
      <c r="M24" s="32"/>
      <c r="N24" s="32"/>
      <c r="O24" s="32"/>
      <c r="P24" s="32"/>
      <c r="Q24" s="34">
        <v>19.8</v>
      </c>
      <c r="R24" s="32" t="s">
        <v>55</v>
      </c>
      <c r="S24" s="32"/>
    </row>
    <row r="25" spans="1:19" ht="12.75">
      <c r="A25" s="32">
        <v>4</v>
      </c>
      <c r="B25" s="30">
        <v>25</v>
      </c>
      <c r="C25" s="32">
        <v>2</v>
      </c>
      <c r="D25" s="33">
        <v>35.1</v>
      </c>
      <c r="E25" s="33">
        <v>17.67</v>
      </c>
      <c r="F25" s="33">
        <v>-2.06</v>
      </c>
      <c r="G25" s="33">
        <v>261</v>
      </c>
      <c r="H25" s="37"/>
      <c r="I25" s="41">
        <v>25</v>
      </c>
      <c r="J25" s="39">
        <v>297</v>
      </c>
      <c r="K25" s="32"/>
      <c r="L25" s="32"/>
      <c r="M25" s="32"/>
      <c r="N25" s="32"/>
      <c r="O25" s="32"/>
      <c r="P25" s="32"/>
      <c r="Q25" s="34">
        <v>21.55</v>
      </c>
      <c r="R25" s="32" t="s">
        <v>55</v>
      </c>
      <c r="S25" s="32"/>
    </row>
    <row r="26" spans="1:19" ht="12.75">
      <c r="A26" s="32">
        <v>4</v>
      </c>
      <c r="B26" s="30">
        <v>43</v>
      </c>
      <c r="C26" s="32">
        <v>2</v>
      </c>
      <c r="D26" s="33">
        <v>35.08</v>
      </c>
      <c r="E26" s="33">
        <v>28.08</v>
      </c>
      <c r="F26" s="33">
        <v>-3.06</v>
      </c>
      <c r="G26" s="33">
        <v>267</v>
      </c>
      <c r="H26" s="37">
        <v>203</v>
      </c>
      <c r="I26" s="41">
        <v>43</v>
      </c>
      <c r="J26" s="39">
        <v>300</v>
      </c>
      <c r="K26" s="32"/>
      <c r="L26" s="32"/>
      <c r="M26" s="32"/>
      <c r="N26" s="32"/>
      <c r="O26" s="32"/>
      <c r="P26" s="32"/>
      <c r="Q26" s="34">
        <v>20.55</v>
      </c>
      <c r="R26" s="32" t="s">
        <v>55</v>
      </c>
      <c r="S26" s="32"/>
    </row>
    <row r="27" spans="1:19" ht="12.75">
      <c r="A27" s="32">
        <v>4</v>
      </c>
      <c r="B27" s="30">
        <v>49</v>
      </c>
      <c r="C27" s="32">
        <v>2</v>
      </c>
      <c r="D27" s="33">
        <v>30.54</v>
      </c>
      <c r="E27" s="33">
        <v>28.46</v>
      </c>
      <c r="F27" s="33">
        <v>-2.38</v>
      </c>
      <c r="G27" s="33">
        <v>212</v>
      </c>
      <c r="H27" s="37"/>
      <c r="I27" s="41">
        <v>49</v>
      </c>
      <c r="J27" s="39">
        <v>242</v>
      </c>
      <c r="K27" s="32"/>
      <c r="L27" s="32"/>
      <c r="M27" s="32"/>
      <c r="N27" s="32"/>
      <c r="O27" s="32"/>
      <c r="P27" s="32"/>
      <c r="Q27" s="34">
        <v>19.55</v>
      </c>
      <c r="R27" s="32" t="s">
        <v>55</v>
      </c>
      <c r="S27" s="32"/>
    </row>
    <row r="28" spans="1:19" ht="12.75">
      <c r="A28" s="32">
        <v>4</v>
      </c>
      <c r="B28" s="30">
        <v>119</v>
      </c>
      <c r="C28" s="32">
        <v>2</v>
      </c>
      <c r="D28" s="33">
        <v>31.27</v>
      </c>
      <c r="E28" s="33">
        <v>35.21</v>
      </c>
      <c r="F28" s="33">
        <v>-2.98</v>
      </c>
      <c r="G28" s="33">
        <v>174</v>
      </c>
      <c r="H28" s="37"/>
      <c r="I28" s="41">
        <v>119</v>
      </c>
      <c r="J28" s="39">
        <v>212</v>
      </c>
      <c r="K28" s="32"/>
      <c r="L28" s="32"/>
      <c r="M28" s="32"/>
      <c r="N28" s="32"/>
      <c r="O28" s="32"/>
      <c r="P28" s="32"/>
      <c r="Q28" s="34">
        <v>17.5</v>
      </c>
      <c r="R28" s="32" t="s">
        <v>55</v>
      </c>
      <c r="S28" s="32"/>
    </row>
    <row r="29" spans="1:19" ht="12.75">
      <c r="A29" s="32">
        <v>4</v>
      </c>
      <c r="B29" s="30">
        <v>252</v>
      </c>
      <c r="C29" s="32">
        <v>2</v>
      </c>
      <c r="D29" s="33">
        <v>38.03</v>
      </c>
      <c r="E29" s="33">
        <v>40.97</v>
      </c>
      <c r="F29" s="33">
        <v>-3.22</v>
      </c>
      <c r="G29" s="33">
        <v>236</v>
      </c>
      <c r="H29" s="37">
        <v>187</v>
      </c>
      <c r="I29" s="41">
        <v>252</v>
      </c>
      <c r="J29" s="39">
        <v>273</v>
      </c>
      <c r="K29" s="32"/>
      <c r="L29" s="32"/>
      <c r="M29" s="32"/>
      <c r="N29" s="32"/>
      <c r="O29" s="32"/>
      <c r="P29" s="32"/>
      <c r="Q29" s="34">
        <v>20.585</v>
      </c>
      <c r="R29" s="32" t="s">
        <v>55</v>
      </c>
      <c r="S29" s="32"/>
    </row>
    <row r="30" spans="1:19" ht="12.75">
      <c r="A30" s="32">
        <v>4</v>
      </c>
      <c r="B30" s="30">
        <v>249</v>
      </c>
      <c r="C30" s="32">
        <v>2</v>
      </c>
      <c r="D30" s="33">
        <v>37.05</v>
      </c>
      <c r="E30" s="33">
        <v>46.92</v>
      </c>
      <c r="F30" s="33">
        <v>-3.38</v>
      </c>
      <c r="G30" s="33">
        <v>269</v>
      </c>
      <c r="H30" s="37"/>
      <c r="I30" s="41">
        <v>249</v>
      </c>
      <c r="J30" s="39">
        <v>302</v>
      </c>
      <c r="K30" s="32"/>
      <c r="L30" s="32"/>
      <c r="M30" s="32"/>
      <c r="N30" s="32"/>
      <c r="O30" s="32"/>
      <c r="P30" s="32"/>
      <c r="Q30" s="34">
        <v>19</v>
      </c>
      <c r="R30" s="32" t="s">
        <v>55</v>
      </c>
      <c r="S30" s="32"/>
    </row>
    <row r="31" spans="1:19" ht="12.75">
      <c r="A31" s="32">
        <v>4</v>
      </c>
      <c r="B31" s="30">
        <v>41</v>
      </c>
      <c r="C31" s="32">
        <v>2</v>
      </c>
      <c r="D31" s="33">
        <v>39.43</v>
      </c>
      <c r="E31" s="33">
        <v>29.56</v>
      </c>
      <c r="F31" s="33">
        <v>-3.27</v>
      </c>
      <c r="G31" s="33">
        <v>199</v>
      </c>
      <c r="H31" s="37"/>
      <c r="I31" s="41">
        <v>41</v>
      </c>
      <c r="J31" s="39">
        <v>22</v>
      </c>
      <c r="K31" s="32"/>
      <c r="L31" s="32"/>
      <c r="M31" s="32"/>
      <c r="N31" s="32"/>
      <c r="O31" s="32"/>
      <c r="P31" s="32"/>
      <c r="Q31" s="34">
        <v>18.6</v>
      </c>
      <c r="R31" s="32" t="s">
        <v>55</v>
      </c>
      <c r="S31" s="32"/>
    </row>
    <row r="32" spans="1:19" ht="12.75">
      <c r="A32" s="32">
        <v>4</v>
      </c>
      <c r="B32" s="30">
        <v>122</v>
      </c>
      <c r="C32" s="32">
        <v>2</v>
      </c>
      <c r="D32" s="33">
        <v>34.75</v>
      </c>
      <c r="E32" s="33">
        <v>32.8</v>
      </c>
      <c r="F32" s="33">
        <v>-3.3</v>
      </c>
      <c r="G32" s="33">
        <v>183</v>
      </c>
      <c r="H32" s="37"/>
      <c r="I32" s="41">
        <v>122</v>
      </c>
      <c r="J32" s="39">
        <v>23</v>
      </c>
      <c r="K32" s="32"/>
      <c r="L32" s="32"/>
      <c r="M32" s="32"/>
      <c r="N32" s="32"/>
      <c r="O32" s="32"/>
      <c r="P32" s="32"/>
      <c r="Q32" s="34">
        <v>17.65</v>
      </c>
      <c r="R32" s="32" t="s">
        <v>55</v>
      </c>
      <c r="S32" s="32"/>
    </row>
    <row r="33" spans="1:19" ht="12.75">
      <c r="A33" s="32">
        <v>5</v>
      </c>
      <c r="B33" s="30">
        <v>288</v>
      </c>
      <c r="C33" s="32">
        <v>2</v>
      </c>
      <c r="D33" s="33">
        <v>47.49</v>
      </c>
      <c r="E33" s="33">
        <v>4.83</v>
      </c>
      <c r="F33" s="33">
        <v>-2.92</v>
      </c>
      <c r="G33" s="33">
        <v>211</v>
      </c>
      <c r="H33" s="37"/>
      <c r="I33" s="41">
        <v>288</v>
      </c>
      <c r="J33" s="39">
        <v>257</v>
      </c>
      <c r="K33" s="32"/>
      <c r="L33" s="32"/>
      <c r="M33" s="32"/>
      <c r="N33" s="32"/>
      <c r="O33" s="32"/>
      <c r="P33" s="32"/>
      <c r="Q33" s="34">
        <v>19.5</v>
      </c>
      <c r="R33" s="32" t="s">
        <v>55</v>
      </c>
      <c r="S33" s="32"/>
    </row>
    <row r="34" spans="1:19" ht="12.75">
      <c r="A34" s="32">
        <v>5</v>
      </c>
      <c r="B34" s="30">
        <v>293</v>
      </c>
      <c r="C34" s="32">
        <v>2</v>
      </c>
      <c r="D34" s="33">
        <v>48.84</v>
      </c>
      <c r="E34" s="33">
        <v>12.29</v>
      </c>
      <c r="F34" s="33">
        <v>-3.41</v>
      </c>
      <c r="G34" s="33">
        <v>235</v>
      </c>
      <c r="H34" s="37"/>
      <c r="I34" s="41">
        <v>293</v>
      </c>
      <c r="J34" s="39">
        <v>268</v>
      </c>
      <c r="K34" s="32"/>
      <c r="L34" s="32"/>
      <c r="M34" s="32"/>
      <c r="N34" s="32"/>
      <c r="O34" s="32"/>
      <c r="P34" s="32"/>
      <c r="Q34" s="34">
        <v>18.5</v>
      </c>
      <c r="R34" s="32" t="s">
        <v>55</v>
      </c>
      <c r="S34" s="32"/>
    </row>
    <row r="35" spans="1:19" ht="12.75">
      <c r="A35" s="32">
        <v>5</v>
      </c>
      <c r="B35" s="30">
        <v>299</v>
      </c>
      <c r="C35" s="32">
        <v>2</v>
      </c>
      <c r="D35" s="33">
        <v>42.15</v>
      </c>
      <c r="E35" s="33">
        <v>13.89</v>
      </c>
      <c r="F35" s="33">
        <v>-2.64</v>
      </c>
      <c r="G35" s="33">
        <v>197</v>
      </c>
      <c r="H35" s="37"/>
      <c r="I35" s="41">
        <v>299</v>
      </c>
      <c r="J35" s="39">
        <v>230</v>
      </c>
      <c r="K35" s="32"/>
      <c r="L35" s="32"/>
      <c r="M35" s="32"/>
      <c r="N35" s="32"/>
      <c r="O35" s="32"/>
      <c r="P35" s="32"/>
      <c r="Q35" s="34">
        <v>18.75</v>
      </c>
      <c r="R35" s="32" t="s">
        <v>55</v>
      </c>
      <c r="S35" s="32"/>
    </row>
    <row r="36" spans="1:19" ht="12.75">
      <c r="A36" s="32">
        <v>5</v>
      </c>
      <c r="B36" s="30">
        <v>318</v>
      </c>
      <c r="C36" s="32">
        <v>2</v>
      </c>
      <c r="D36" s="33">
        <v>40.36</v>
      </c>
      <c r="E36" s="33">
        <v>26.1</v>
      </c>
      <c r="F36" s="33">
        <v>-3.25</v>
      </c>
      <c r="G36" s="33">
        <v>197</v>
      </c>
      <c r="H36" s="37">
        <v>167</v>
      </c>
      <c r="I36" s="41">
        <v>318</v>
      </c>
      <c r="J36" s="39">
        <v>237</v>
      </c>
      <c r="K36" s="32"/>
      <c r="L36" s="32"/>
      <c r="M36" s="32"/>
      <c r="N36" s="32"/>
      <c r="O36" s="32"/>
      <c r="P36" s="32"/>
      <c r="Q36" s="34">
        <v>18.1</v>
      </c>
      <c r="R36" s="32" t="s">
        <v>55</v>
      </c>
      <c r="S36" s="32"/>
    </row>
    <row r="37" spans="1:19" ht="12.75">
      <c r="A37" s="32">
        <v>5</v>
      </c>
      <c r="B37" s="30">
        <v>323</v>
      </c>
      <c r="C37" s="32">
        <v>2</v>
      </c>
      <c r="D37" s="33">
        <v>48.05</v>
      </c>
      <c r="E37" s="33">
        <v>32.73</v>
      </c>
      <c r="F37" s="33">
        <v>-4.39</v>
      </c>
      <c r="G37" s="33">
        <v>217</v>
      </c>
      <c r="H37" s="37"/>
      <c r="I37" s="41">
        <v>323</v>
      </c>
      <c r="J37" s="39">
        <v>251</v>
      </c>
      <c r="K37" s="32"/>
      <c r="L37" s="32"/>
      <c r="M37" s="32"/>
      <c r="N37" s="32"/>
      <c r="O37" s="32"/>
      <c r="P37" s="32"/>
      <c r="Q37" s="34">
        <v>18.45</v>
      </c>
      <c r="R37" s="32" t="s">
        <v>55</v>
      </c>
      <c r="S37" s="32"/>
    </row>
    <row r="38" spans="1:19" ht="12.75">
      <c r="A38" s="32">
        <v>5</v>
      </c>
      <c r="B38" s="30">
        <v>342</v>
      </c>
      <c r="C38" s="32">
        <v>2</v>
      </c>
      <c r="D38" s="33">
        <v>45.15</v>
      </c>
      <c r="E38" s="33">
        <v>39.62</v>
      </c>
      <c r="F38" s="33">
        <v>-4.08</v>
      </c>
      <c r="G38" s="33">
        <v>207</v>
      </c>
      <c r="H38" s="37"/>
      <c r="I38" s="41">
        <v>342</v>
      </c>
      <c r="J38" s="39">
        <v>241</v>
      </c>
      <c r="K38" s="32"/>
      <c r="L38" s="32"/>
      <c r="M38" s="32"/>
      <c r="N38" s="32"/>
      <c r="O38" s="32"/>
      <c r="P38" s="32"/>
      <c r="Q38" s="34">
        <v>18.5</v>
      </c>
      <c r="R38" s="32" t="s">
        <v>55</v>
      </c>
      <c r="S38" s="32"/>
    </row>
    <row r="39" spans="1:19" ht="12.75">
      <c r="A39" s="32">
        <v>5</v>
      </c>
      <c r="B39" s="30">
        <v>345</v>
      </c>
      <c r="C39" s="32">
        <v>2</v>
      </c>
      <c r="D39" s="33">
        <v>44.08</v>
      </c>
      <c r="E39" s="33">
        <v>41.7</v>
      </c>
      <c r="F39" s="33">
        <v>-4.1</v>
      </c>
      <c r="G39" s="33">
        <v>171</v>
      </c>
      <c r="H39" s="37"/>
      <c r="I39" s="41">
        <v>345</v>
      </c>
      <c r="J39" s="39">
        <v>207</v>
      </c>
      <c r="K39" s="32"/>
      <c r="L39" s="32"/>
      <c r="M39" s="32"/>
      <c r="N39" s="32"/>
      <c r="O39" s="32"/>
      <c r="P39" s="32"/>
      <c r="Q39" s="34">
        <v>20.3</v>
      </c>
      <c r="R39" s="32" t="s">
        <v>55</v>
      </c>
      <c r="S39" s="32"/>
    </row>
    <row r="40" spans="1:19" ht="12.75">
      <c r="A40" s="32">
        <v>5</v>
      </c>
      <c r="B40" s="30">
        <v>350</v>
      </c>
      <c r="C40" s="32">
        <v>2</v>
      </c>
      <c r="D40" s="33">
        <v>48.86</v>
      </c>
      <c r="E40" s="33">
        <v>49.5</v>
      </c>
      <c r="F40" s="33">
        <v>-4.92</v>
      </c>
      <c r="G40" s="33">
        <v>206</v>
      </c>
      <c r="H40" s="37"/>
      <c r="I40" s="41">
        <v>350</v>
      </c>
      <c r="J40" s="39">
        <v>240</v>
      </c>
      <c r="K40" s="32"/>
      <c r="L40" s="32"/>
      <c r="M40" s="32"/>
      <c r="N40" s="32"/>
      <c r="O40" s="32"/>
      <c r="P40" s="32"/>
      <c r="Q40" s="34">
        <v>19.25</v>
      </c>
      <c r="R40" s="32" t="s">
        <v>55</v>
      </c>
      <c r="S40" s="32"/>
    </row>
    <row r="41" spans="1:19" ht="12.75">
      <c r="A41" s="32"/>
      <c r="B41" s="30"/>
      <c r="C41" s="32"/>
      <c r="D41" s="33"/>
      <c r="E41" s="33"/>
      <c r="F41" s="33"/>
      <c r="G41" s="33"/>
      <c r="H41" s="37"/>
      <c r="I41" s="41"/>
      <c r="J41" s="39"/>
      <c r="K41" s="32"/>
      <c r="L41" s="32"/>
      <c r="M41" s="32"/>
      <c r="N41" s="32"/>
      <c r="O41" s="32"/>
      <c r="P41" s="32"/>
      <c r="Q41" s="34"/>
      <c r="R41" s="32"/>
      <c r="S41" s="32"/>
    </row>
    <row r="42" spans="1:19" ht="15.75">
      <c r="A42" s="44" t="s">
        <v>59</v>
      </c>
      <c r="B42" s="45"/>
      <c r="C42" s="45"/>
      <c r="D42" s="45"/>
      <c r="F42" s="33"/>
      <c r="G42" s="33"/>
      <c r="H42" s="37"/>
      <c r="I42" s="41"/>
      <c r="J42" s="39"/>
      <c r="K42" s="32"/>
      <c r="L42" s="32"/>
      <c r="M42" s="32"/>
      <c r="N42" s="32"/>
      <c r="O42" s="32"/>
      <c r="P42" s="32"/>
      <c r="Q42" s="34"/>
      <c r="R42" s="32"/>
      <c r="S42" s="32"/>
    </row>
    <row r="43" spans="1:19" ht="13.5" thickBot="1">
      <c r="A43" s="32"/>
      <c r="B43" s="30"/>
      <c r="C43" s="32"/>
      <c r="D43" s="33"/>
      <c r="E43" s="33"/>
      <c r="F43" s="33"/>
      <c r="G43" s="33"/>
      <c r="H43" s="37"/>
      <c r="I43" s="41"/>
      <c r="J43" s="39"/>
      <c r="K43" s="32"/>
      <c r="L43" s="32"/>
      <c r="M43" s="32"/>
      <c r="N43" s="32"/>
      <c r="O43" s="32"/>
      <c r="P43" s="32"/>
      <c r="Q43" s="34"/>
      <c r="R43" s="32"/>
      <c r="S43" s="32"/>
    </row>
    <row r="44" spans="1:19" ht="13.5" thickBot="1">
      <c r="A44" s="52" t="s">
        <v>4</v>
      </c>
      <c r="B44" s="52" t="s">
        <v>39</v>
      </c>
      <c r="C44" s="52" t="s">
        <v>5</v>
      </c>
      <c r="D44" s="53" t="s">
        <v>1</v>
      </c>
      <c r="E44" s="53" t="s">
        <v>2</v>
      </c>
      <c r="F44" s="53" t="s">
        <v>3</v>
      </c>
      <c r="G44" s="53" t="s">
        <v>40</v>
      </c>
      <c r="H44" s="54" t="s">
        <v>13</v>
      </c>
      <c r="I44" s="55" t="s">
        <v>39</v>
      </c>
      <c r="J44" s="56" t="s">
        <v>41</v>
      </c>
      <c r="K44" s="52" t="s">
        <v>26</v>
      </c>
      <c r="L44" s="52" t="s">
        <v>9</v>
      </c>
      <c r="M44" s="52" t="s">
        <v>10</v>
      </c>
      <c r="N44" s="52" t="s">
        <v>14</v>
      </c>
      <c r="O44" s="52" t="s">
        <v>11</v>
      </c>
      <c r="P44" s="52" t="s">
        <v>18</v>
      </c>
      <c r="Q44" s="52" t="s">
        <v>19</v>
      </c>
      <c r="R44" s="57" t="s">
        <v>57</v>
      </c>
      <c r="S44" s="52"/>
    </row>
    <row r="45" spans="1:19" ht="12.75">
      <c r="A45" s="46">
        <v>1</v>
      </c>
      <c r="B45" s="47">
        <v>173</v>
      </c>
      <c r="C45" s="46">
        <v>2</v>
      </c>
      <c r="D45" s="48">
        <v>1.9</v>
      </c>
      <c r="E45" s="48">
        <v>33.38</v>
      </c>
      <c r="F45" s="48">
        <v>-0.66</v>
      </c>
      <c r="G45" s="48">
        <v>117</v>
      </c>
      <c r="H45" s="49"/>
      <c r="I45" s="50">
        <v>173</v>
      </c>
      <c r="J45" s="51">
        <v>13.2</v>
      </c>
      <c r="K45" s="46"/>
      <c r="L45" s="46"/>
      <c r="M45" s="46"/>
      <c r="N45" s="46"/>
      <c r="O45" s="46"/>
      <c r="P45" s="46"/>
      <c r="Q45" s="46">
        <v>21.2</v>
      </c>
      <c r="R45" s="46" t="s">
        <v>56</v>
      </c>
      <c r="S45" s="46"/>
    </row>
    <row r="46" spans="1:19" ht="12.75">
      <c r="A46" s="32">
        <v>1</v>
      </c>
      <c r="B46" s="30">
        <v>177</v>
      </c>
      <c r="C46" s="32">
        <v>2</v>
      </c>
      <c r="D46" s="33">
        <v>8.45</v>
      </c>
      <c r="E46" s="33">
        <v>38.39</v>
      </c>
      <c r="F46" s="33">
        <v>-1.15</v>
      </c>
      <c r="G46" s="33">
        <v>248</v>
      </c>
      <c r="H46" s="37">
        <v>171</v>
      </c>
      <c r="I46" s="41">
        <v>177</v>
      </c>
      <c r="J46" s="39">
        <v>298</v>
      </c>
      <c r="K46" s="32"/>
      <c r="L46" s="32"/>
      <c r="M46" s="32"/>
      <c r="N46" s="32"/>
      <c r="O46" s="32"/>
      <c r="P46" s="32"/>
      <c r="Q46" s="34">
        <v>19.9875</v>
      </c>
      <c r="R46" s="35" t="s">
        <v>56</v>
      </c>
      <c r="S46" s="32"/>
    </row>
    <row r="47" spans="1:19" ht="12.75">
      <c r="A47" s="32">
        <v>2</v>
      </c>
      <c r="B47" s="30">
        <v>254</v>
      </c>
      <c r="C47" s="32">
        <v>3</v>
      </c>
      <c r="D47" s="33">
        <v>10.43</v>
      </c>
      <c r="E47" s="33">
        <v>3.5</v>
      </c>
      <c r="F47" s="33">
        <v>-0.51</v>
      </c>
      <c r="G47" s="33">
        <v>109</v>
      </c>
      <c r="H47" s="37">
        <v>124</v>
      </c>
      <c r="I47" s="41">
        <v>254</v>
      </c>
      <c r="J47" s="39">
        <v>19.9</v>
      </c>
      <c r="K47" s="32"/>
      <c r="L47" s="32"/>
      <c r="M47" s="32"/>
      <c r="N47" s="32"/>
      <c r="O47" s="32"/>
      <c r="P47" s="32"/>
      <c r="Q47" s="32">
        <v>14.8</v>
      </c>
      <c r="R47" s="35" t="s">
        <v>56</v>
      </c>
      <c r="S47" s="32"/>
    </row>
    <row r="48" spans="1:19" ht="12.75">
      <c r="A48" s="32">
        <v>2</v>
      </c>
      <c r="B48" s="30">
        <v>69</v>
      </c>
      <c r="C48" s="32">
        <v>2</v>
      </c>
      <c r="D48" s="33">
        <v>15.16</v>
      </c>
      <c r="E48" s="33">
        <v>25.36</v>
      </c>
      <c r="F48" s="33">
        <v>-0.76</v>
      </c>
      <c r="G48" s="33">
        <v>70</v>
      </c>
      <c r="H48" s="37">
        <v>61</v>
      </c>
      <c r="I48" s="41">
        <v>69</v>
      </c>
      <c r="J48" s="39">
        <f>86/10</f>
        <v>8.6</v>
      </c>
      <c r="K48" s="32"/>
      <c r="L48" s="32"/>
      <c r="M48" s="32"/>
      <c r="N48" s="32"/>
      <c r="O48" s="32"/>
      <c r="P48" s="32"/>
      <c r="Q48" s="34">
        <v>14</v>
      </c>
      <c r="R48" s="35" t="s">
        <v>56</v>
      </c>
      <c r="S48" s="32"/>
    </row>
    <row r="49" spans="1:19" ht="12.75">
      <c r="A49" s="32">
        <v>2</v>
      </c>
      <c r="B49" s="30">
        <v>69</v>
      </c>
      <c r="C49" s="32">
        <v>2</v>
      </c>
      <c r="D49" s="33">
        <v>15.16</v>
      </c>
      <c r="E49" s="33">
        <v>25.36</v>
      </c>
      <c r="F49" s="33">
        <v>-0.76</v>
      </c>
      <c r="G49" s="33">
        <v>70</v>
      </c>
      <c r="H49" s="37">
        <v>61</v>
      </c>
      <c r="I49" s="42">
        <v>69</v>
      </c>
      <c r="J49" s="39">
        <v>8.6</v>
      </c>
      <c r="K49" s="32"/>
      <c r="L49" s="32"/>
      <c r="M49" s="32"/>
      <c r="N49" s="32"/>
      <c r="O49" s="32"/>
      <c r="P49" s="32"/>
      <c r="Q49" s="32">
        <v>14</v>
      </c>
      <c r="R49" s="32" t="s">
        <v>56</v>
      </c>
      <c r="S49" s="32"/>
    </row>
    <row r="50" spans="1:19" ht="12.75">
      <c r="A50" s="32">
        <v>3</v>
      </c>
      <c r="B50" s="30">
        <v>110</v>
      </c>
      <c r="C50" s="32">
        <v>2</v>
      </c>
      <c r="D50" s="33">
        <v>22.37</v>
      </c>
      <c r="E50" s="33">
        <v>31.53</v>
      </c>
      <c r="F50" s="33">
        <v>-1.7</v>
      </c>
      <c r="G50" s="33">
        <v>102</v>
      </c>
      <c r="H50" s="37"/>
      <c r="I50" s="41">
        <v>110</v>
      </c>
      <c r="J50" s="39">
        <v>12.1</v>
      </c>
      <c r="K50" s="32"/>
      <c r="L50" s="32"/>
      <c r="M50" s="32"/>
      <c r="N50" s="32"/>
      <c r="O50" s="32"/>
      <c r="P50" s="32"/>
      <c r="Q50" s="32">
        <v>23</v>
      </c>
      <c r="R50" s="32" t="s">
        <v>56</v>
      </c>
      <c r="S50" s="32"/>
    </row>
    <row r="51" spans="1:19" ht="12.75">
      <c r="A51" s="32">
        <v>4</v>
      </c>
      <c r="B51" s="30">
        <v>39</v>
      </c>
      <c r="C51" s="32">
        <v>2</v>
      </c>
      <c r="D51" s="33">
        <v>36.59</v>
      </c>
      <c r="E51" s="33">
        <v>23.91</v>
      </c>
      <c r="F51" s="33">
        <v>-2.81</v>
      </c>
      <c r="G51" s="33">
        <v>171</v>
      </c>
      <c r="H51" s="37">
        <v>157</v>
      </c>
      <c r="I51" s="41">
        <v>39</v>
      </c>
      <c r="J51" s="39">
        <v>193</v>
      </c>
      <c r="K51" s="32"/>
      <c r="L51" s="32"/>
      <c r="M51" s="32"/>
      <c r="N51" s="32"/>
      <c r="O51" s="32"/>
      <c r="P51" s="32"/>
      <c r="Q51" s="34">
        <v>18.35</v>
      </c>
      <c r="R51" s="35" t="s">
        <v>56</v>
      </c>
      <c r="S51" s="32"/>
    </row>
    <row r="52" spans="1:19" ht="12.75">
      <c r="A52" s="32">
        <v>5</v>
      </c>
      <c r="B52" s="30">
        <v>326</v>
      </c>
      <c r="C52" s="32">
        <v>3</v>
      </c>
      <c r="D52" s="33">
        <v>43.7</v>
      </c>
      <c r="E52" s="33">
        <v>27.88</v>
      </c>
      <c r="F52" s="33">
        <v>-3.43</v>
      </c>
      <c r="G52" s="33">
        <v>221</v>
      </c>
      <c r="H52" s="37">
        <v>220</v>
      </c>
      <c r="I52" s="41">
        <v>326</v>
      </c>
      <c r="J52" s="39">
        <f>248/10</f>
        <v>24.8</v>
      </c>
      <c r="K52" s="32"/>
      <c r="L52" s="32"/>
      <c r="M52" s="32"/>
      <c r="N52" s="32"/>
      <c r="O52" s="32"/>
      <c r="P52" s="32"/>
      <c r="Q52" s="34">
        <v>20.75</v>
      </c>
      <c r="R52" s="35" t="s">
        <v>56</v>
      </c>
      <c r="S52" s="32"/>
    </row>
    <row r="53" spans="1:19" ht="12.75">
      <c r="A53" s="32">
        <v>5</v>
      </c>
      <c r="B53" s="30">
        <v>334</v>
      </c>
      <c r="C53" s="32">
        <v>2</v>
      </c>
      <c r="D53" s="33">
        <v>43.88</v>
      </c>
      <c r="E53" s="33">
        <v>34.78</v>
      </c>
      <c r="F53" s="33">
        <v>-3.92</v>
      </c>
      <c r="G53" s="33">
        <v>140</v>
      </c>
      <c r="H53" s="37">
        <v>111</v>
      </c>
      <c r="I53" s="41">
        <v>334</v>
      </c>
      <c r="J53" s="39">
        <v>161</v>
      </c>
      <c r="K53" s="32"/>
      <c r="L53" s="32"/>
      <c r="M53" s="32"/>
      <c r="N53" s="32"/>
      <c r="O53" s="32"/>
      <c r="P53" s="32"/>
      <c r="Q53" s="34">
        <v>13.5</v>
      </c>
      <c r="R53" s="32" t="s">
        <v>58</v>
      </c>
      <c r="S53" s="32"/>
    </row>
    <row r="54" spans="1:19" ht="12.75">
      <c r="A54" s="32">
        <v>5</v>
      </c>
      <c r="B54" s="30">
        <v>303</v>
      </c>
      <c r="C54" s="32">
        <v>2</v>
      </c>
      <c r="D54" s="33">
        <v>44.18</v>
      </c>
      <c r="E54" s="33">
        <v>15.95</v>
      </c>
      <c r="F54" s="33">
        <v>-3.16</v>
      </c>
      <c r="G54" s="33">
        <v>87</v>
      </c>
      <c r="H54" s="37"/>
      <c r="I54" s="42">
        <v>303</v>
      </c>
      <c r="J54" s="39">
        <v>10.7</v>
      </c>
      <c r="K54" s="32"/>
      <c r="L54" s="32"/>
      <c r="M54" s="32"/>
      <c r="N54" s="32"/>
      <c r="O54" s="32"/>
      <c r="P54" s="32"/>
      <c r="Q54" s="32">
        <v>15.35</v>
      </c>
      <c r="R54" s="32" t="s">
        <v>56</v>
      </c>
      <c r="S54" s="3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H38" sqref="H38"/>
    </sheetView>
  </sheetViews>
  <sheetFormatPr defaultColWidth="9.140625" defaultRowHeight="12.75"/>
  <sheetData>
    <row r="1" ht="12.75">
      <c r="A1" s="1" t="s">
        <v>42</v>
      </c>
    </row>
    <row r="2" spans="2:3" ht="12.75">
      <c r="B2" s="3"/>
      <c r="C2" s="3"/>
    </row>
    <row r="3" ht="12.75">
      <c r="A3" s="26" t="s">
        <v>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2002-06-24T17:34:32Z</cp:lastPrinted>
  <dcterms:created xsi:type="dcterms:W3CDTF">2002-05-20T17:33:48Z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