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040" windowHeight="7545" activeTab="0"/>
  </bookViews>
  <sheets>
    <sheet name="Mittausdata" sheetId="1" r:id="rId1"/>
    <sheet name="huomioita" sheetId="2" r:id="rId2"/>
    <sheet name="Tarkistusotos" sheetId="3" r:id="rId3"/>
    <sheet name="Dcrown" sheetId="4" r:id="rId4"/>
    <sheet name="Tarkistusdata" sheetId="5" r:id="rId5"/>
    <sheet name="PPS-sampling" sheetId="6" r:id="rId6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<sst xmlns="http://schemas.openxmlformats.org/spreadsheetml/2006/main" count="1719" uniqueCount="157">
  <si>
    <t>d6</t>
  </si>
  <si>
    <t>Kelo</t>
  </si>
  <si>
    <t>Kaista</t>
  </si>
  <si>
    <t>NO</t>
  </si>
  <si>
    <t>PL</t>
  </si>
  <si>
    <t>LU</t>
  </si>
  <si>
    <t>X</t>
  </si>
  <si>
    <t>Y</t>
  </si>
  <si>
    <t>Z</t>
  </si>
  <si>
    <t>d13</t>
  </si>
  <si>
    <t xml:space="preserve">h </t>
  </si>
  <si>
    <t>Et.</t>
  </si>
  <si>
    <t>Ast.</t>
  </si>
  <si>
    <t>latval.</t>
  </si>
  <si>
    <t>Laral.</t>
  </si>
  <si>
    <t>Tyvil.</t>
  </si>
  <si>
    <t>Huom!</t>
  </si>
  <si>
    <t>Lisä</t>
  </si>
  <si>
    <t>Kanto</t>
  </si>
  <si>
    <t>V</t>
  </si>
  <si>
    <t>Ei d1.3 merkkiä.</t>
  </si>
  <si>
    <t>Ei d1.3 merkkiä. Sijainti tarkistettava</t>
  </si>
  <si>
    <t xml:space="preserve">Ei d1.3 merkkiä. </t>
  </si>
  <si>
    <t xml:space="preserve">Ei d1.3 merkkiä. Latva vaihtunut. </t>
  </si>
  <si>
    <t>Mittaaja</t>
  </si>
  <si>
    <t>Sini</t>
  </si>
  <si>
    <t>Jenni</t>
  </si>
  <si>
    <t>Ei d1.3 merkkiä.Sijanti tarkistettava</t>
  </si>
  <si>
    <t>Ei d1.3 merkkiä</t>
  </si>
  <si>
    <t>Latva vaihtunut.Ei d1.3 merkkiä</t>
  </si>
  <si>
    <t>Rinnankorkeusläpimitta mitattu oksan yläpuolelta.</t>
  </si>
  <si>
    <t>Ei d1.3 merkkiä. Rungossa mutka n.1 m korkeudella.</t>
  </si>
  <si>
    <t>Kuollut. Ei d1.3 merkkiä</t>
  </si>
  <si>
    <t>Kuollut, kaatunut</t>
  </si>
  <si>
    <t>Kuolemaisillaan. Latvusrajaa ei voi mitata, puussa vain muutama elävä oksa.</t>
  </si>
  <si>
    <t>Kaatunut</t>
  </si>
  <si>
    <t>Pituus</t>
  </si>
  <si>
    <t>d1.3_kasvu</t>
  </si>
  <si>
    <t>Asteikko</t>
  </si>
  <si>
    <t>Pituuskasvu</t>
  </si>
  <si>
    <t>h</t>
  </si>
  <si>
    <t>id</t>
  </si>
  <si>
    <t>ih</t>
  </si>
  <si>
    <t>^2</t>
  </si>
  <si>
    <t>(SUM)</t>
  </si>
  <si>
    <t>Int division</t>
  </si>
  <si>
    <t>PPS</t>
  </si>
  <si>
    <t>d13_uusi</t>
  </si>
  <si>
    <t>h_uusi</t>
  </si>
  <si>
    <t>Dc(max)</t>
  </si>
  <si>
    <t>Dc(perp.)</t>
  </si>
  <si>
    <t>Latval.</t>
  </si>
  <si>
    <t>Huom</t>
  </si>
  <si>
    <t>MÄ2 TARKISTUS</t>
  </si>
  <si>
    <t>MÄ2 CROWN WIDTH</t>
  </si>
  <si>
    <t>mutka rungossa</t>
  </si>
  <si>
    <t>Perp--1 sivu epäselvä</t>
  </si>
  <si>
    <t>d 1,3</t>
  </si>
  <si>
    <t>lara</t>
  </si>
  <si>
    <t>Männyt</t>
  </si>
  <si>
    <t>Kuuset</t>
  </si>
  <si>
    <t>Koivut</t>
  </si>
  <si>
    <t>Muut</t>
  </si>
  <si>
    <t>Dc</t>
  </si>
  <si>
    <t>Mitatut</t>
  </si>
  <si>
    <t>pituus</t>
  </si>
  <si>
    <t>d</t>
  </si>
  <si>
    <t>Erot</t>
  </si>
  <si>
    <t>D(h)</t>
  </si>
  <si>
    <t>D(hc)</t>
  </si>
  <si>
    <t>D(d)</t>
  </si>
  <si>
    <t>average</t>
  </si>
  <si>
    <t>min</t>
  </si>
  <si>
    <t>max</t>
  </si>
  <si>
    <t>stdev</t>
  </si>
  <si>
    <t>tark</t>
  </si>
  <si>
    <t/>
  </si>
  <si>
    <t>hc</t>
  </si>
  <si>
    <t>tarkistukset</t>
  </si>
  <si>
    <t>erot</t>
  </si>
  <si>
    <t>lisätty 1.3 m lisä</t>
  </si>
  <si>
    <t>M</t>
  </si>
  <si>
    <t>m</t>
  </si>
  <si>
    <t>korjattu 2.3 =&gt; 9.3 laral.</t>
  </si>
  <si>
    <t>tall. virhe</t>
  </si>
  <si>
    <t>tall.virhe</t>
  </si>
  <si>
    <t>korj.</t>
  </si>
  <si>
    <t>korj</t>
  </si>
  <si>
    <t>??</t>
  </si>
  <si>
    <t>Lisätarkistusmittaukset outojen havaintojen takia.</t>
  </si>
  <si>
    <t>;Jenni</t>
  </si>
  <si>
    <t>Ei d1.3 merkkiä.;Jenni</t>
  </si>
  <si>
    <t>Puussa väärä nro (163);Jenni</t>
  </si>
  <si>
    <t>d1.3 mitattu oksan yläpuolelta;Jenni</t>
  </si>
  <si>
    <t>d1.3 mitattu oksan alapuolelta;Jenni</t>
  </si>
  <si>
    <t>Ei d1.3 merkkiä. D1.3 mitattu oksan yläpuolelta;Jenni</t>
  </si>
  <si>
    <t>Ei d1.3 merkkiä. ;Jenni</t>
  </si>
  <si>
    <t>Ei d1.3 merkkiä. ;Sini</t>
  </si>
  <si>
    <t>;Sini</t>
  </si>
  <si>
    <t>Ei d1.3 merkkiä. D1.3 mitattu oksan alapuolelta. ;Sini</t>
  </si>
  <si>
    <t>d1.3 mitattu oksan yläpuolelta;Sini</t>
  </si>
  <si>
    <t>Ei d1.3 merkkiä. Rinnankorkeusläpimitta mitattu oksan alapuolelta.;Sini</t>
  </si>
  <si>
    <t>Rinnankorkeusläpimitta mitattu oksan alapuolelta;Sini</t>
  </si>
  <si>
    <t>Rinnankorkeusläpimitta mitattu oksan yläpuolelta.;Jenni</t>
  </si>
  <si>
    <t>Runko hieman vinossa.;Jenni</t>
  </si>
  <si>
    <t>Ei d1.3 merkkiä;Jenni</t>
  </si>
  <si>
    <t>Ei d1.3 merkkiä. Rinnankorkeusläpimitta mitattu oksan alapuolelta.;Jenni</t>
  </si>
  <si>
    <t>Ei d1.3 merkkiä. Rungossa mutka n.1 m korkeudella.;Jenni</t>
  </si>
  <si>
    <t>N. 2.5 m korkeudella mutka.;Jenni</t>
  </si>
  <si>
    <t>Ei d1.3 merkkiä;Sini</t>
  </si>
  <si>
    <t>Poikaoksa 1.3 m korkeudella.;Sini</t>
  </si>
  <si>
    <t>Ei d1.3 merkkiä. Sijainti tarkistettava;Jenni</t>
  </si>
  <si>
    <t>Ei d1.3 merkkiä. D1.3 mitattu oksien yläpuolelta. ;Sini</t>
  </si>
  <si>
    <t>Ei d1.3 merkkiä.d1.3 mitattu oksan päältä. ;Sini</t>
  </si>
  <si>
    <t>Ei d1.3 merkkiä. Latva kuivunut ;Sini</t>
  </si>
  <si>
    <t>Ei d1.3 merkkiä.Sijanti tarkistettava;Sini</t>
  </si>
  <si>
    <t>Ei d1.3 merkkiä. Rinnankorkeusläpimitta mitattu oksan yläpuolelta. ;Sini</t>
  </si>
  <si>
    <t>Rinnankorkeusläpimitta mitattu oksan yläpuolelta.;Sini</t>
  </si>
  <si>
    <t>Puuhun maalattu väärä numero.;Jenni</t>
  </si>
  <si>
    <t>Puussa väärä numero (24).;Jenni</t>
  </si>
  <si>
    <t xml:space="preserve"> Rinnankorkeusläpimitta mitattu oksan yläpuolelta.;Jenni</t>
  </si>
  <si>
    <t>Puussa väärä numero (25). Latva haarautuu n. 3 m korkeudella. Mitattu pisin.;Jenni</t>
  </si>
  <si>
    <t>Pituus tarkistettu;Sini</t>
  </si>
  <si>
    <t>Yhteinen tyvi 428 kanssa.;Sini</t>
  </si>
  <si>
    <t>Ei d1.3 merkkiä. Latva vaihtunut. ;Sini</t>
  </si>
  <si>
    <t>Latva vaihtunut;Sini</t>
  </si>
  <si>
    <t>Latva vaihtunut ja kuivunut.;Sini</t>
  </si>
  <si>
    <t>Latva vaihtunut.Ei d1.3 merkkiä;Sini</t>
  </si>
  <si>
    <t>Ei d1.3 merkkiä. Latva vaihtunut.;Jenni</t>
  </si>
  <si>
    <t>Latva vaihtunut.;Sini</t>
  </si>
  <si>
    <t>Kuolemaisillaan;Sini</t>
  </si>
  <si>
    <t>Vinossa.Ei d1.3 merkkiä;Jenni</t>
  </si>
  <si>
    <t>Vinossa;Jenni</t>
  </si>
  <si>
    <t>Kuollut;Sini</t>
  </si>
  <si>
    <t>Kuollut. Ei d1.3 merkkiä;Jenni</t>
  </si>
  <si>
    <t>Yhteinen tyvi 427 kanssa.;Sini</t>
  </si>
  <si>
    <t>Katkennut;Sini</t>
  </si>
  <si>
    <t>Kaatunut;Jenni</t>
  </si>
  <si>
    <t>LU97</t>
  </si>
  <si>
    <t>Dcm</t>
  </si>
  <si>
    <t>Dcp</t>
  </si>
  <si>
    <t>Ei d1.3 merkkiä. laral. korjattu;Jenni</t>
  </si>
  <si>
    <t>Haarautuu kahdeksi n. 10 m korkeudella. mitattu korkeampi haara.;Sini</t>
  </si>
  <si>
    <t>Ei d1.3 merkkiä. Latva haarautuu n. 1.9 m korkeudella. mitattu pidempi.;Jenni</t>
  </si>
  <si>
    <t>Ei d1.3 merkkiä. Kiertynyt puun nro 444 ympärille. mitattu korkeus.;Jenni</t>
  </si>
  <si>
    <t>Latva kuollut. mitattu ylin vihreä verso;Jenni</t>
  </si>
  <si>
    <t>Taipunut voimakkaasti. latva kuollut. puussa vain muutama elävä oksa.;Sini</t>
  </si>
  <si>
    <t>Latva kuollut n. 2 m matkalta. Lehdet loppuvat n. 3.3 m korkeudelta. Taipunut. mitattu korkeus.;Sini</t>
  </si>
  <si>
    <t>Latva katkennut. puussa vain muutamia eläviä oksia;Sini</t>
  </si>
  <si>
    <t>Kuolemaisillaan. Latvusrajaa ei voi mitata. puussa vain muutama elävä oksa.;Sini</t>
  </si>
  <si>
    <t>Taipunut. mitattu korkeus.;Sini</t>
  </si>
  <si>
    <t>Ei d1.3 merkkiä. Vinossa. mitattu korkeus.;Jenni</t>
  </si>
  <si>
    <t>Kaatunut. katkennut. mitattu mittanauhalla;Sini</t>
  </si>
  <si>
    <t>Kaatunut. mitattu mittanauhalla.;Sini</t>
  </si>
  <si>
    <t>Kaatunut. mitattu mittanauhalla;Sini</t>
  </si>
  <si>
    <t>Kuollut. kaatunut;Jenni</t>
  </si>
  <si>
    <t>Kanto. ei voi mitata;Sini</t>
  </si>
</sst>
</file>

<file path=xl/styles.xml><?xml version="1.0" encoding="utf-8"?>
<styleSheet xmlns="http://schemas.openxmlformats.org/spreadsheetml/2006/main">
  <numFmts count="23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</numFmts>
  <fonts count="15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10"/>
      <color indexed="10"/>
      <name val="Arial"/>
      <family val="2"/>
    </font>
    <font>
      <b/>
      <sz val="15.75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sz val="11.5"/>
      <name val="Arial"/>
      <family val="0"/>
    </font>
    <font>
      <b/>
      <sz val="17.75"/>
      <name val="Arial"/>
      <family val="0"/>
    </font>
    <font>
      <sz val="14.75"/>
      <name val="Arial"/>
      <family val="0"/>
    </font>
    <font>
      <b/>
      <sz val="17.5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72" fontId="0" fillId="0" borderId="4" xfId="0" applyNumberFormat="1" applyBorder="1" applyAlignment="1">
      <alignment/>
    </xf>
    <xf numFmtId="172" fontId="0" fillId="0" borderId="1" xfId="0" applyNumberFormat="1" applyBorder="1" applyAlignment="1">
      <alignment/>
    </xf>
    <xf numFmtId="172" fontId="4" fillId="0" borderId="1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15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2" fontId="0" fillId="0" borderId="0" xfId="0" applyNumberFormat="1" applyAlignment="1">
      <alignment/>
    </xf>
    <xf numFmtId="0" fontId="3" fillId="0" borderId="16" xfId="0" applyFont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" fontId="0" fillId="0" borderId="0" xfId="0" applyNumberFormat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/>
    </xf>
    <xf numFmtId="172" fontId="0" fillId="0" borderId="3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4" xfId="0" applyNumberFormat="1" applyFont="1" applyBorder="1" applyAlignment="1">
      <alignment/>
    </xf>
    <xf numFmtId="172" fontId="0" fillId="0" borderId="2" xfId="0" applyNumberFormat="1" applyBorder="1" applyAlignment="1">
      <alignment/>
    </xf>
    <xf numFmtId="172" fontId="2" fillId="0" borderId="0" xfId="0" applyNumberFormat="1" applyFont="1" applyAlignment="1">
      <alignment/>
    </xf>
    <xf numFmtId="0" fontId="2" fillId="0" borderId="4" xfId="0" applyFont="1" applyBorder="1" applyAlignment="1">
      <alignment/>
    </xf>
    <xf numFmtId="172" fontId="2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Dcrown x d13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Dcrown!$Y$4</c:f>
              <c:strCache>
                <c:ptCount val="1"/>
                <c:pt idx="0">
                  <c:v>Dc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Dcrown!$X$5:$X$34</c:f>
              <c:numCache>
                <c:ptCount val="30"/>
                <c:pt idx="0">
                  <c:v>232</c:v>
                </c:pt>
                <c:pt idx="1">
                  <c:v>236</c:v>
                </c:pt>
                <c:pt idx="2">
                  <c:v>211</c:v>
                </c:pt>
                <c:pt idx="3">
                  <c:v>211</c:v>
                </c:pt>
                <c:pt idx="4">
                  <c:v>191</c:v>
                </c:pt>
                <c:pt idx="5">
                  <c:v>203</c:v>
                </c:pt>
                <c:pt idx="6">
                  <c:v>247</c:v>
                </c:pt>
                <c:pt idx="7">
                  <c:v>202</c:v>
                </c:pt>
                <c:pt idx="8">
                  <c:v>217</c:v>
                </c:pt>
                <c:pt idx="9">
                  <c:v>141</c:v>
                </c:pt>
                <c:pt idx="10">
                  <c:v>198</c:v>
                </c:pt>
                <c:pt idx="11">
                  <c:v>182</c:v>
                </c:pt>
                <c:pt idx="12">
                  <c:v>164</c:v>
                </c:pt>
                <c:pt idx="13">
                  <c:v>120</c:v>
                </c:pt>
                <c:pt idx="14">
                  <c:v>155</c:v>
                </c:pt>
                <c:pt idx="15">
                  <c:v>196</c:v>
                </c:pt>
                <c:pt idx="16">
                  <c:v>178</c:v>
                </c:pt>
                <c:pt idx="17">
                  <c:v>252</c:v>
                </c:pt>
                <c:pt idx="18">
                  <c:v>143</c:v>
                </c:pt>
                <c:pt idx="19">
                  <c:v>183</c:v>
                </c:pt>
                <c:pt idx="20">
                  <c:v>68</c:v>
                </c:pt>
                <c:pt idx="21">
                  <c:v>229</c:v>
                </c:pt>
                <c:pt idx="22">
                  <c:v>162</c:v>
                </c:pt>
                <c:pt idx="23">
                  <c:v>165</c:v>
                </c:pt>
                <c:pt idx="24">
                  <c:v>195</c:v>
                </c:pt>
                <c:pt idx="25">
                  <c:v>83</c:v>
                </c:pt>
                <c:pt idx="26">
                  <c:v>200</c:v>
                </c:pt>
                <c:pt idx="27">
                  <c:v>179</c:v>
                </c:pt>
                <c:pt idx="28">
                  <c:v>193</c:v>
                </c:pt>
                <c:pt idx="29">
                  <c:v>144</c:v>
                </c:pt>
              </c:numCache>
            </c:numRef>
          </c:xVal>
          <c:yVal>
            <c:numRef>
              <c:f>Dcrown!$Y$5:$Y$34</c:f>
              <c:numCache>
                <c:ptCount val="30"/>
                <c:pt idx="0">
                  <c:v>4.145</c:v>
                </c:pt>
                <c:pt idx="1">
                  <c:v>3.1225</c:v>
                </c:pt>
                <c:pt idx="2">
                  <c:v>3.8375</c:v>
                </c:pt>
                <c:pt idx="3">
                  <c:v>3.4925</c:v>
                </c:pt>
                <c:pt idx="4">
                  <c:v>2.84</c:v>
                </c:pt>
                <c:pt idx="5">
                  <c:v>2.5075</c:v>
                </c:pt>
                <c:pt idx="6">
                  <c:v>3.81</c:v>
                </c:pt>
                <c:pt idx="7">
                  <c:v>4.375</c:v>
                </c:pt>
                <c:pt idx="8">
                  <c:v>3.23</c:v>
                </c:pt>
                <c:pt idx="9">
                  <c:v>2.58</c:v>
                </c:pt>
                <c:pt idx="10">
                  <c:v>3.005</c:v>
                </c:pt>
                <c:pt idx="11">
                  <c:v>2.1575</c:v>
                </c:pt>
                <c:pt idx="12">
                  <c:v>3.8425</c:v>
                </c:pt>
                <c:pt idx="13">
                  <c:v>1.97</c:v>
                </c:pt>
                <c:pt idx="14">
                  <c:v>2.7025</c:v>
                </c:pt>
                <c:pt idx="15">
                  <c:v>2.8475</c:v>
                </c:pt>
                <c:pt idx="16">
                  <c:v>2.1775</c:v>
                </c:pt>
                <c:pt idx="17">
                  <c:v>4.49</c:v>
                </c:pt>
                <c:pt idx="18">
                  <c:v>2.465</c:v>
                </c:pt>
                <c:pt idx="19">
                  <c:v>3.315</c:v>
                </c:pt>
                <c:pt idx="20">
                  <c:v>2.885</c:v>
                </c:pt>
                <c:pt idx="21">
                  <c:v>2.295</c:v>
                </c:pt>
                <c:pt idx="22">
                  <c:v>2.26</c:v>
                </c:pt>
                <c:pt idx="23">
                  <c:v>1.66</c:v>
                </c:pt>
                <c:pt idx="24">
                  <c:v>3.205</c:v>
                </c:pt>
                <c:pt idx="25">
                  <c:v>2.525</c:v>
                </c:pt>
                <c:pt idx="26">
                  <c:v>3.14</c:v>
                </c:pt>
                <c:pt idx="27">
                  <c:v>3.1825</c:v>
                </c:pt>
                <c:pt idx="28">
                  <c:v>2.895</c:v>
                </c:pt>
                <c:pt idx="29">
                  <c:v>1.585</c:v>
                </c:pt>
              </c:numCache>
            </c:numRef>
          </c:yVal>
          <c:smooth val="0"/>
        </c:ser>
        <c:axId val="8715448"/>
        <c:axId val="11330169"/>
      </c:scatterChart>
      <c:valAx>
        <c:axId val="8715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30169"/>
        <c:crosses val="autoZero"/>
        <c:crossBetween val="midCat"/>
        <c:dispUnits/>
      </c:valAx>
      <c:valAx>
        <c:axId val="113301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154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MÄ2 Pituus x 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Tarkistusdata!$D$3:$D$194</c:f>
              <c:numCach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xVal>
          <c:yVal>
            <c:numRef>
              <c:f>Tarkistusdata!$K$3:$K$194</c:f>
              <c:numCach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Tarkistusdata!$R$4:$R$136</c:f>
              <c:numCache>
                <c:ptCount val="1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</c:numCache>
            </c:numRef>
          </c:xVal>
          <c:yVal>
            <c:numRef>
              <c:f>Tarkistusdata!$Y$4:$Y$136</c:f>
              <c:numCache>
                <c:ptCount val="1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Tarkistusdata!$AF$4:$AF$68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xVal>
          <c:yVal>
            <c:numRef>
              <c:f>Tarkistusdata!$AM$4:$AM$68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solidFill>
                  <a:srgbClr val="333333"/>
                </a:solidFill>
              </a:ln>
            </c:spPr>
          </c:marker>
          <c:xVal>
            <c:numRef>
              <c:f>Tarkistusdata!$AT$3:$AT$31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Tarkistusdata!$BA$3:$BA$31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</c:ser>
        <c:axId val="34862658"/>
        <c:axId val="45328467"/>
      </c:scatterChart>
      <c:valAx>
        <c:axId val="34862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28467"/>
        <c:crosses val="autoZero"/>
        <c:crossBetween val="midCat"/>
        <c:dispUnits/>
      </c:valAx>
      <c:valAx>
        <c:axId val="453284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626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MÄ2 Hc x 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Tarkistusdata!$K$3:$K$194</c:f>
              <c:numCache>
                <c:ptCount val="192"/>
                <c:pt idx="0">
                  <c:v>17.6</c:v>
                </c:pt>
                <c:pt idx="1">
                  <c:v>17.9</c:v>
                </c:pt>
                <c:pt idx="2">
                  <c:v>18</c:v>
                </c:pt>
                <c:pt idx="3">
                  <c:v>19.5</c:v>
                </c:pt>
                <c:pt idx="4">
                  <c:v>15.1</c:v>
                </c:pt>
                <c:pt idx="5">
                  <c:v>16.9</c:v>
                </c:pt>
                <c:pt idx="6">
                  <c:v>16.3</c:v>
                </c:pt>
                <c:pt idx="7">
                  <c:v>16.3</c:v>
                </c:pt>
                <c:pt idx="8">
                  <c:v>17.4</c:v>
                </c:pt>
                <c:pt idx="9">
                  <c:v>16.5</c:v>
                </c:pt>
                <c:pt idx="10">
                  <c:v>14.9</c:v>
                </c:pt>
                <c:pt idx="11">
                  <c:v>16.2</c:v>
                </c:pt>
                <c:pt idx="12">
                  <c:v>17.3</c:v>
                </c:pt>
                <c:pt idx="13">
                  <c:v>16.3</c:v>
                </c:pt>
                <c:pt idx="14">
                  <c:v>16.2</c:v>
                </c:pt>
                <c:pt idx="15">
                  <c:v>16.2</c:v>
                </c:pt>
                <c:pt idx="16">
                  <c:v>17.4</c:v>
                </c:pt>
                <c:pt idx="17">
                  <c:v>14.1</c:v>
                </c:pt>
                <c:pt idx="18">
                  <c:v>15.6</c:v>
                </c:pt>
                <c:pt idx="19">
                  <c:v>17.6</c:v>
                </c:pt>
                <c:pt idx="20">
                  <c:v>15.1</c:v>
                </c:pt>
                <c:pt idx="21">
                  <c:v>14.7</c:v>
                </c:pt>
                <c:pt idx="22">
                  <c:v>14.8</c:v>
                </c:pt>
                <c:pt idx="23">
                  <c:v>16</c:v>
                </c:pt>
                <c:pt idx="24">
                  <c:v>17.4</c:v>
                </c:pt>
                <c:pt idx="25">
                  <c:v>17.1</c:v>
                </c:pt>
                <c:pt idx="26">
                  <c:v>15.6</c:v>
                </c:pt>
                <c:pt idx="27">
                  <c:v>17.5</c:v>
                </c:pt>
                <c:pt idx="28">
                  <c:v>16.2</c:v>
                </c:pt>
                <c:pt idx="29">
                  <c:v>15.8</c:v>
                </c:pt>
                <c:pt idx="30">
                  <c:v>15.6</c:v>
                </c:pt>
                <c:pt idx="31">
                  <c:v>16.5</c:v>
                </c:pt>
                <c:pt idx="32">
                  <c:v>17.2</c:v>
                </c:pt>
                <c:pt idx="33">
                  <c:v>17</c:v>
                </c:pt>
                <c:pt idx="34">
                  <c:v>16.4</c:v>
                </c:pt>
                <c:pt idx="35">
                  <c:v>18</c:v>
                </c:pt>
                <c:pt idx="36">
                  <c:v>16.8</c:v>
                </c:pt>
                <c:pt idx="37">
                  <c:v>18.9</c:v>
                </c:pt>
                <c:pt idx="38">
                  <c:v>17</c:v>
                </c:pt>
                <c:pt idx="39">
                  <c:v>17.7</c:v>
                </c:pt>
                <c:pt idx="40">
                  <c:v>18.8</c:v>
                </c:pt>
                <c:pt idx="41">
                  <c:v>18</c:v>
                </c:pt>
                <c:pt idx="42">
                  <c:v>16.7</c:v>
                </c:pt>
                <c:pt idx="43">
                  <c:v>18.3</c:v>
                </c:pt>
                <c:pt idx="44">
                  <c:v>19</c:v>
                </c:pt>
                <c:pt idx="45">
                  <c:v>18.4</c:v>
                </c:pt>
                <c:pt idx="46">
                  <c:v>16.5</c:v>
                </c:pt>
                <c:pt idx="47">
                  <c:v>16.9</c:v>
                </c:pt>
                <c:pt idx="48">
                  <c:v>19.3</c:v>
                </c:pt>
                <c:pt idx="49">
                  <c:v>18.7</c:v>
                </c:pt>
                <c:pt idx="50">
                  <c:v>16.9</c:v>
                </c:pt>
                <c:pt idx="51">
                  <c:v>15.8</c:v>
                </c:pt>
                <c:pt idx="52">
                  <c:v>15.9</c:v>
                </c:pt>
                <c:pt idx="53">
                  <c:v>14</c:v>
                </c:pt>
                <c:pt idx="54">
                  <c:v>16.75</c:v>
                </c:pt>
                <c:pt idx="55">
                  <c:v>17.55</c:v>
                </c:pt>
                <c:pt idx="56">
                  <c:v>14.7</c:v>
                </c:pt>
                <c:pt idx="57">
                  <c:v>16.75</c:v>
                </c:pt>
                <c:pt idx="58">
                  <c:v>17.35</c:v>
                </c:pt>
                <c:pt idx="59">
                  <c:v>16.55</c:v>
                </c:pt>
                <c:pt idx="60">
                  <c:v>13.25</c:v>
                </c:pt>
                <c:pt idx="61">
                  <c:v>14.95</c:v>
                </c:pt>
                <c:pt idx="62">
                  <c:v>17.25</c:v>
                </c:pt>
                <c:pt idx="63">
                  <c:v>13.1</c:v>
                </c:pt>
                <c:pt idx="64">
                  <c:v>13.8</c:v>
                </c:pt>
                <c:pt idx="65">
                  <c:v>14.8</c:v>
                </c:pt>
                <c:pt idx="66">
                  <c:v>16.3</c:v>
                </c:pt>
                <c:pt idx="67">
                  <c:v>17.6</c:v>
                </c:pt>
                <c:pt idx="68">
                  <c:v>14.85</c:v>
                </c:pt>
                <c:pt idx="69">
                  <c:v>18.8</c:v>
                </c:pt>
                <c:pt idx="70">
                  <c:v>19.5</c:v>
                </c:pt>
                <c:pt idx="71">
                  <c:v>16.476666666666667</c:v>
                </c:pt>
                <c:pt idx="72">
                  <c:v>17</c:v>
                </c:pt>
                <c:pt idx="73">
                  <c:v>17.7</c:v>
                </c:pt>
                <c:pt idx="74">
                  <c:v>17.45</c:v>
                </c:pt>
                <c:pt idx="75">
                  <c:v>18.05</c:v>
                </c:pt>
                <c:pt idx="76">
                  <c:v>15.95</c:v>
                </c:pt>
                <c:pt idx="77">
                  <c:v>17.3</c:v>
                </c:pt>
                <c:pt idx="78">
                  <c:v>19.8</c:v>
                </c:pt>
                <c:pt idx="79">
                  <c:v>19.1</c:v>
                </c:pt>
                <c:pt idx="80">
                  <c:v>18.75</c:v>
                </c:pt>
                <c:pt idx="81">
                  <c:v>17.5</c:v>
                </c:pt>
                <c:pt idx="82">
                  <c:v>10.85</c:v>
                </c:pt>
                <c:pt idx="83">
                  <c:v>15.3</c:v>
                </c:pt>
                <c:pt idx="84">
                  <c:v>16.4</c:v>
                </c:pt>
                <c:pt idx="85">
                  <c:v>16.45</c:v>
                </c:pt>
                <c:pt idx="86">
                  <c:v>15.3</c:v>
                </c:pt>
                <c:pt idx="87">
                  <c:v>17</c:v>
                </c:pt>
                <c:pt idx="88">
                  <c:v>16.3</c:v>
                </c:pt>
                <c:pt idx="89">
                  <c:v>13.58</c:v>
                </c:pt>
                <c:pt idx="90">
                  <c:v>16.05</c:v>
                </c:pt>
                <c:pt idx="91">
                  <c:v>15.05</c:v>
                </c:pt>
                <c:pt idx="92">
                  <c:v>17.05</c:v>
                </c:pt>
                <c:pt idx="93">
                  <c:v>16.8</c:v>
                </c:pt>
                <c:pt idx="94">
                  <c:v>18.05</c:v>
                </c:pt>
                <c:pt idx="95">
                  <c:v>15.1</c:v>
                </c:pt>
                <c:pt idx="96">
                  <c:v>15.8</c:v>
                </c:pt>
                <c:pt idx="97">
                  <c:v>17.1</c:v>
                </c:pt>
                <c:pt idx="98">
                  <c:v>16.3</c:v>
                </c:pt>
                <c:pt idx="99">
                  <c:v>16.2</c:v>
                </c:pt>
                <c:pt idx="100">
                  <c:v>17.3</c:v>
                </c:pt>
                <c:pt idx="101">
                  <c:v>17</c:v>
                </c:pt>
                <c:pt idx="102">
                  <c:v>17.8</c:v>
                </c:pt>
                <c:pt idx="103">
                  <c:v>16.5</c:v>
                </c:pt>
                <c:pt idx="104">
                  <c:v>18.4</c:v>
                </c:pt>
                <c:pt idx="105">
                  <c:v>17.793333333333333</c:v>
                </c:pt>
                <c:pt idx="106">
                  <c:v>17.706666666666667</c:v>
                </c:pt>
                <c:pt idx="107">
                  <c:v>18.21666666666667</c:v>
                </c:pt>
                <c:pt idx="108">
                  <c:v>15.806666666666667</c:v>
                </c:pt>
                <c:pt idx="109">
                  <c:v>15.981333333333334</c:v>
                </c:pt>
                <c:pt idx="110">
                  <c:v>15.273333333333337</c:v>
                </c:pt>
                <c:pt idx="111">
                  <c:v>18.6</c:v>
                </c:pt>
                <c:pt idx="112">
                  <c:v>17.21333333333333</c:v>
                </c:pt>
                <c:pt idx="113">
                  <c:v>16.6</c:v>
                </c:pt>
                <c:pt idx="114">
                  <c:v>20.446666666666665</c:v>
                </c:pt>
                <c:pt idx="115">
                  <c:v>16.8</c:v>
                </c:pt>
                <c:pt idx="116">
                  <c:v>16.4</c:v>
                </c:pt>
                <c:pt idx="117">
                  <c:v>15.5</c:v>
                </c:pt>
                <c:pt idx="118">
                  <c:v>17.5</c:v>
                </c:pt>
                <c:pt idx="119">
                  <c:v>14.1</c:v>
                </c:pt>
                <c:pt idx="120">
                  <c:v>14.9</c:v>
                </c:pt>
                <c:pt idx="121">
                  <c:v>16.3</c:v>
                </c:pt>
                <c:pt idx="122">
                  <c:v>13.6</c:v>
                </c:pt>
                <c:pt idx="123">
                  <c:v>13.8</c:v>
                </c:pt>
                <c:pt idx="124">
                  <c:v>16.4</c:v>
                </c:pt>
                <c:pt idx="125">
                  <c:v>15.1</c:v>
                </c:pt>
                <c:pt idx="126">
                  <c:v>15.1</c:v>
                </c:pt>
                <c:pt idx="127">
                  <c:v>15.5</c:v>
                </c:pt>
                <c:pt idx="128">
                  <c:v>13.6</c:v>
                </c:pt>
                <c:pt idx="129">
                  <c:v>15</c:v>
                </c:pt>
                <c:pt idx="130">
                  <c:v>15.8</c:v>
                </c:pt>
                <c:pt idx="131">
                  <c:v>16.4</c:v>
                </c:pt>
                <c:pt idx="132">
                  <c:v>15.2</c:v>
                </c:pt>
                <c:pt idx="133">
                  <c:v>11.2</c:v>
                </c:pt>
                <c:pt idx="134">
                  <c:v>14</c:v>
                </c:pt>
                <c:pt idx="135">
                  <c:v>15.8</c:v>
                </c:pt>
                <c:pt idx="136">
                  <c:v>13.2</c:v>
                </c:pt>
                <c:pt idx="137">
                  <c:v>16.6</c:v>
                </c:pt>
                <c:pt idx="138">
                  <c:v>16.1</c:v>
                </c:pt>
                <c:pt idx="139">
                  <c:v>18.2</c:v>
                </c:pt>
                <c:pt idx="140">
                  <c:v>15.2</c:v>
                </c:pt>
                <c:pt idx="141">
                  <c:v>17.25</c:v>
                </c:pt>
                <c:pt idx="142">
                  <c:v>17.03333333333333</c:v>
                </c:pt>
                <c:pt idx="143">
                  <c:v>14.8</c:v>
                </c:pt>
                <c:pt idx="144">
                  <c:v>16.034</c:v>
                </c:pt>
                <c:pt idx="145">
                  <c:v>16.5</c:v>
                </c:pt>
                <c:pt idx="146">
                  <c:v>17.64</c:v>
                </c:pt>
                <c:pt idx="147">
                  <c:v>18.52</c:v>
                </c:pt>
                <c:pt idx="148">
                  <c:v>18.59433333333333</c:v>
                </c:pt>
                <c:pt idx="149">
                  <c:v>14.793333333333333</c:v>
                </c:pt>
                <c:pt idx="150">
                  <c:v>17.314333333333334</c:v>
                </c:pt>
                <c:pt idx="151">
                  <c:v>18.433333333333334</c:v>
                </c:pt>
                <c:pt idx="152">
                  <c:v>17.783333333333335</c:v>
                </c:pt>
                <c:pt idx="153">
                  <c:v>19</c:v>
                </c:pt>
                <c:pt idx="154">
                  <c:v>18.5</c:v>
                </c:pt>
                <c:pt idx="155">
                  <c:v>17.043</c:v>
                </c:pt>
                <c:pt idx="156">
                  <c:v>15.913333333333334</c:v>
                </c:pt>
                <c:pt idx="157">
                  <c:v>16.55</c:v>
                </c:pt>
                <c:pt idx="158">
                  <c:v>18.35</c:v>
                </c:pt>
                <c:pt idx="159">
                  <c:v>18.312666666666665</c:v>
                </c:pt>
                <c:pt idx="160">
                  <c:v>15.25</c:v>
                </c:pt>
                <c:pt idx="161">
                  <c:v>14.85</c:v>
                </c:pt>
                <c:pt idx="162">
                  <c:v>14.8</c:v>
                </c:pt>
                <c:pt idx="163">
                  <c:v>14.9</c:v>
                </c:pt>
                <c:pt idx="164">
                  <c:v>14.7</c:v>
                </c:pt>
                <c:pt idx="165">
                  <c:v>11.2</c:v>
                </c:pt>
                <c:pt idx="166">
                  <c:v>13.4</c:v>
                </c:pt>
                <c:pt idx="167">
                  <c:v>14.3</c:v>
                </c:pt>
                <c:pt idx="168">
                  <c:v>16.5</c:v>
                </c:pt>
                <c:pt idx="169">
                  <c:v>15.7</c:v>
                </c:pt>
                <c:pt idx="170">
                  <c:v>13.4</c:v>
                </c:pt>
                <c:pt idx="171">
                  <c:v>14.8</c:v>
                </c:pt>
                <c:pt idx="172">
                  <c:v>16.1</c:v>
                </c:pt>
                <c:pt idx="173">
                  <c:v>16.9</c:v>
                </c:pt>
                <c:pt idx="174">
                  <c:v>18.3</c:v>
                </c:pt>
                <c:pt idx="175">
                  <c:v>16.1</c:v>
                </c:pt>
                <c:pt idx="176">
                  <c:v>17.5</c:v>
                </c:pt>
                <c:pt idx="177">
                  <c:v>14.4</c:v>
                </c:pt>
                <c:pt idx="178">
                  <c:v>15.1</c:v>
                </c:pt>
                <c:pt idx="179">
                  <c:v>17.1</c:v>
                </c:pt>
                <c:pt idx="180">
                  <c:v>16.2</c:v>
                </c:pt>
                <c:pt idx="181">
                  <c:v>18</c:v>
                </c:pt>
                <c:pt idx="182">
                  <c:v>17.9</c:v>
                </c:pt>
                <c:pt idx="183">
                  <c:v>17.7</c:v>
                </c:pt>
                <c:pt idx="184">
                  <c:v>17.9</c:v>
                </c:pt>
                <c:pt idx="185">
                  <c:v>17.2</c:v>
                </c:pt>
                <c:pt idx="186">
                  <c:v>17.8</c:v>
                </c:pt>
                <c:pt idx="187">
                  <c:v>17.5</c:v>
                </c:pt>
                <c:pt idx="188">
                  <c:v>18.430666666666664</c:v>
                </c:pt>
                <c:pt idx="189">
                  <c:v>19.206666666666667</c:v>
                </c:pt>
                <c:pt idx="190">
                  <c:v>17.3</c:v>
                </c:pt>
                <c:pt idx="191">
                  <c:v>17.155</c:v>
                </c:pt>
              </c:numCache>
            </c:numRef>
          </c:xVal>
          <c:yVal>
            <c:numRef>
              <c:f>Tarkistusdata!$L$3:$L$194</c:f>
              <c:numCache>
                <c:ptCount val="192"/>
                <c:pt idx="0">
                  <c:v>11.8</c:v>
                </c:pt>
                <c:pt idx="1">
                  <c:v>12.4</c:v>
                </c:pt>
                <c:pt idx="2">
                  <c:v>11.1</c:v>
                </c:pt>
                <c:pt idx="3">
                  <c:v>9.9</c:v>
                </c:pt>
                <c:pt idx="4">
                  <c:v>9.9</c:v>
                </c:pt>
                <c:pt idx="5">
                  <c:v>9.4</c:v>
                </c:pt>
                <c:pt idx="6">
                  <c:v>9.5</c:v>
                </c:pt>
                <c:pt idx="7">
                  <c:v>7.7</c:v>
                </c:pt>
                <c:pt idx="8">
                  <c:v>11.2</c:v>
                </c:pt>
                <c:pt idx="9">
                  <c:v>10.4</c:v>
                </c:pt>
                <c:pt idx="10">
                  <c:v>11.4</c:v>
                </c:pt>
                <c:pt idx="11">
                  <c:v>10.7</c:v>
                </c:pt>
                <c:pt idx="12">
                  <c:v>11.2</c:v>
                </c:pt>
                <c:pt idx="13">
                  <c:v>10.4</c:v>
                </c:pt>
                <c:pt idx="14">
                  <c:v>9.1</c:v>
                </c:pt>
                <c:pt idx="15">
                  <c:v>11</c:v>
                </c:pt>
                <c:pt idx="16">
                  <c:v>7.5</c:v>
                </c:pt>
                <c:pt idx="17">
                  <c:v>9.5</c:v>
                </c:pt>
                <c:pt idx="18">
                  <c:v>9.4</c:v>
                </c:pt>
                <c:pt idx="19">
                  <c:v>9.9</c:v>
                </c:pt>
                <c:pt idx="20">
                  <c:v>9.1</c:v>
                </c:pt>
                <c:pt idx="21">
                  <c:v>9.4</c:v>
                </c:pt>
                <c:pt idx="22">
                  <c:v>9.6</c:v>
                </c:pt>
                <c:pt idx="23">
                  <c:v>6.8</c:v>
                </c:pt>
                <c:pt idx="24">
                  <c:v>10</c:v>
                </c:pt>
                <c:pt idx="25">
                  <c:v>11.2</c:v>
                </c:pt>
                <c:pt idx="26">
                  <c:v>9</c:v>
                </c:pt>
                <c:pt idx="27">
                  <c:v>9.2</c:v>
                </c:pt>
                <c:pt idx="28">
                  <c:v>8.4</c:v>
                </c:pt>
                <c:pt idx="29">
                  <c:v>9.8</c:v>
                </c:pt>
                <c:pt idx="30">
                  <c:v>9.5</c:v>
                </c:pt>
                <c:pt idx="31">
                  <c:v>10.3</c:v>
                </c:pt>
                <c:pt idx="32">
                  <c:v>11.8</c:v>
                </c:pt>
                <c:pt idx="33">
                  <c:v>8.8</c:v>
                </c:pt>
                <c:pt idx="34">
                  <c:v>11.2</c:v>
                </c:pt>
                <c:pt idx="35">
                  <c:v>10.1</c:v>
                </c:pt>
                <c:pt idx="36">
                  <c:v>10.2</c:v>
                </c:pt>
                <c:pt idx="37">
                  <c:v>12.1</c:v>
                </c:pt>
                <c:pt idx="38">
                  <c:v>10.7</c:v>
                </c:pt>
                <c:pt idx="39">
                  <c:v>10.2</c:v>
                </c:pt>
                <c:pt idx="40">
                  <c:v>12.5</c:v>
                </c:pt>
                <c:pt idx="41">
                  <c:v>11.6</c:v>
                </c:pt>
                <c:pt idx="42">
                  <c:v>12.2</c:v>
                </c:pt>
                <c:pt idx="43">
                  <c:v>11.9</c:v>
                </c:pt>
                <c:pt idx="44">
                  <c:v>11.8</c:v>
                </c:pt>
                <c:pt idx="45">
                  <c:v>10.2</c:v>
                </c:pt>
                <c:pt idx="46">
                  <c:v>9.2</c:v>
                </c:pt>
                <c:pt idx="47">
                  <c:v>11.1</c:v>
                </c:pt>
                <c:pt idx="48">
                  <c:v>12.5</c:v>
                </c:pt>
                <c:pt idx="49">
                  <c:v>9.3</c:v>
                </c:pt>
                <c:pt idx="50">
                  <c:v>10.7</c:v>
                </c:pt>
                <c:pt idx="51">
                  <c:v>9.55</c:v>
                </c:pt>
                <c:pt idx="52">
                  <c:v>9.9</c:v>
                </c:pt>
                <c:pt idx="53">
                  <c:v>11.6</c:v>
                </c:pt>
                <c:pt idx="54">
                  <c:v>10.25</c:v>
                </c:pt>
                <c:pt idx="55">
                  <c:v>9</c:v>
                </c:pt>
                <c:pt idx="56">
                  <c:v>8.45</c:v>
                </c:pt>
                <c:pt idx="57">
                  <c:v>8.7</c:v>
                </c:pt>
                <c:pt idx="58">
                  <c:v>10.3</c:v>
                </c:pt>
                <c:pt idx="59">
                  <c:v>10.9</c:v>
                </c:pt>
                <c:pt idx="60">
                  <c:v>7.1</c:v>
                </c:pt>
                <c:pt idx="61">
                  <c:v>7.95</c:v>
                </c:pt>
                <c:pt idx="62">
                  <c:v>8.5</c:v>
                </c:pt>
                <c:pt idx="63">
                  <c:v>7</c:v>
                </c:pt>
                <c:pt idx="64">
                  <c:v>7.4</c:v>
                </c:pt>
                <c:pt idx="65">
                  <c:v>7.3</c:v>
                </c:pt>
                <c:pt idx="66">
                  <c:v>7.8</c:v>
                </c:pt>
                <c:pt idx="67">
                  <c:v>10.8</c:v>
                </c:pt>
                <c:pt idx="68">
                  <c:v>8.1</c:v>
                </c:pt>
                <c:pt idx="69">
                  <c:v>10.55</c:v>
                </c:pt>
                <c:pt idx="70">
                  <c:v>9</c:v>
                </c:pt>
                <c:pt idx="71">
                  <c:v>9.613333333333333</c:v>
                </c:pt>
                <c:pt idx="72">
                  <c:v>10.2</c:v>
                </c:pt>
                <c:pt idx="73">
                  <c:v>9.8</c:v>
                </c:pt>
                <c:pt idx="74">
                  <c:v>9.45</c:v>
                </c:pt>
                <c:pt idx="75">
                  <c:v>9.45</c:v>
                </c:pt>
                <c:pt idx="76">
                  <c:v>8.85</c:v>
                </c:pt>
                <c:pt idx="77">
                  <c:v>9.1</c:v>
                </c:pt>
                <c:pt idx="78">
                  <c:v>9.8</c:v>
                </c:pt>
                <c:pt idx="79">
                  <c:v>9</c:v>
                </c:pt>
                <c:pt idx="80">
                  <c:v>10.75</c:v>
                </c:pt>
                <c:pt idx="81">
                  <c:v>9.65</c:v>
                </c:pt>
                <c:pt idx="82">
                  <c:v>7.1</c:v>
                </c:pt>
                <c:pt idx="83">
                  <c:v>6.55</c:v>
                </c:pt>
                <c:pt idx="84">
                  <c:v>8.9</c:v>
                </c:pt>
                <c:pt idx="85">
                  <c:v>8.2</c:v>
                </c:pt>
                <c:pt idx="86">
                  <c:v>8.8</c:v>
                </c:pt>
                <c:pt idx="87">
                  <c:v>9.6</c:v>
                </c:pt>
                <c:pt idx="88">
                  <c:v>9.3</c:v>
                </c:pt>
                <c:pt idx="89">
                  <c:v>8.98</c:v>
                </c:pt>
                <c:pt idx="90">
                  <c:v>7.55</c:v>
                </c:pt>
                <c:pt idx="91">
                  <c:v>8.8</c:v>
                </c:pt>
                <c:pt idx="92">
                  <c:v>9.8</c:v>
                </c:pt>
                <c:pt idx="93">
                  <c:v>10.5</c:v>
                </c:pt>
                <c:pt idx="94">
                  <c:v>10.05</c:v>
                </c:pt>
                <c:pt idx="95">
                  <c:v>10.1</c:v>
                </c:pt>
                <c:pt idx="96">
                  <c:v>8.3</c:v>
                </c:pt>
                <c:pt idx="97">
                  <c:v>8.3</c:v>
                </c:pt>
                <c:pt idx="98">
                  <c:v>9.8</c:v>
                </c:pt>
                <c:pt idx="99">
                  <c:v>8.8</c:v>
                </c:pt>
                <c:pt idx="100">
                  <c:v>10.6</c:v>
                </c:pt>
                <c:pt idx="101">
                  <c:v>8.7</c:v>
                </c:pt>
                <c:pt idx="102">
                  <c:v>10.6</c:v>
                </c:pt>
                <c:pt idx="103">
                  <c:v>9.6</c:v>
                </c:pt>
                <c:pt idx="104">
                  <c:v>10.2</c:v>
                </c:pt>
                <c:pt idx="105">
                  <c:v>11.722666666666665</c:v>
                </c:pt>
                <c:pt idx="106">
                  <c:v>11.36</c:v>
                </c:pt>
                <c:pt idx="107">
                  <c:v>12.851666666666668</c:v>
                </c:pt>
                <c:pt idx="108">
                  <c:v>9.573333333333332</c:v>
                </c:pt>
                <c:pt idx="109">
                  <c:v>10.848</c:v>
                </c:pt>
                <c:pt idx="110">
                  <c:v>9.513333333333332</c:v>
                </c:pt>
                <c:pt idx="111">
                  <c:v>10.4</c:v>
                </c:pt>
                <c:pt idx="112">
                  <c:v>11.66</c:v>
                </c:pt>
                <c:pt idx="113">
                  <c:v>10.1</c:v>
                </c:pt>
                <c:pt idx="114">
                  <c:v>10.846666666666668</c:v>
                </c:pt>
                <c:pt idx="115">
                  <c:v>10.65</c:v>
                </c:pt>
                <c:pt idx="116">
                  <c:v>11.3</c:v>
                </c:pt>
                <c:pt idx="117">
                  <c:v>10.2</c:v>
                </c:pt>
                <c:pt idx="118">
                  <c:v>9.4</c:v>
                </c:pt>
                <c:pt idx="119">
                  <c:v>8.8</c:v>
                </c:pt>
                <c:pt idx="120">
                  <c:v>9.8</c:v>
                </c:pt>
                <c:pt idx="121">
                  <c:v>10.6</c:v>
                </c:pt>
                <c:pt idx="122">
                  <c:v>6.5</c:v>
                </c:pt>
                <c:pt idx="123">
                  <c:v>7.3</c:v>
                </c:pt>
                <c:pt idx="124">
                  <c:v>6.9</c:v>
                </c:pt>
                <c:pt idx="125">
                  <c:v>8.5</c:v>
                </c:pt>
                <c:pt idx="126">
                  <c:v>8</c:v>
                </c:pt>
                <c:pt idx="127">
                  <c:v>8.8</c:v>
                </c:pt>
                <c:pt idx="128">
                  <c:v>9.5</c:v>
                </c:pt>
                <c:pt idx="129">
                  <c:v>10.5</c:v>
                </c:pt>
                <c:pt idx="130">
                  <c:v>8.1</c:v>
                </c:pt>
                <c:pt idx="131">
                  <c:v>10.4</c:v>
                </c:pt>
                <c:pt idx="132">
                  <c:v>10.1</c:v>
                </c:pt>
                <c:pt idx="133">
                  <c:v>5.4</c:v>
                </c:pt>
                <c:pt idx="134">
                  <c:v>9.1</c:v>
                </c:pt>
                <c:pt idx="135">
                  <c:v>11.8</c:v>
                </c:pt>
                <c:pt idx="136">
                  <c:v>8.1</c:v>
                </c:pt>
                <c:pt idx="137">
                  <c:v>10.3</c:v>
                </c:pt>
                <c:pt idx="138">
                  <c:v>8.7</c:v>
                </c:pt>
                <c:pt idx="139">
                  <c:v>10.8</c:v>
                </c:pt>
                <c:pt idx="140">
                  <c:v>8.7</c:v>
                </c:pt>
                <c:pt idx="141">
                  <c:v>10</c:v>
                </c:pt>
                <c:pt idx="142">
                  <c:v>9.246666666666666</c:v>
                </c:pt>
                <c:pt idx="143">
                  <c:v>9.05</c:v>
                </c:pt>
                <c:pt idx="144">
                  <c:v>9.886000000000001</c:v>
                </c:pt>
                <c:pt idx="145">
                  <c:v>9.295</c:v>
                </c:pt>
                <c:pt idx="146">
                  <c:v>8.777999999999999</c:v>
                </c:pt>
                <c:pt idx="147">
                  <c:v>10.12</c:v>
                </c:pt>
                <c:pt idx="148">
                  <c:v>10.407666666666668</c:v>
                </c:pt>
                <c:pt idx="149">
                  <c:v>10.22</c:v>
                </c:pt>
                <c:pt idx="150">
                  <c:v>10.32933333333333</c:v>
                </c:pt>
                <c:pt idx="151">
                  <c:v>12.64</c:v>
                </c:pt>
                <c:pt idx="152">
                  <c:v>11.841666666666669</c:v>
                </c:pt>
                <c:pt idx="153">
                  <c:v>14.44</c:v>
                </c:pt>
                <c:pt idx="154">
                  <c:v>11.85</c:v>
                </c:pt>
                <c:pt idx="155">
                  <c:v>12.602666666666668</c:v>
                </c:pt>
                <c:pt idx="156">
                  <c:v>11.246666666666666</c:v>
                </c:pt>
                <c:pt idx="157">
                  <c:v>9.55</c:v>
                </c:pt>
                <c:pt idx="158">
                  <c:v>10.54</c:v>
                </c:pt>
                <c:pt idx="159">
                  <c:v>12.071333333333333</c:v>
                </c:pt>
                <c:pt idx="160">
                  <c:v>6.6</c:v>
                </c:pt>
                <c:pt idx="161">
                  <c:v>8.55</c:v>
                </c:pt>
                <c:pt idx="162">
                  <c:v>7.5</c:v>
                </c:pt>
                <c:pt idx="163">
                  <c:v>7.3</c:v>
                </c:pt>
                <c:pt idx="164">
                  <c:v>7.3</c:v>
                </c:pt>
                <c:pt idx="165">
                  <c:v>6.8</c:v>
                </c:pt>
                <c:pt idx="166">
                  <c:v>6.9</c:v>
                </c:pt>
                <c:pt idx="167">
                  <c:v>7.7</c:v>
                </c:pt>
                <c:pt idx="168">
                  <c:v>9.1</c:v>
                </c:pt>
                <c:pt idx="169">
                  <c:v>7.6</c:v>
                </c:pt>
                <c:pt idx="170">
                  <c:v>6.3</c:v>
                </c:pt>
                <c:pt idx="171">
                  <c:v>7.7</c:v>
                </c:pt>
                <c:pt idx="172">
                  <c:v>7.6</c:v>
                </c:pt>
                <c:pt idx="173">
                  <c:v>7.5</c:v>
                </c:pt>
                <c:pt idx="174">
                  <c:v>7.7</c:v>
                </c:pt>
                <c:pt idx="175">
                  <c:v>9.1</c:v>
                </c:pt>
                <c:pt idx="176">
                  <c:v>7.9</c:v>
                </c:pt>
                <c:pt idx="177">
                  <c:v>9.3</c:v>
                </c:pt>
                <c:pt idx="178">
                  <c:v>9.1</c:v>
                </c:pt>
                <c:pt idx="179">
                  <c:v>9.4</c:v>
                </c:pt>
                <c:pt idx="180">
                  <c:v>8.9</c:v>
                </c:pt>
                <c:pt idx="181">
                  <c:v>9.3</c:v>
                </c:pt>
                <c:pt idx="182">
                  <c:v>9.7</c:v>
                </c:pt>
                <c:pt idx="183">
                  <c:v>8.4</c:v>
                </c:pt>
                <c:pt idx="184">
                  <c:v>9.5</c:v>
                </c:pt>
                <c:pt idx="185">
                  <c:v>9.8</c:v>
                </c:pt>
                <c:pt idx="186">
                  <c:v>10.8</c:v>
                </c:pt>
                <c:pt idx="187">
                  <c:v>11.1</c:v>
                </c:pt>
                <c:pt idx="188">
                  <c:v>10.400666666666668</c:v>
                </c:pt>
                <c:pt idx="189">
                  <c:v>11.103333333333333</c:v>
                </c:pt>
                <c:pt idx="190">
                  <c:v>12.02</c:v>
                </c:pt>
                <c:pt idx="191">
                  <c:v>11.316333333333333</c:v>
                </c:pt>
              </c:numCache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Tarkistusdata!$Y$4:$Y$136</c:f>
              <c:numCache>
                <c:ptCount val="133"/>
                <c:pt idx="0">
                  <c:v>3.2</c:v>
                </c:pt>
                <c:pt idx="1">
                  <c:v>4</c:v>
                </c:pt>
                <c:pt idx="2">
                  <c:v>4.6</c:v>
                </c:pt>
                <c:pt idx="3">
                  <c:v>3.3</c:v>
                </c:pt>
                <c:pt idx="4">
                  <c:v>3.9</c:v>
                </c:pt>
                <c:pt idx="5">
                  <c:v>4.4</c:v>
                </c:pt>
                <c:pt idx="6">
                  <c:v>4.83</c:v>
                </c:pt>
                <c:pt idx="7">
                  <c:v>4.7</c:v>
                </c:pt>
                <c:pt idx="8">
                  <c:v>4.2</c:v>
                </c:pt>
                <c:pt idx="9">
                  <c:v>5</c:v>
                </c:pt>
                <c:pt idx="10">
                  <c:v>3.6</c:v>
                </c:pt>
                <c:pt idx="11">
                  <c:v>5.3</c:v>
                </c:pt>
                <c:pt idx="12">
                  <c:v>5.8</c:v>
                </c:pt>
                <c:pt idx="13">
                  <c:v>3.8</c:v>
                </c:pt>
                <c:pt idx="14">
                  <c:v>3.8</c:v>
                </c:pt>
                <c:pt idx="15">
                  <c:v>5.4</c:v>
                </c:pt>
                <c:pt idx="16">
                  <c:v>5.7</c:v>
                </c:pt>
                <c:pt idx="17">
                  <c:v>3.8</c:v>
                </c:pt>
                <c:pt idx="18">
                  <c:v>4.4</c:v>
                </c:pt>
                <c:pt idx="19">
                  <c:v>3.5</c:v>
                </c:pt>
                <c:pt idx="20">
                  <c:v>3.9</c:v>
                </c:pt>
                <c:pt idx="21">
                  <c:v>4.7</c:v>
                </c:pt>
                <c:pt idx="22">
                  <c:v>7.1</c:v>
                </c:pt>
                <c:pt idx="23">
                  <c:v>4.1</c:v>
                </c:pt>
                <c:pt idx="24">
                  <c:v>5.3</c:v>
                </c:pt>
                <c:pt idx="25">
                  <c:v>4.925</c:v>
                </c:pt>
                <c:pt idx="26">
                  <c:v>5.3</c:v>
                </c:pt>
                <c:pt idx="27">
                  <c:v>4.125</c:v>
                </c:pt>
                <c:pt idx="28">
                  <c:v>8.833333333333334</c:v>
                </c:pt>
                <c:pt idx="29">
                  <c:v>4.5</c:v>
                </c:pt>
                <c:pt idx="30">
                  <c:v>4.625</c:v>
                </c:pt>
                <c:pt idx="31">
                  <c:v>3.875</c:v>
                </c:pt>
                <c:pt idx="32">
                  <c:v>3.85</c:v>
                </c:pt>
                <c:pt idx="33">
                  <c:v>5.25</c:v>
                </c:pt>
                <c:pt idx="34">
                  <c:v>5.175</c:v>
                </c:pt>
                <c:pt idx="35">
                  <c:v>5.675</c:v>
                </c:pt>
                <c:pt idx="36">
                  <c:v>2.9125</c:v>
                </c:pt>
                <c:pt idx="37">
                  <c:v>3.7</c:v>
                </c:pt>
                <c:pt idx="38">
                  <c:v>6.225</c:v>
                </c:pt>
                <c:pt idx="39">
                  <c:v>8.175</c:v>
                </c:pt>
                <c:pt idx="40">
                  <c:v>4.75</c:v>
                </c:pt>
                <c:pt idx="41">
                  <c:v>4.425</c:v>
                </c:pt>
                <c:pt idx="42">
                  <c:v>4.35</c:v>
                </c:pt>
                <c:pt idx="43">
                  <c:v>3.866666666666667</c:v>
                </c:pt>
                <c:pt idx="44">
                  <c:v>3.825</c:v>
                </c:pt>
                <c:pt idx="45">
                  <c:v>3.225</c:v>
                </c:pt>
                <c:pt idx="46">
                  <c:v>3.9</c:v>
                </c:pt>
                <c:pt idx="47">
                  <c:v>5.75</c:v>
                </c:pt>
                <c:pt idx="48">
                  <c:v>3.25</c:v>
                </c:pt>
                <c:pt idx="49">
                  <c:v>3.625</c:v>
                </c:pt>
                <c:pt idx="50">
                  <c:v>13.7</c:v>
                </c:pt>
                <c:pt idx="51">
                  <c:v>4.1</c:v>
                </c:pt>
                <c:pt idx="52">
                  <c:v>3.6</c:v>
                </c:pt>
                <c:pt idx="53">
                  <c:v>3.6</c:v>
                </c:pt>
                <c:pt idx="54">
                  <c:v>4.1</c:v>
                </c:pt>
                <c:pt idx="55">
                  <c:v>4</c:v>
                </c:pt>
                <c:pt idx="56">
                  <c:v>4.6</c:v>
                </c:pt>
                <c:pt idx="57">
                  <c:v>5.4</c:v>
                </c:pt>
                <c:pt idx="58">
                  <c:v>6.666666666666666</c:v>
                </c:pt>
                <c:pt idx="59">
                  <c:v>3.54</c:v>
                </c:pt>
                <c:pt idx="60">
                  <c:v>4</c:v>
                </c:pt>
                <c:pt idx="61">
                  <c:v>5.8</c:v>
                </c:pt>
                <c:pt idx="62">
                  <c:v>3.5</c:v>
                </c:pt>
                <c:pt idx="63">
                  <c:v>4.7</c:v>
                </c:pt>
                <c:pt idx="64">
                  <c:v>6.2</c:v>
                </c:pt>
                <c:pt idx="65">
                  <c:v>3.6</c:v>
                </c:pt>
                <c:pt idx="66">
                  <c:v>6.5</c:v>
                </c:pt>
                <c:pt idx="67">
                  <c:v>3.9</c:v>
                </c:pt>
                <c:pt idx="68">
                  <c:v>4</c:v>
                </c:pt>
                <c:pt idx="69">
                  <c:v>6.7</c:v>
                </c:pt>
                <c:pt idx="70">
                  <c:v>4</c:v>
                </c:pt>
                <c:pt idx="71">
                  <c:v>4.3</c:v>
                </c:pt>
                <c:pt idx="72">
                  <c:v>3.493333333333333</c:v>
                </c:pt>
                <c:pt idx="73">
                  <c:v>4.689333333333333</c:v>
                </c:pt>
                <c:pt idx="74">
                  <c:v>6.025</c:v>
                </c:pt>
                <c:pt idx="75">
                  <c:v>3.84</c:v>
                </c:pt>
                <c:pt idx="76">
                  <c:v>4.821333333333333</c:v>
                </c:pt>
                <c:pt idx="77">
                  <c:v>6.1</c:v>
                </c:pt>
                <c:pt idx="78">
                  <c:v>4.1066666666666665</c:v>
                </c:pt>
                <c:pt idx="79">
                  <c:v>3.673333333333333</c:v>
                </c:pt>
                <c:pt idx="80">
                  <c:v>5.166666666666666</c:v>
                </c:pt>
                <c:pt idx="81">
                  <c:v>5.006666666666667</c:v>
                </c:pt>
                <c:pt idx="82">
                  <c:v>3.1</c:v>
                </c:pt>
                <c:pt idx="83">
                  <c:v>3.6</c:v>
                </c:pt>
                <c:pt idx="84">
                  <c:v>3.5</c:v>
                </c:pt>
                <c:pt idx="85">
                  <c:v>3.9</c:v>
                </c:pt>
                <c:pt idx="86">
                  <c:v>4.8</c:v>
                </c:pt>
                <c:pt idx="87">
                  <c:v>3.5</c:v>
                </c:pt>
                <c:pt idx="88">
                  <c:v>3.7</c:v>
                </c:pt>
                <c:pt idx="89">
                  <c:v>4.9</c:v>
                </c:pt>
                <c:pt idx="90">
                  <c:v>4.3</c:v>
                </c:pt>
                <c:pt idx="91">
                  <c:v>4.2</c:v>
                </c:pt>
                <c:pt idx="92">
                  <c:v>5.4</c:v>
                </c:pt>
                <c:pt idx="93">
                  <c:v>4.5</c:v>
                </c:pt>
                <c:pt idx="94">
                  <c:v>4.3</c:v>
                </c:pt>
                <c:pt idx="95">
                  <c:v>4.286666666666667</c:v>
                </c:pt>
                <c:pt idx="96">
                  <c:v>4.873333333333333</c:v>
                </c:pt>
              </c:numCache>
            </c:numRef>
          </c:xVal>
          <c:yVal>
            <c:numRef>
              <c:f>Tarkistusdata!$Z$4:$Z$136</c:f>
              <c:numCache>
                <c:ptCount val="133"/>
                <c:pt idx="0">
                  <c:v>0.95</c:v>
                </c:pt>
                <c:pt idx="1">
                  <c:v>0.9</c:v>
                </c:pt>
                <c:pt idx="2">
                  <c:v>0.74</c:v>
                </c:pt>
                <c:pt idx="3">
                  <c:v>0.64</c:v>
                </c:pt>
                <c:pt idx="4">
                  <c:v>0.35</c:v>
                </c:pt>
                <c:pt idx="5">
                  <c:v>0.8</c:v>
                </c:pt>
                <c:pt idx="6">
                  <c:v>0.92</c:v>
                </c:pt>
                <c:pt idx="7">
                  <c:v>0.7</c:v>
                </c:pt>
                <c:pt idx="8">
                  <c:v>0.5</c:v>
                </c:pt>
                <c:pt idx="9">
                  <c:v>0.6</c:v>
                </c:pt>
                <c:pt idx="10">
                  <c:v>0.8</c:v>
                </c:pt>
                <c:pt idx="11">
                  <c:v>1.3</c:v>
                </c:pt>
                <c:pt idx="12">
                  <c:v>1.5</c:v>
                </c:pt>
                <c:pt idx="13">
                  <c:v>0.4</c:v>
                </c:pt>
                <c:pt idx="14">
                  <c:v>0.9</c:v>
                </c:pt>
                <c:pt idx="15">
                  <c:v>0.8</c:v>
                </c:pt>
                <c:pt idx="16">
                  <c:v>1.2</c:v>
                </c:pt>
                <c:pt idx="17">
                  <c:v>1.2</c:v>
                </c:pt>
                <c:pt idx="18">
                  <c:v>0.6</c:v>
                </c:pt>
                <c:pt idx="19">
                  <c:v>0.9</c:v>
                </c:pt>
                <c:pt idx="20">
                  <c:v>0.75</c:v>
                </c:pt>
                <c:pt idx="21">
                  <c:v>1.4</c:v>
                </c:pt>
                <c:pt idx="22">
                  <c:v>0.5</c:v>
                </c:pt>
                <c:pt idx="23">
                  <c:v>0.6</c:v>
                </c:pt>
                <c:pt idx="24">
                  <c:v>0.8</c:v>
                </c:pt>
                <c:pt idx="25">
                  <c:v>0.8</c:v>
                </c:pt>
                <c:pt idx="26">
                  <c:v>0.8</c:v>
                </c:pt>
                <c:pt idx="27">
                  <c:v>0.85</c:v>
                </c:pt>
                <c:pt idx="28">
                  <c:v>1.75</c:v>
                </c:pt>
                <c:pt idx="29">
                  <c:v>0.5</c:v>
                </c:pt>
                <c:pt idx="30">
                  <c:v>0.875</c:v>
                </c:pt>
                <c:pt idx="31">
                  <c:v>1.575</c:v>
                </c:pt>
                <c:pt idx="32">
                  <c:v>0.55</c:v>
                </c:pt>
                <c:pt idx="33">
                  <c:v>2.75</c:v>
                </c:pt>
                <c:pt idx="34">
                  <c:v>1</c:v>
                </c:pt>
                <c:pt idx="35">
                  <c:v>1.3</c:v>
                </c:pt>
                <c:pt idx="36">
                  <c:v>2.140625</c:v>
                </c:pt>
                <c:pt idx="37">
                  <c:v>0.8</c:v>
                </c:pt>
                <c:pt idx="38">
                  <c:v>1</c:v>
                </c:pt>
                <c:pt idx="39">
                  <c:v>1.4875</c:v>
                </c:pt>
                <c:pt idx="40">
                  <c:v>0.8</c:v>
                </c:pt>
                <c:pt idx="41">
                  <c:v>1.175</c:v>
                </c:pt>
                <c:pt idx="42">
                  <c:v>0.55</c:v>
                </c:pt>
                <c:pt idx="43">
                  <c:v>0.7</c:v>
                </c:pt>
                <c:pt idx="44">
                  <c:v>1.65</c:v>
                </c:pt>
                <c:pt idx="45">
                  <c:v>0.725</c:v>
                </c:pt>
                <c:pt idx="46">
                  <c:v>0.75</c:v>
                </c:pt>
                <c:pt idx="47">
                  <c:v>1.25</c:v>
                </c:pt>
                <c:pt idx="48">
                  <c:v>0.5</c:v>
                </c:pt>
                <c:pt idx="49">
                  <c:v>1.25</c:v>
                </c:pt>
                <c:pt idx="50">
                  <c:v>2.4</c:v>
                </c:pt>
                <c:pt idx="51">
                  <c:v>1</c:v>
                </c:pt>
                <c:pt idx="52">
                  <c:v>0.8</c:v>
                </c:pt>
                <c:pt idx="53">
                  <c:v>0.8</c:v>
                </c:pt>
                <c:pt idx="54">
                  <c:v>1.1</c:v>
                </c:pt>
                <c:pt idx="55">
                  <c:v>0.9</c:v>
                </c:pt>
                <c:pt idx="56">
                  <c:v>1.2</c:v>
                </c:pt>
                <c:pt idx="57">
                  <c:v>0.9</c:v>
                </c:pt>
                <c:pt idx="58">
                  <c:v>2.2444444444444445</c:v>
                </c:pt>
                <c:pt idx="59">
                  <c:v>0.5533333333333333</c:v>
                </c:pt>
                <c:pt idx="60">
                  <c:v>1.2</c:v>
                </c:pt>
                <c:pt idx="61">
                  <c:v>2</c:v>
                </c:pt>
                <c:pt idx="62">
                  <c:v>2</c:v>
                </c:pt>
                <c:pt idx="63">
                  <c:v>0.8</c:v>
                </c:pt>
                <c:pt idx="64">
                  <c:v>1</c:v>
                </c:pt>
                <c:pt idx="65">
                  <c:v>1</c:v>
                </c:pt>
                <c:pt idx="66">
                  <c:v>1.5</c:v>
                </c:pt>
                <c:pt idx="67">
                  <c:v>1.1</c:v>
                </c:pt>
                <c:pt idx="68">
                  <c:v>1.2</c:v>
                </c:pt>
                <c:pt idx="69">
                  <c:v>1.7</c:v>
                </c:pt>
                <c:pt idx="70">
                  <c:v>1.3</c:v>
                </c:pt>
                <c:pt idx="71">
                  <c:v>0.8</c:v>
                </c:pt>
                <c:pt idx="72">
                  <c:v>1.3</c:v>
                </c:pt>
                <c:pt idx="73">
                  <c:v>0.8353333333333335</c:v>
                </c:pt>
                <c:pt idx="74">
                  <c:v>1.678</c:v>
                </c:pt>
                <c:pt idx="75">
                  <c:v>0.9066666666666665</c:v>
                </c:pt>
                <c:pt idx="76">
                  <c:v>1.6546666666666667</c:v>
                </c:pt>
                <c:pt idx="77">
                  <c:v>2.7</c:v>
                </c:pt>
                <c:pt idx="78">
                  <c:v>0.88</c:v>
                </c:pt>
                <c:pt idx="79">
                  <c:v>0.7666666666666667</c:v>
                </c:pt>
                <c:pt idx="80">
                  <c:v>1.54</c:v>
                </c:pt>
                <c:pt idx="81">
                  <c:v>1.7266666666666668</c:v>
                </c:pt>
                <c:pt idx="82">
                  <c:v>1.2</c:v>
                </c:pt>
                <c:pt idx="83">
                  <c:v>1.6</c:v>
                </c:pt>
                <c:pt idx="84">
                  <c:v>0.9</c:v>
                </c:pt>
                <c:pt idx="85">
                  <c:v>0.7</c:v>
                </c:pt>
                <c:pt idx="86">
                  <c:v>1.3</c:v>
                </c:pt>
                <c:pt idx="87">
                  <c:v>1.2</c:v>
                </c:pt>
                <c:pt idx="88">
                  <c:v>1</c:v>
                </c:pt>
                <c:pt idx="89">
                  <c:v>1.3</c:v>
                </c:pt>
                <c:pt idx="90">
                  <c:v>1.2</c:v>
                </c:pt>
                <c:pt idx="91">
                  <c:v>0.8</c:v>
                </c:pt>
                <c:pt idx="92">
                  <c:v>1</c:v>
                </c:pt>
                <c:pt idx="93">
                  <c:v>0.7</c:v>
                </c:pt>
                <c:pt idx="94">
                  <c:v>0.9</c:v>
                </c:pt>
                <c:pt idx="95">
                  <c:v>1.3</c:v>
                </c:pt>
                <c:pt idx="96">
                  <c:v>1.4333333333333333</c:v>
                </c:pt>
              </c:numCache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Tarkistusdata!$AM$4:$AM$68</c:f>
              <c:numCache>
                <c:ptCount val="65"/>
                <c:pt idx="0">
                  <c:v>6.9</c:v>
                </c:pt>
                <c:pt idx="1">
                  <c:v>7.6</c:v>
                </c:pt>
                <c:pt idx="2">
                  <c:v>5.9</c:v>
                </c:pt>
                <c:pt idx="3">
                  <c:v>17.2</c:v>
                </c:pt>
                <c:pt idx="4">
                  <c:v>6.8</c:v>
                </c:pt>
                <c:pt idx="5">
                  <c:v>9.6</c:v>
                </c:pt>
                <c:pt idx="6">
                  <c:v>4.475</c:v>
                </c:pt>
                <c:pt idx="7">
                  <c:v>6.6</c:v>
                </c:pt>
                <c:pt idx="8">
                  <c:v>5.776666666666666</c:v>
                </c:pt>
                <c:pt idx="9">
                  <c:v>13.5</c:v>
                </c:pt>
                <c:pt idx="10">
                  <c:v>5.5</c:v>
                </c:pt>
                <c:pt idx="11">
                  <c:v>6.1</c:v>
                </c:pt>
                <c:pt idx="12">
                  <c:v>11.6</c:v>
                </c:pt>
                <c:pt idx="13">
                  <c:v>6.3</c:v>
                </c:pt>
                <c:pt idx="14">
                  <c:v>6</c:v>
                </c:pt>
                <c:pt idx="15">
                  <c:v>6.7</c:v>
                </c:pt>
                <c:pt idx="16">
                  <c:v>5.8</c:v>
                </c:pt>
                <c:pt idx="17">
                  <c:v>7.4</c:v>
                </c:pt>
                <c:pt idx="18">
                  <c:v>8.4</c:v>
                </c:pt>
                <c:pt idx="19">
                  <c:v>9.108</c:v>
                </c:pt>
                <c:pt idx="20">
                  <c:v>11.16</c:v>
                </c:pt>
                <c:pt idx="21">
                  <c:v>8.06</c:v>
                </c:pt>
                <c:pt idx="22">
                  <c:v>6.3</c:v>
                </c:pt>
                <c:pt idx="23">
                  <c:v>5.1</c:v>
                </c:pt>
                <c:pt idx="24">
                  <c:v>6.2</c:v>
                </c:pt>
                <c:pt idx="25">
                  <c:v>6</c:v>
                </c:pt>
                <c:pt idx="26">
                  <c:v>4.5</c:v>
                </c:pt>
                <c:pt idx="27">
                  <c:v>8.1</c:v>
                </c:pt>
                <c:pt idx="28">
                  <c:v>8.4</c:v>
                </c:pt>
                <c:pt idx="29">
                  <c:v>5.4</c:v>
                </c:pt>
                <c:pt idx="30">
                  <c:v>8.4</c:v>
                </c:pt>
                <c:pt idx="31">
                  <c:v>13.2</c:v>
                </c:pt>
                <c:pt idx="32">
                  <c:v>8.4</c:v>
                </c:pt>
                <c:pt idx="33">
                  <c:v>12.2</c:v>
                </c:pt>
                <c:pt idx="34">
                  <c:v>13.4</c:v>
                </c:pt>
                <c:pt idx="35">
                  <c:v>7.7</c:v>
                </c:pt>
                <c:pt idx="36">
                  <c:v>5.2</c:v>
                </c:pt>
                <c:pt idx="37">
                  <c:v>8.2</c:v>
                </c:pt>
                <c:pt idx="38">
                  <c:v>5.8</c:v>
                </c:pt>
                <c:pt idx="39">
                  <c:v>6.6</c:v>
                </c:pt>
                <c:pt idx="40">
                  <c:v>9.7</c:v>
                </c:pt>
                <c:pt idx="41">
                  <c:v>6.8</c:v>
                </c:pt>
                <c:pt idx="42">
                  <c:v>5.8</c:v>
                </c:pt>
                <c:pt idx="43">
                  <c:v>13.5</c:v>
                </c:pt>
                <c:pt idx="44">
                  <c:v>9.3</c:v>
                </c:pt>
                <c:pt idx="45">
                  <c:v>10</c:v>
                </c:pt>
                <c:pt idx="46">
                  <c:v>8.3</c:v>
                </c:pt>
                <c:pt idx="47">
                  <c:v>5</c:v>
                </c:pt>
                <c:pt idx="48">
                  <c:v>7</c:v>
                </c:pt>
                <c:pt idx="49">
                  <c:v>5.9</c:v>
                </c:pt>
                <c:pt idx="50">
                  <c:v>5.2</c:v>
                </c:pt>
                <c:pt idx="51">
                  <c:v>4.7</c:v>
                </c:pt>
                <c:pt idx="52">
                  <c:v>4.4</c:v>
                </c:pt>
                <c:pt idx="53">
                  <c:v>6.1</c:v>
                </c:pt>
                <c:pt idx="54">
                  <c:v>7.2</c:v>
                </c:pt>
                <c:pt idx="55">
                  <c:v>6</c:v>
                </c:pt>
                <c:pt idx="56">
                  <c:v>11.6</c:v>
                </c:pt>
              </c:numCache>
            </c:numRef>
          </c:xVal>
          <c:yVal>
            <c:numRef>
              <c:f>Tarkistusdata!$AN$4:$AN$68</c:f>
              <c:numCache>
                <c:ptCount val="65"/>
                <c:pt idx="0">
                  <c:v>2.8</c:v>
                </c:pt>
                <c:pt idx="1">
                  <c:v>2.2</c:v>
                </c:pt>
                <c:pt idx="2">
                  <c:v>1.7</c:v>
                </c:pt>
                <c:pt idx="3">
                  <c:v>6.2</c:v>
                </c:pt>
                <c:pt idx="4">
                  <c:v>2.7</c:v>
                </c:pt>
                <c:pt idx="5">
                  <c:v>5.3</c:v>
                </c:pt>
                <c:pt idx="6">
                  <c:v>1.975</c:v>
                </c:pt>
                <c:pt idx="7">
                  <c:v>2.6</c:v>
                </c:pt>
                <c:pt idx="8">
                  <c:v>2.7733333333333334</c:v>
                </c:pt>
                <c:pt idx="9">
                  <c:v>6.1</c:v>
                </c:pt>
                <c:pt idx="10">
                  <c:v>2.7</c:v>
                </c:pt>
                <c:pt idx="11">
                  <c:v>3.2</c:v>
                </c:pt>
                <c:pt idx="12">
                  <c:v>4.6</c:v>
                </c:pt>
                <c:pt idx="13">
                  <c:v>4.6</c:v>
                </c:pt>
                <c:pt idx="14">
                  <c:v>3.7</c:v>
                </c:pt>
                <c:pt idx="15">
                  <c:v>3.1</c:v>
                </c:pt>
                <c:pt idx="16">
                  <c:v>3</c:v>
                </c:pt>
                <c:pt idx="17">
                  <c:v>2.4</c:v>
                </c:pt>
                <c:pt idx="18">
                  <c:v>2.6</c:v>
                </c:pt>
                <c:pt idx="19">
                  <c:v>2.992</c:v>
                </c:pt>
                <c:pt idx="20">
                  <c:v>3.8</c:v>
                </c:pt>
                <c:pt idx="21">
                  <c:v>3.64</c:v>
                </c:pt>
                <c:pt idx="22">
                  <c:v>1.9222222222222223</c:v>
                </c:pt>
                <c:pt idx="23">
                  <c:v>2.7</c:v>
                </c:pt>
                <c:pt idx="24">
                  <c:v>4.5</c:v>
                </c:pt>
                <c:pt idx="25">
                  <c:v>2.5</c:v>
                </c:pt>
                <c:pt idx="26">
                  <c:v>1.9</c:v>
                </c:pt>
                <c:pt idx="27">
                  <c:v>2.4</c:v>
                </c:pt>
                <c:pt idx="28">
                  <c:v>3.5</c:v>
                </c:pt>
                <c:pt idx="29">
                  <c:v>1.9</c:v>
                </c:pt>
                <c:pt idx="30">
                  <c:v>4.1</c:v>
                </c:pt>
                <c:pt idx="31">
                  <c:v>6.1</c:v>
                </c:pt>
                <c:pt idx="32">
                  <c:v>4.1</c:v>
                </c:pt>
                <c:pt idx="33">
                  <c:v>2.7</c:v>
                </c:pt>
                <c:pt idx="34">
                  <c:v>6.4</c:v>
                </c:pt>
                <c:pt idx="35">
                  <c:v>3</c:v>
                </c:pt>
                <c:pt idx="36">
                  <c:v>2.9</c:v>
                </c:pt>
                <c:pt idx="37">
                  <c:v>2.5</c:v>
                </c:pt>
                <c:pt idx="38">
                  <c:v>3.5</c:v>
                </c:pt>
                <c:pt idx="39">
                  <c:v>2.8</c:v>
                </c:pt>
                <c:pt idx="40">
                  <c:v>4.5</c:v>
                </c:pt>
                <c:pt idx="41">
                  <c:v>1</c:v>
                </c:pt>
                <c:pt idx="42">
                  <c:v>3.1</c:v>
                </c:pt>
                <c:pt idx="43">
                  <c:v>6.3</c:v>
                </c:pt>
                <c:pt idx="44">
                  <c:v>5.2</c:v>
                </c:pt>
                <c:pt idx="45">
                  <c:v>6.1</c:v>
                </c:pt>
                <c:pt idx="46">
                  <c:v>4.8</c:v>
                </c:pt>
                <c:pt idx="47">
                  <c:v>2.9</c:v>
                </c:pt>
                <c:pt idx="48">
                  <c:v>3.6</c:v>
                </c:pt>
                <c:pt idx="49">
                  <c:v>2.7</c:v>
                </c:pt>
                <c:pt idx="50">
                  <c:v>3.2</c:v>
                </c:pt>
                <c:pt idx="51">
                  <c:v>3.5</c:v>
                </c:pt>
                <c:pt idx="52">
                  <c:v>3.6</c:v>
                </c:pt>
                <c:pt idx="53">
                  <c:v>4.1</c:v>
                </c:pt>
                <c:pt idx="54">
                  <c:v>4.6</c:v>
                </c:pt>
                <c:pt idx="55">
                  <c:v>3.3</c:v>
                </c:pt>
                <c:pt idx="56">
                  <c:v>6</c:v>
                </c:pt>
              </c:numCache>
            </c:numRef>
          </c:yVal>
          <c:smooth val="0"/>
        </c:ser>
        <c:ser>
          <c:idx val="3"/>
          <c:order val="3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solidFill>
                  <a:srgbClr val="333333"/>
                </a:solidFill>
              </a:ln>
            </c:spPr>
          </c:marker>
          <c:xVal>
            <c:numRef>
              <c:f>Tarkistusdata!$BA$3:$BA$31</c:f>
              <c:numCache>
                <c:ptCount val="29"/>
                <c:pt idx="0">
                  <c:v>6.4</c:v>
                </c:pt>
                <c:pt idx="1">
                  <c:v>17.05</c:v>
                </c:pt>
                <c:pt idx="2">
                  <c:v>7.5</c:v>
                </c:pt>
                <c:pt idx="3">
                  <c:v>11.7</c:v>
                </c:pt>
                <c:pt idx="4">
                  <c:v>15.3</c:v>
                </c:pt>
                <c:pt idx="5">
                  <c:v>13.1</c:v>
                </c:pt>
                <c:pt idx="6">
                  <c:v>10</c:v>
                </c:pt>
                <c:pt idx="7">
                  <c:v>9</c:v>
                </c:pt>
                <c:pt idx="8">
                  <c:v>7.5</c:v>
                </c:pt>
                <c:pt idx="9">
                  <c:v>6.2</c:v>
                </c:pt>
                <c:pt idx="10">
                  <c:v>5.3</c:v>
                </c:pt>
                <c:pt idx="11">
                  <c:v>7.5</c:v>
                </c:pt>
                <c:pt idx="12">
                  <c:v>6.5</c:v>
                </c:pt>
                <c:pt idx="13">
                  <c:v>5.125</c:v>
                </c:pt>
                <c:pt idx="14">
                  <c:v>8.8</c:v>
                </c:pt>
                <c:pt idx="15">
                  <c:v>12.676000000000002</c:v>
                </c:pt>
                <c:pt idx="16">
                  <c:v>13.25</c:v>
                </c:pt>
                <c:pt idx="17">
                  <c:v>5.4</c:v>
                </c:pt>
                <c:pt idx="18">
                  <c:v>5.5</c:v>
                </c:pt>
                <c:pt idx="19">
                  <c:v>8</c:v>
                </c:pt>
                <c:pt idx="20">
                  <c:v>6.866666666666666</c:v>
                </c:pt>
                <c:pt idx="21">
                  <c:v>5.55</c:v>
                </c:pt>
                <c:pt idx="22">
                  <c:v>5.9</c:v>
                </c:pt>
                <c:pt idx="23">
                  <c:v>7.8</c:v>
                </c:pt>
                <c:pt idx="24">
                  <c:v>8.2</c:v>
                </c:pt>
                <c:pt idx="25">
                  <c:v>7.5</c:v>
                </c:pt>
              </c:numCache>
            </c:numRef>
          </c:xVal>
          <c:yVal>
            <c:numRef>
              <c:f>Tarkistusdata!$BB$3:$BB$31</c:f>
              <c:numCache>
                <c:ptCount val="29"/>
                <c:pt idx="0">
                  <c:v>2.8</c:v>
                </c:pt>
                <c:pt idx="1">
                  <c:v>9.3</c:v>
                </c:pt>
                <c:pt idx="2">
                  <c:v>3.5</c:v>
                </c:pt>
                <c:pt idx="3">
                  <c:v>7</c:v>
                </c:pt>
                <c:pt idx="4">
                  <c:v>9.3</c:v>
                </c:pt>
                <c:pt idx="5">
                  <c:v>7.8</c:v>
                </c:pt>
                <c:pt idx="6">
                  <c:v>6.8</c:v>
                </c:pt>
                <c:pt idx="7">
                  <c:v>4.4</c:v>
                </c:pt>
                <c:pt idx="8">
                  <c:v>3.4</c:v>
                </c:pt>
                <c:pt idx="9">
                  <c:v>2.9</c:v>
                </c:pt>
                <c:pt idx="10">
                  <c:v>3</c:v>
                </c:pt>
                <c:pt idx="11">
                  <c:v>2.8</c:v>
                </c:pt>
                <c:pt idx="12">
                  <c:v>2.5</c:v>
                </c:pt>
                <c:pt idx="13">
                  <c:v>1.625</c:v>
                </c:pt>
                <c:pt idx="14">
                  <c:v>3.05</c:v>
                </c:pt>
                <c:pt idx="15">
                  <c:v>6.83</c:v>
                </c:pt>
                <c:pt idx="16">
                  <c:v>7.8</c:v>
                </c:pt>
                <c:pt idx="17">
                  <c:v>3.1</c:v>
                </c:pt>
                <c:pt idx="18">
                  <c:v>2.3</c:v>
                </c:pt>
                <c:pt idx="19">
                  <c:v>3.1</c:v>
                </c:pt>
                <c:pt idx="20">
                  <c:v>3.033333333333333</c:v>
                </c:pt>
                <c:pt idx="21">
                  <c:v>2.55</c:v>
                </c:pt>
                <c:pt idx="22">
                  <c:v>4.7</c:v>
                </c:pt>
                <c:pt idx="23">
                  <c:v>3.5</c:v>
                </c:pt>
                <c:pt idx="24">
                  <c:v>3.7</c:v>
                </c:pt>
                <c:pt idx="25">
                  <c:v>3.6</c:v>
                </c:pt>
              </c:numCache>
            </c:numRef>
          </c:yVal>
          <c:smooth val="0"/>
        </c:ser>
        <c:axId val="5303020"/>
        <c:axId val="47727181"/>
      </c:scatterChart>
      <c:valAx>
        <c:axId val="5303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27181"/>
        <c:crosses val="autoZero"/>
        <c:crossBetween val="midCat"/>
        <c:dispUnits/>
      </c:valAx>
      <c:valAx>
        <c:axId val="47727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30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MÄ2 Hc x 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Tarkistusdata!$K$3:$K$194</c:f>
              <c:numCach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xVal>
          <c:yVal>
            <c:numRef>
              <c:f>Tarkistusdata!$L$3:$L$194</c:f>
              <c:numCach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Tarkistusdata!$Y$4:$Y$136</c:f>
              <c:numCache>
                <c:ptCount val="1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</c:numCache>
            </c:numRef>
          </c:xVal>
          <c:yVal>
            <c:numRef>
              <c:f>Tarkistusdata!$Z$4:$Z$136</c:f>
              <c:numCache>
                <c:ptCount val="1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Tarkistusdata!$AM$4:$AM$68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xVal>
          <c:yVal>
            <c:numRef>
              <c:f>Tarkistusdata!$AN$4:$AN$68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solidFill>
                  <a:srgbClr val="333333"/>
                </a:solidFill>
              </a:ln>
            </c:spPr>
          </c:marker>
          <c:xVal>
            <c:numRef>
              <c:f>Tarkistusdata!$BA$3:$BA$31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Tarkistusdata!$BB$3:$BB$31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</c:ser>
        <c:axId val="26891446"/>
        <c:axId val="40696423"/>
      </c:scatterChart>
      <c:valAx>
        <c:axId val="26891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96423"/>
        <c:crosses val="autoZero"/>
        <c:crossBetween val="midCat"/>
        <c:dispUnits/>
      </c:valAx>
      <c:valAx>
        <c:axId val="406964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914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MÄ2 id x 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Tarkistusdata!$D$3:$D$194</c:f>
              <c:numCache>
                <c:ptCount val="192"/>
                <c:pt idx="0">
                  <c:v>239</c:v>
                </c:pt>
                <c:pt idx="1">
                  <c:v>190</c:v>
                </c:pt>
                <c:pt idx="2">
                  <c:v>201</c:v>
                </c:pt>
                <c:pt idx="3">
                  <c:v>229</c:v>
                </c:pt>
                <c:pt idx="4">
                  <c:v>167</c:v>
                </c:pt>
                <c:pt idx="5">
                  <c:v>232</c:v>
                </c:pt>
                <c:pt idx="6">
                  <c:v>176</c:v>
                </c:pt>
                <c:pt idx="7">
                  <c:v>146</c:v>
                </c:pt>
                <c:pt idx="8">
                  <c:v>242</c:v>
                </c:pt>
                <c:pt idx="9">
                  <c:v>145</c:v>
                </c:pt>
                <c:pt idx="10">
                  <c:v>210</c:v>
                </c:pt>
                <c:pt idx="11">
                  <c:v>175</c:v>
                </c:pt>
                <c:pt idx="12">
                  <c:v>236</c:v>
                </c:pt>
                <c:pt idx="13">
                  <c:v>185</c:v>
                </c:pt>
                <c:pt idx="14">
                  <c:v>209</c:v>
                </c:pt>
                <c:pt idx="15">
                  <c:v>193</c:v>
                </c:pt>
                <c:pt idx="16">
                  <c:v>221</c:v>
                </c:pt>
                <c:pt idx="17">
                  <c:v>139</c:v>
                </c:pt>
                <c:pt idx="18">
                  <c:v>211</c:v>
                </c:pt>
                <c:pt idx="19">
                  <c:v>255</c:v>
                </c:pt>
                <c:pt idx="20">
                  <c:v>130</c:v>
                </c:pt>
                <c:pt idx="21">
                  <c:v>154</c:v>
                </c:pt>
                <c:pt idx="22">
                  <c:v>141</c:v>
                </c:pt>
                <c:pt idx="23">
                  <c:v>173</c:v>
                </c:pt>
                <c:pt idx="24">
                  <c:v>204</c:v>
                </c:pt>
                <c:pt idx="25">
                  <c:v>211</c:v>
                </c:pt>
                <c:pt idx="26">
                  <c:v>159</c:v>
                </c:pt>
                <c:pt idx="27">
                  <c:v>234</c:v>
                </c:pt>
                <c:pt idx="28">
                  <c:v>130</c:v>
                </c:pt>
                <c:pt idx="29">
                  <c:v>145</c:v>
                </c:pt>
                <c:pt idx="30">
                  <c:v>204</c:v>
                </c:pt>
                <c:pt idx="31">
                  <c:v>167</c:v>
                </c:pt>
                <c:pt idx="32">
                  <c:v>191</c:v>
                </c:pt>
                <c:pt idx="33">
                  <c:v>230</c:v>
                </c:pt>
                <c:pt idx="34">
                  <c:v>180</c:v>
                </c:pt>
                <c:pt idx="35">
                  <c:v>226</c:v>
                </c:pt>
                <c:pt idx="36">
                  <c:v>197</c:v>
                </c:pt>
                <c:pt idx="37">
                  <c:v>210</c:v>
                </c:pt>
                <c:pt idx="38">
                  <c:v>203</c:v>
                </c:pt>
                <c:pt idx="39">
                  <c:v>200</c:v>
                </c:pt>
                <c:pt idx="40">
                  <c:v>213</c:v>
                </c:pt>
                <c:pt idx="41">
                  <c:v>177</c:v>
                </c:pt>
                <c:pt idx="42">
                  <c:v>164</c:v>
                </c:pt>
                <c:pt idx="43">
                  <c:v>167</c:v>
                </c:pt>
                <c:pt idx="44">
                  <c:v>247</c:v>
                </c:pt>
                <c:pt idx="45">
                  <c:v>199</c:v>
                </c:pt>
                <c:pt idx="46">
                  <c:v>150</c:v>
                </c:pt>
                <c:pt idx="47">
                  <c:v>209</c:v>
                </c:pt>
                <c:pt idx="48">
                  <c:v>194</c:v>
                </c:pt>
                <c:pt idx="49">
                  <c:v>185</c:v>
                </c:pt>
                <c:pt idx="50">
                  <c:v>237</c:v>
                </c:pt>
                <c:pt idx="51">
                  <c:v>202</c:v>
                </c:pt>
                <c:pt idx="52">
                  <c:v>156</c:v>
                </c:pt>
                <c:pt idx="53">
                  <c:v>103</c:v>
                </c:pt>
                <c:pt idx="54">
                  <c:v>240</c:v>
                </c:pt>
                <c:pt idx="55">
                  <c:v>220</c:v>
                </c:pt>
                <c:pt idx="56">
                  <c:v>195</c:v>
                </c:pt>
                <c:pt idx="57">
                  <c:v>217</c:v>
                </c:pt>
                <c:pt idx="58">
                  <c:v>239</c:v>
                </c:pt>
                <c:pt idx="59">
                  <c:v>194</c:v>
                </c:pt>
                <c:pt idx="60">
                  <c:v>127</c:v>
                </c:pt>
                <c:pt idx="61">
                  <c:v>171</c:v>
                </c:pt>
                <c:pt idx="62">
                  <c:v>207</c:v>
                </c:pt>
                <c:pt idx="63">
                  <c:v>149</c:v>
                </c:pt>
                <c:pt idx="64">
                  <c:v>141</c:v>
                </c:pt>
                <c:pt idx="65">
                  <c:v>150</c:v>
                </c:pt>
                <c:pt idx="66">
                  <c:v>220</c:v>
                </c:pt>
                <c:pt idx="67">
                  <c:v>188</c:v>
                </c:pt>
                <c:pt idx="68">
                  <c:v>187</c:v>
                </c:pt>
                <c:pt idx="69">
                  <c:v>214</c:v>
                </c:pt>
                <c:pt idx="70">
                  <c:v>198</c:v>
                </c:pt>
                <c:pt idx="71">
                  <c:v>226</c:v>
                </c:pt>
                <c:pt idx="72">
                  <c:v>191</c:v>
                </c:pt>
                <c:pt idx="73">
                  <c:v>222</c:v>
                </c:pt>
                <c:pt idx="74">
                  <c:v>188</c:v>
                </c:pt>
                <c:pt idx="75">
                  <c:v>206</c:v>
                </c:pt>
                <c:pt idx="76">
                  <c:v>182</c:v>
                </c:pt>
                <c:pt idx="77">
                  <c:v>190</c:v>
                </c:pt>
                <c:pt idx="78">
                  <c:v>215</c:v>
                </c:pt>
                <c:pt idx="79">
                  <c:v>213</c:v>
                </c:pt>
                <c:pt idx="80">
                  <c:v>189</c:v>
                </c:pt>
                <c:pt idx="81">
                  <c:v>207</c:v>
                </c:pt>
                <c:pt idx="82">
                  <c:v>103</c:v>
                </c:pt>
                <c:pt idx="83">
                  <c:v>164</c:v>
                </c:pt>
                <c:pt idx="84">
                  <c:v>209</c:v>
                </c:pt>
                <c:pt idx="85">
                  <c:v>168</c:v>
                </c:pt>
                <c:pt idx="86">
                  <c:v>165</c:v>
                </c:pt>
                <c:pt idx="87">
                  <c:v>230</c:v>
                </c:pt>
                <c:pt idx="88">
                  <c:v>164</c:v>
                </c:pt>
                <c:pt idx="89">
                  <c:v>120</c:v>
                </c:pt>
                <c:pt idx="90">
                  <c:v>204</c:v>
                </c:pt>
                <c:pt idx="91">
                  <c:v>178</c:v>
                </c:pt>
                <c:pt idx="92">
                  <c:v>191</c:v>
                </c:pt>
                <c:pt idx="93">
                  <c:v>216</c:v>
                </c:pt>
                <c:pt idx="94">
                  <c:v>209</c:v>
                </c:pt>
                <c:pt idx="95">
                  <c:v>146</c:v>
                </c:pt>
                <c:pt idx="96">
                  <c:v>155</c:v>
                </c:pt>
                <c:pt idx="97">
                  <c:v>184</c:v>
                </c:pt>
                <c:pt idx="98">
                  <c:v>206</c:v>
                </c:pt>
                <c:pt idx="99">
                  <c:v>195</c:v>
                </c:pt>
                <c:pt idx="100">
                  <c:v>175</c:v>
                </c:pt>
                <c:pt idx="101">
                  <c:v>225</c:v>
                </c:pt>
                <c:pt idx="102">
                  <c:v>196</c:v>
                </c:pt>
                <c:pt idx="103">
                  <c:v>145</c:v>
                </c:pt>
                <c:pt idx="104">
                  <c:v>215</c:v>
                </c:pt>
                <c:pt idx="105">
                  <c:v>205</c:v>
                </c:pt>
                <c:pt idx="106">
                  <c:v>236</c:v>
                </c:pt>
                <c:pt idx="107">
                  <c:v>157</c:v>
                </c:pt>
                <c:pt idx="108">
                  <c:v>178</c:v>
                </c:pt>
                <c:pt idx="109">
                  <c:v>140</c:v>
                </c:pt>
                <c:pt idx="110">
                  <c:v>204</c:v>
                </c:pt>
                <c:pt idx="111">
                  <c:v>224</c:v>
                </c:pt>
                <c:pt idx="112">
                  <c:v>165</c:v>
                </c:pt>
                <c:pt idx="113">
                  <c:v>179</c:v>
                </c:pt>
                <c:pt idx="114">
                  <c:v>252</c:v>
                </c:pt>
                <c:pt idx="115">
                  <c:v>160</c:v>
                </c:pt>
                <c:pt idx="116">
                  <c:v>166</c:v>
                </c:pt>
                <c:pt idx="117">
                  <c:v>185</c:v>
                </c:pt>
                <c:pt idx="118">
                  <c:v>195</c:v>
                </c:pt>
                <c:pt idx="119">
                  <c:v>122</c:v>
                </c:pt>
                <c:pt idx="120">
                  <c:v>131</c:v>
                </c:pt>
                <c:pt idx="121">
                  <c:v>175</c:v>
                </c:pt>
                <c:pt idx="122">
                  <c:v>175</c:v>
                </c:pt>
                <c:pt idx="123">
                  <c:v>143</c:v>
                </c:pt>
                <c:pt idx="124">
                  <c:v>167</c:v>
                </c:pt>
                <c:pt idx="125">
                  <c:v>189</c:v>
                </c:pt>
                <c:pt idx="126">
                  <c:v>182</c:v>
                </c:pt>
                <c:pt idx="127">
                  <c:v>181</c:v>
                </c:pt>
                <c:pt idx="128">
                  <c:v>158</c:v>
                </c:pt>
                <c:pt idx="129">
                  <c:v>142</c:v>
                </c:pt>
                <c:pt idx="130">
                  <c:v>183</c:v>
                </c:pt>
                <c:pt idx="131">
                  <c:v>186</c:v>
                </c:pt>
                <c:pt idx="132">
                  <c:v>156</c:v>
                </c:pt>
                <c:pt idx="133">
                  <c:v>102</c:v>
                </c:pt>
                <c:pt idx="134">
                  <c:v>120</c:v>
                </c:pt>
                <c:pt idx="135">
                  <c:v>171</c:v>
                </c:pt>
                <c:pt idx="136">
                  <c:v>183</c:v>
                </c:pt>
                <c:pt idx="137">
                  <c:v>210</c:v>
                </c:pt>
                <c:pt idx="138">
                  <c:v>216</c:v>
                </c:pt>
                <c:pt idx="139">
                  <c:v>243</c:v>
                </c:pt>
                <c:pt idx="140">
                  <c:v>192</c:v>
                </c:pt>
                <c:pt idx="141">
                  <c:v>233</c:v>
                </c:pt>
                <c:pt idx="142">
                  <c:v>229</c:v>
                </c:pt>
                <c:pt idx="143">
                  <c:v>182</c:v>
                </c:pt>
                <c:pt idx="144">
                  <c:v>194</c:v>
                </c:pt>
                <c:pt idx="145">
                  <c:v>165</c:v>
                </c:pt>
                <c:pt idx="146">
                  <c:v>207</c:v>
                </c:pt>
                <c:pt idx="147">
                  <c:v>190</c:v>
                </c:pt>
                <c:pt idx="148">
                  <c:v>221</c:v>
                </c:pt>
                <c:pt idx="149">
                  <c:v>162</c:v>
                </c:pt>
                <c:pt idx="150">
                  <c:v>224</c:v>
                </c:pt>
                <c:pt idx="151">
                  <c:v>215</c:v>
                </c:pt>
                <c:pt idx="152">
                  <c:v>180</c:v>
                </c:pt>
                <c:pt idx="153">
                  <c:v>226</c:v>
                </c:pt>
                <c:pt idx="154">
                  <c:v>212</c:v>
                </c:pt>
                <c:pt idx="155">
                  <c:v>165</c:v>
                </c:pt>
                <c:pt idx="156">
                  <c:v>156</c:v>
                </c:pt>
                <c:pt idx="157">
                  <c:v>212</c:v>
                </c:pt>
                <c:pt idx="158">
                  <c:v>220</c:v>
                </c:pt>
                <c:pt idx="159">
                  <c:v>221</c:v>
                </c:pt>
                <c:pt idx="160">
                  <c:v>231</c:v>
                </c:pt>
                <c:pt idx="161">
                  <c:v>195</c:v>
                </c:pt>
                <c:pt idx="162">
                  <c:v>208</c:v>
                </c:pt>
                <c:pt idx="163">
                  <c:v>165</c:v>
                </c:pt>
                <c:pt idx="164">
                  <c:v>192</c:v>
                </c:pt>
                <c:pt idx="165">
                  <c:v>97</c:v>
                </c:pt>
                <c:pt idx="166">
                  <c:v>160</c:v>
                </c:pt>
                <c:pt idx="167">
                  <c:v>151</c:v>
                </c:pt>
                <c:pt idx="168">
                  <c:v>192</c:v>
                </c:pt>
                <c:pt idx="169">
                  <c:v>171</c:v>
                </c:pt>
                <c:pt idx="170">
                  <c:v>174</c:v>
                </c:pt>
                <c:pt idx="171">
                  <c:v>200</c:v>
                </c:pt>
                <c:pt idx="172">
                  <c:v>200</c:v>
                </c:pt>
                <c:pt idx="173">
                  <c:v>185</c:v>
                </c:pt>
                <c:pt idx="174">
                  <c:v>241</c:v>
                </c:pt>
                <c:pt idx="175">
                  <c:v>183</c:v>
                </c:pt>
                <c:pt idx="176">
                  <c:v>235</c:v>
                </c:pt>
                <c:pt idx="177">
                  <c:v>153</c:v>
                </c:pt>
                <c:pt idx="178">
                  <c:v>158</c:v>
                </c:pt>
                <c:pt idx="179">
                  <c:v>179</c:v>
                </c:pt>
                <c:pt idx="180">
                  <c:v>176</c:v>
                </c:pt>
                <c:pt idx="181">
                  <c:v>172</c:v>
                </c:pt>
                <c:pt idx="182">
                  <c:v>195</c:v>
                </c:pt>
                <c:pt idx="183">
                  <c:v>197</c:v>
                </c:pt>
                <c:pt idx="184">
                  <c:v>235</c:v>
                </c:pt>
                <c:pt idx="185">
                  <c:v>193</c:v>
                </c:pt>
                <c:pt idx="186">
                  <c:v>188</c:v>
                </c:pt>
                <c:pt idx="187">
                  <c:v>180</c:v>
                </c:pt>
                <c:pt idx="188">
                  <c:v>214</c:v>
                </c:pt>
                <c:pt idx="189">
                  <c:v>225</c:v>
                </c:pt>
                <c:pt idx="190">
                  <c:v>215</c:v>
                </c:pt>
                <c:pt idx="191">
                  <c:v>144</c:v>
                </c:pt>
              </c:numCache>
            </c:numRef>
          </c:xVal>
          <c:yVal>
            <c:numRef>
              <c:f>Tarkistusdata!$M$3:$M$194</c:f>
              <c:numCache>
                <c:ptCount val="192"/>
                <c:pt idx="0">
                  <c:v>18</c:v>
                </c:pt>
                <c:pt idx="1">
                  <c:v>22</c:v>
                </c:pt>
                <c:pt idx="2">
                  <c:v>13</c:v>
                </c:pt>
                <c:pt idx="3">
                  <c:v>17</c:v>
                </c:pt>
                <c:pt idx="4">
                  <c:v>17</c:v>
                </c:pt>
                <c:pt idx="5">
                  <c:v>15</c:v>
                </c:pt>
                <c:pt idx="6">
                  <c:v>23</c:v>
                </c:pt>
                <c:pt idx="7">
                  <c:v>25</c:v>
                </c:pt>
                <c:pt idx="8">
                  <c:v>13</c:v>
                </c:pt>
                <c:pt idx="9">
                  <c:v>18</c:v>
                </c:pt>
                <c:pt idx="10">
                  <c:v>13</c:v>
                </c:pt>
                <c:pt idx="11">
                  <c:v>14</c:v>
                </c:pt>
                <c:pt idx="12">
                  <c:v>16</c:v>
                </c:pt>
                <c:pt idx="13">
                  <c:v>13</c:v>
                </c:pt>
                <c:pt idx="14">
                  <c:v>14</c:v>
                </c:pt>
                <c:pt idx="15">
                  <c:v>18</c:v>
                </c:pt>
                <c:pt idx="16">
                  <c:v>17</c:v>
                </c:pt>
                <c:pt idx="17">
                  <c:v>9</c:v>
                </c:pt>
                <c:pt idx="18">
                  <c:v>14</c:v>
                </c:pt>
                <c:pt idx="19">
                  <c:v>20</c:v>
                </c:pt>
                <c:pt idx="20">
                  <c:v>14</c:v>
                </c:pt>
                <c:pt idx="21">
                  <c:v>11</c:v>
                </c:pt>
                <c:pt idx="22">
                  <c:v>16</c:v>
                </c:pt>
                <c:pt idx="23">
                  <c:v>20</c:v>
                </c:pt>
                <c:pt idx="24">
                  <c:v>24</c:v>
                </c:pt>
                <c:pt idx="25">
                  <c:v>27</c:v>
                </c:pt>
                <c:pt idx="26">
                  <c:v>22</c:v>
                </c:pt>
                <c:pt idx="27">
                  <c:v>20</c:v>
                </c:pt>
                <c:pt idx="28">
                  <c:v>13</c:v>
                </c:pt>
                <c:pt idx="29">
                  <c:v>8</c:v>
                </c:pt>
                <c:pt idx="30">
                  <c:v>19</c:v>
                </c:pt>
                <c:pt idx="31">
                  <c:v>14</c:v>
                </c:pt>
                <c:pt idx="32">
                  <c:v>13</c:v>
                </c:pt>
                <c:pt idx="33">
                  <c:v>16</c:v>
                </c:pt>
                <c:pt idx="34">
                  <c:v>15</c:v>
                </c:pt>
                <c:pt idx="35">
                  <c:v>19</c:v>
                </c:pt>
                <c:pt idx="36">
                  <c:v>14</c:v>
                </c:pt>
                <c:pt idx="37">
                  <c:v>18</c:v>
                </c:pt>
                <c:pt idx="38">
                  <c:v>15</c:v>
                </c:pt>
                <c:pt idx="39">
                  <c:v>16</c:v>
                </c:pt>
                <c:pt idx="40">
                  <c:v>13</c:v>
                </c:pt>
                <c:pt idx="41">
                  <c:v>17</c:v>
                </c:pt>
                <c:pt idx="42">
                  <c:v>10</c:v>
                </c:pt>
                <c:pt idx="43">
                  <c:v>11</c:v>
                </c:pt>
                <c:pt idx="44">
                  <c:v>26</c:v>
                </c:pt>
                <c:pt idx="45">
                  <c:v>21</c:v>
                </c:pt>
                <c:pt idx="46">
                  <c:v>13</c:v>
                </c:pt>
                <c:pt idx="47">
                  <c:v>9</c:v>
                </c:pt>
                <c:pt idx="48">
                  <c:v>20</c:v>
                </c:pt>
                <c:pt idx="49">
                  <c:v>19</c:v>
                </c:pt>
                <c:pt idx="50">
                  <c:v>18</c:v>
                </c:pt>
                <c:pt idx="51">
                  <c:v>17</c:v>
                </c:pt>
                <c:pt idx="52">
                  <c:v>7</c:v>
                </c:pt>
                <c:pt idx="53">
                  <c:v>5</c:v>
                </c:pt>
                <c:pt idx="54">
                  <c:v>14</c:v>
                </c:pt>
                <c:pt idx="55">
                  <c:v>16</c:v>
                </c:pt>
                <c:pt idx="56">
                  <c:v>-1</c:v>
                </c:pt>
                <c:pt idx="57">
                  <c:v>20</c:v>
                </c:pt>
                <c:pt idx="58">
                  <c:v>14</c:v>
                </c:pt>
                <c:pt idx="59">
                  <c:v>14</c:v>
                </c:pt>
                <c:pt idx="60">
                  <c:v>15</c:v>
                </c:pt>
                <c:pt idx="61">
                  <c:v>20</c:v>
                </c:pt>
                <c:pt idx="62">
                  <c:v>17</c:v>
                </c:pt>
                <c:pt idx="63">
                  <c:v>21</c:v>
                </c:pt>
                <c:pt idx="64">
                  <c:v>17</c:v>
                </c:pt>
                <c:pt idx="65">
                  <c:v>5</c:v>
                </c:pt>
                <c:pt idx="66">
                  <c:v>26</c:v>
                </c:pt>
                <c:pt idx="67">
                  <c:v>19</c:v>
                </c:pt>
                <c:pt idx="68">
                  <c:v>10</c:v>
                </c:pt>
                <c:pt idx="69">
                  <c:v>17</c:v>
                </c:pt>
                <c:pt idx="70">
                  <c:v>23</c:v>
                </c:pt>
                <c:pt idx="71">
                  <c:v>15</c:v>
                </c:pt>
                <c:pt idx="72">
                  <c:v>16</c:v>
                </c:pt>
                <c:pt idx="73">
                  <c:v>13</c:v>
                </c:pt>
                <c:pt idx="74">
                  <c:v>18</c:v>
                </c:pt>
                <c:pt idx="75">
                  <c:v>21</c:v>
                </c:pt>
                <c:pt idx="76">
                  <c:v>15</c:v>
                </c:pt>
                <c:pt idx="77">
                  <c:v>24</c:v>
                </c:pt>
                <c:pt idx="78">
                  <c:v>25</c:v>
                </c:pt>
                <c:pt idx="79">
                  <c:v>24</c:v>
                </c:pt>
                <c:pt idx="80">
                  <c:v>17</c:v>
                </c:pt>
                <c:pt idx="81">
                  <c:v>24</c:v>
                </c:pt>
                <c:pt idx="82">
                  <c:v>8</c:v>
                </c:pt>
                <c:pt idx="83">
                  <c:v>20</c:v>
                </c:pt>
                <c:pt idx="84">
                  <c:v>22</c:v>
                </c:pt>
                <c:pt idx="85">
                  <c:v>17</c:v>
                </c:pt>
                <c:pt idx="86">
                  <c:v>14</c:v>
                </c:pt>
                <c:pt idx="87">
                  <c:v>14</c:v>
                </c:pt>
                <c:pt idx="88">
                  <c:v>20</c:v>
                </c:pt>
                <c:pt idx="89">
                  <c:v>10</c:v>
                </c:pt>
                <c:pt idx="90">
                  <c:v>17</c:v>
                </c:pt>
                <c:pt idx="91">
                  <c:v>16</c:v>
                </c:pt>
                <c:pt idx="92">
                  <c:v>19</c:v>
                </c:pt>
                <c:pt idx="93">
                  <c:v>15</c:v>
                </c:pt>
                <c:pt idx="94">
                  <c:v>12</c:v>
                </c:pt>
                <c:pt idx="95">
                  <c:v>16</c:v>
                </c:pt>
                <c:pt idx="96">
                  <c:v>10</c:v>
                </c:pt>
                <c:pt idx="97">
                  <c:v>15</c:v>
                </c:pt>
                <c:pt idx="98">
                  <c:v>12</c:v>
                </c:pt>
                <c:pt idx="99">
                  <c:v>22</c:v>
                </c:pt>
                <c:pt idx="100">
                  <c:v>13</c:v>
                </c:pt>
                <c:pt idx="101">
                  <c:v>21</c:v>
                </c:pt>
                <c:pt idx="102">
                  <c:v>11</c:v>
                </c:pt>
                <c:pt idx="103">
                  <c:v>10</c:v>
                </c:pt>
                <c:pt idx="104">
                  <c:v>16</c:v>
                </c:pt>
                <c:pt idx="105">
                  <c:v>9</c:v>
                </c:pt>
                <c:pt idx="106">
                  <c:v>15</c:v>
                </c:pt>
                <c:pt idx="107">
                  <c:v>20</c:v>
                </c:pt>
                <c:pt idx="108">
                  <c:v>12</c:v>
                </c:pt>
                <c:pt idx="109">
                  <c:v>15</c:v>
                </c:pt>
                <c:pt idx="110">
                  <c:v>19</c:v>
                </c:pt>
                <c:pt idx="111">
                  <c:v>20</c:v>
                </c:pt>
                <c:pt idx="112">
                  <c:v>16</c:v>
                </c:pt>
                <c:pt idx="113">
                  <c:v>20</c:v>
                </c:pt>
                <c:pt idx="114">
                  <c:v>22</c:v>
                </c:pt>
                <c:pt idx="115">
                  <c:v>14</c:v>
                </c:pt>
                <c:pt idx="116">
                  <c:v>16</c:v>
                </c:pt>
                <c:pt idx="117">
                  <c:v>13</c:v>
                </c:pt>
                <c:pt idx="118">
                  <c:v>25</c:v>
                </c:pt>
                <c:pt idx="119">
                  <c:v>10</c:v>
                </c:pt>
                <c:pt idx="120">
                  <c:v>14</c:v>
                </c:pt>
                <c:pt idx="121">
                  <c:v>22</c:v>
                </c:pt>
                <c:pt idx="122">
                  <c:v>23</c:v>
                </c:pt>
                <c:pt idx="123">
                  <c:v>11</c:v>
                </c:pt>
                <c:pt idx="124">
                  <c:v>16</c:v>
                </c:pt>
                <c:pt idx="125">
                  <c:v>18</c:v>
                </c:pt>
                <c:pt idx="126">
                  <c:v>18</c:v>
                </c:pt>
                <c:pt idx="127">
                  <c:v>14</c:v>
                </c:pt>
                <c:pt idx="128">
                  <c:v>10</c:v>
                </c:pt>
                <c:pt idx="129">
                  <c:v>5</c:v>
                </c:pt>
                <c:pt idx="130">
                  <c:v>20</c:v>
                </c:pt>
                <c:pt idx="131">
                  <c:v>13</c:v>
                </c:pt>
                <c:pt idx="132">
                  <c:v>7</c:v>
                </c:pt>
                <c:pt idx="133">
                  <c:v>8</c:v>
                </c:pt>
                <c:pt idx="134">
                  <c:v>14</c:v>
                </c:pt>
                <c:pt idx="135">
                  <c:v>10</c:v>
                </c:pt>
                <c:pt idx="136">
                  <c:v>24</c:v>
                </c:pt>
                <c:pt idx="137">
                  <c:v>20</c:v>
                </c:pt>
                <c:pt idx="138">
                  <c:v>15</c:v>
                </c:pt>
                <c:pt idx="139">
                  <c:v>19</c:v>
                </c:pt>
                <c:pt idx="140">
                  <c:v>14</c:v>
                </c:pt>
                <c:pt idx="141">
                  <c:v>21</c:v>
                </c:pt>
                <c:pt idx="142">
                  <c:v>17</c:v>
                </c:pt>
                <c:pt idx="143">
                  <c:v>16</c:v>
                </c:pt>
                <c:pt idx="144">
                  <c:v>12</c:v>
                </c:pt>
                <c:pt idx="145">
                  <c:v>22</c:v>
                </c:pt>
                <c:pt idx="146">
                  <c:v>12</c:v>
                </c:pt>
                <c:pt idx="147">
                  <c:v>13</c:v>
                </c:pt>
                <c:pt idx="148">
                  <c:v>15</c:v>
                </c:pt>
                <c:pt idx="149">
                  <c:v>11</c:v>
                </c:pt>
                <c:pt idx="150">
                  <c:v>13</c:v>
                </c:pt>
                <c:pt idx="151">
                  <c:v>17</c:v>
                </c:pt>
                <c:pt idx="152">
                  <c:v>24</c:v>
                </c:pt>
                <c:pt idx="153">
                  <c:v>22</c:v>
                </c:pt>
                <c:pt idx="154">
                  <c:v>16</c:v>
                </c:pt>
                <c:pt idx="155">
                  <c:v>13</c:v>
                </c:pt>
                <c:pt idx="156">
                  <c:v>19</c:v>
                </c:pt>
                <c:pt idx="157">
                  <c:v>22</c:v>
                </c:pt>
                <c:pt idx="158">
                  <c:v>21</c:v>
                </c:pt>
                <c:pt idx="159">
                  <c:v>19</c:v>
                </c:pt>
                <c:pt idx="160">
                  <c:v>19</c:v>
                </c:pt>
                <c:pt idx="161">
                  <c:v>17</c:v>
                </c:pt>
                <c:pt idx="162">
                  <c:v>14</c:v>
                </c:pt>
                <c:pt idx="163">
                  <c:v>17</c:v>
                </c:pt>
                <c:pt idx="164">
                  <c:v>17</c:v>
                </c:pt>
                <c:pt idx="165">
                  <c:v>13</c:v>
                </c:pt>
                <c:pt idx="166">
                  <c:v>18</c:v>
                </c:pt>
                <c:pt idx="167">
                  <c:v>14</c:v>
                </c:pt>
                <c:pt idx="168">
                  <c:v>23</c:v>
                </c:pt>
                <c:pt idx="169">
                  <c:v>20</c:v>
                </c:pt>
                <c:pt idx="170">
                  <c:v>20</c:v>
                </c:pt>
                <c:pt idx="171">
                  <c:v>11</c:v>
                </c:pt>
                <c:pt idx="172">
                  <c:v>17</c:v>
                </c:pt>
                <c:pt idx="173">
                  <c:v>22</c:v>
                </c:pt>
                <c:pt idx="174">
                  <c:v>10</c:v>
                </c:pt>
                <c:pt idx="175">
                  <c:v>13</c:v>
                </c:pt>
                <c:pt idx="176">
                  <c:v>13</c:v>
                </c:pt>
                <c:pt idx="177">
                  <c:v>12</c:v>
                </c:pt>
                <c:pt idx="178">
                  <c:v>14</c:v>
                </c:pt>
                <c:pt idx="179">
                  <c:v>20</c:v>
                </c:pt>
                <c:pt idx="180">
                  <c:v>15</c:v>
                </c:pt>
                <c:pt idx="181">
                  <c:v>19</c:v>
                </c:pt>
                <c:pt idx="182">
                  <c:v>7</c:v>
                </c:pt>
                <c:pt idx="183">
                  <c:v>11</c:v>
                </c:pt>
                <c:pt idx="184">
                  <c:v>21</c:v>
                </c:pt>
                <c:pt idx="185">
                  <c:v>20</c:v>
                </c:pt>
                <c:pt idx="186">
                  <c:v>13</c:v>
                </c:pt>
                <c:pt idx="187">
                  <c:v>13</c:v>
                </c:pt>
                <c:pt idx="188">
                  <c:v>23</c:v>
                </c:pt>
                <c:pt idx="189">
                  <c:v>18</c:v>
                </c:pt>
                <c:pt idx="190">
                  <c:v>20</c:v>
                </c:pt>
                <c:pt idx="191">
                  <c:v>17</c:v>
                </c:pt>
              </c:numCache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Tarkistusdata!$R$4:$R$136</c:f>
              <c:numCache>
                <c:ptCount val="133"/>
                <c:pt idx="0">
                  <c:v>40</c:v>
                </c:pt>
                <c:pt idx="1">
                  <c:v>52</c:v>
                </c:pt>
                <c:pt idx="2">
                  <c:v>46</c:v>
                </c:pt>
                <c:pt idx="3">
                  <c:v>38</c:v>
                </c:pt>
                <c:pt idx="4">
                  <c:v>69</c:v>
                </c:pt>
                <c:pt idx="5">
                  <c:v>52</c:v>
                </c:pt>
                <c:pt idx="6">
                  <c:v>42</c:v>
                </c:pt>
                <c:pt idx="7">
                  <c:v>62</c:v>
                </c:pt>
                <c:pt idx="8">
                  <c:v>46</c:v>
                </c:pt>
                <c:pt idx="9">
                  <c:v>47</c:v>
                </c:pt>
                <c:pt idx="10">
                  <c:v>46</c:v>
                </c:pt>
                <c:pt idx="11">
                  <c:v>62</c:v>
                </c:pt>
                <c:pt idx="12">
                  <c:v>73</c:v>
                </c:pt>
                <c:pt idx="13">
                  <c:v>46</c:v>
                </c:pt>
                <c:pt idx="14">
                  <c:v>52</c:v>
                </c:pt>
                <c:pt idx="15">
                  <c:v>55</c:v>
                </c:pt>
                <c:pt idx="16">
                  <c:v>68</c:v>
                </c:pt>
                <c:pt idx="17">
                  <c:v>67</c:v>
                </c:pt>
                <c:pt idx="18">
                  <c:v>63</c:v>
                </c:pt>
                <c:pt idx="19">
                  <c:v>46</c:v>
                </c:pt>
                <c:pt idx="20">
                  <c:v>59</c:v>
                </c:pt>
                <c:pt idx="21">
                  <c:v>57</c:v>
                </c:pt>
                <c:pt idx="22">
                  <c:v>79</c:v>
                </c:pt>
                <c:pt idx="23">
                  <c:v>63</c:v>
                </c:pt>
                <c:pt idx="24">
                  <c:v>71</c:v>
                </c:pt>
                <c:pt idx="25">
                  <c:v>66</c:v>
                </c:pt>
                <c:pt idx="26">
                  <c:v>76</c:v>
                </c:pt>
                <c:pt idx="27">
                  <c:v>44</c:v>
                </c:pt>
                <c:pt idx="28">
                  <c:v>99</c:v>
                </c:pt>
                <c:pt idx="29">
                  <c:v>59</c:v>
                </c:pt>
                <c:pt idx="30">
                  <c:v>47</c:v>
                </c:pt>
                <c:pt idx="31">
                  <c:v>60</c:v>
                </c:pt>
                <c:pt idx="32">
                  <c:v>55</c:v>
                </c:pt>
                <c:pt idx="33">
                  <c:v>68</c:v>
                </c:pt>
                <c:pt idx="34">
                  <c:v>67</c:v>
                </c:pt>
                <c:pt idx="35">
                  <c:v>71</c:v>
                </c:pt>
                <c:pt idx="36">
                  <c:v>38</c:v>
                </c:pt>
                <c:pt idx="37">
                  <c:v>50</c:v>
                </c:pt>
                <c:pt idx="38">
                  <c:v>65</c:v>
                </c:pt>
                <c:pt idx="39">
                  <c:v>83</c:v>
                </c:pt>
                <c:pt idx="40">
                  <c:v>56</c:v>
                </c:pt>
                <c:pt idx="41">
                  <c:v>49</c:v>
                </c:pt>
                <c:pt idx="42">
                  <c:v>50</c:v>
                </c:pt>
                <c:pt idx="43">
                  <c:v>50</c:v>
                </c:pt>
                <c:pt idx="44">
                  <c:v>45</c:v>
                </c:pt>
                <c:pt idx="45">
                  <c:v>47</c:v>
                </c:pt>
                <c:pt idx="46">
                  <c:v>44</c:v>
                </c:pt>
                <c:pt idx="47">
                  <c:v>81</c:v>
                </c:pt>
                <c:pt idx="48">
                  <c:v>37</c:v>
                </c:pt>
                <c:pt idx="49">
                  <c:v>55</c:v>
                </c:pt>
                <c:pt idx="50">
                  <c:v>141</c:v>
                </c:pt>
                <c:pt idx="51">
                  <c:v>47</c:v>
                </c:pt>
                <c:pt idx="52">
                  <c:v>37</c:v>
                </c:pt>
                <c:pt idx="53">
                  <c:v>40</c:v>
                </c:pt>
                <c:pt idx="54">
                  <c:v>42</c:v>
                </c:pt>
                <c:pt idx="55">
                  <c:v>51</c:v>
                </c:pt>
                <c:pt idx="56">
                  <c:v>51</c:v>
                </c:pt>
                <c:pt idx="57">
                  <c:v>65</c:v>
                </c:pt>
                <c:pt idx="58">
                  <c:v>87</c:v>
                </c:pt>
                <c:pt idx="59">
                  <c:v>39</c:v>
                </c:pt>
                <c:pt idx="60">
                  <c:v>43</c:v>
                </c:pt>
                <c:pt idx="61">
                  <c:v>70</c:v>
                </c:pt>
                <c:pt idx="62">
                  <c:v>38</c:v>
                </c:pt>
                <c:pt idx="63">
                  <c:v>60</c:v>
                </c:pt>
                <c:pt idx="64">
                  <c:v>70</c:v>
                </c:pt>
                <c:pt idx="65">
                  <c:v>47</c:v>
                </c:pt>
                <c:pt idx="66">
                  <c:v>77</c:v>
                </c:pt>
                <c:pt idx="67">
                  <c:v>47</c:v>
                </c:pt>
                <c:pt idx="68">
                  <c:v>68</c:v>
                </c:pt>
                <c:pt idx="69">
                  <c:v>66</c:v>
                </c:pt>
                <c:pt idx="70">
                  <c:v>42</c:v>
                </c:pt>
                <c:pt idx="71">
                  <c:v>53</c:v>
                </c:pt>
                <c:pt idx="72">
                  <c:v>47</c:v>
                </c:pt>
                <c:pt idx="73">
                  <c:v>69</c:v>
                </c:pt>
                <c:pt idx="74">
                  <c:v>61</c:v>
                </c:pt>
                <c:pt idx="75">
                  <c:v>44</c:v>
                </c:pt>
                <c:pt idx="76">
                  <c:v>61</c:v>
                </c:pt>
                <c:pt idx="77">
                  <c:v>54</c:v>
                </c:pt>
                <c:pt idx="78">
                  <c:v>46</c:v>
                </c:pt>
                <c:pt idx="79">
                  <c:v>48</c:v>
                </c:pt>
                <c:pt idx="80">
                  <c:v>63</c:v>
                </c:pt>
                <c:pt idx="81">
                  <c:v>59</c:v>
                </c:pt>
                <c:pt idx="82">
                  <c:v>35</c:v>
                </c:pt>
                <c:pt idx="83">
                  <c:v>49</c:v>
                </c:pt>
                <c:pt idx="84">
                  <c:v>38</c:v>
                </c:pt>
                <c:pt idx="85">
                  <c:v>45</c:v>
                </c:pt>
                <c:pt idx="86">
                  <c:v>54</c:v>
                </c:pt>
                <c:pt idx="87">
                  <c:v>35</c:v>
                </c:pt>
                <c:pt idx="88">
                  <c:v>42</c:v>
                </c:pt>
                <c:pt idx="89">
                  <c:v>50</c:v>
                </c:pt>
                <c:pt idx="90">
                  <c:v>47</c:v>
                </c:pt>
                <c:pt idx="91">
                  <c:v>45</c:v>
                </c:pt>
                <c:pt idx="92">
                  <c:v>52</c:v>
                </c:pt>
                <c:pt idx="93">
                  <c:v>54</c:v>
                </c:pt>
                <c:pt idx="94">
                  <c:v>46</c:v>
                </c:pt>
                <c:pt idx="95">
                  <c:v>62</c:v>
                </c:pt>
                <c:pt idx="96">
                  <c:v>51</c:v>
                </c:pt>
              </c:numCache>
            </c:numRef>
          </c:xVal>
          <c:yVal>
            <c:numRef>
              <c:f>Tarkistusdata!$AA$4:$AA$136</c:f>
              <c:numCache>
                <c:ptCount val="133"/>
                <c:pt idx="0">
                  <c:v>11</c:v>
                </c:pt>
                <c:pt idx="1">
                  <c:v>20</c:v>
                </c:pt>
                <c:pt idx="2">
                  <c:v>17</c:v>
                </c:pt>
                <c:pt idx="3">
                  <c:v>5</c:v>
                </c:pt>
                <c:pt idx="4">
                  <c:v>19</c:v>
                </c:pt>
                <c:pt idx="5">
                  <c:v>15</c:v>
                </c:pt>
                <c:pt idx="6">
                  <c:v>14</c:v>
                </c:pt>
                <c:pt idx="7">
                  <c:v>17</c:v>
                </c:pt>
                <c:pt idx="8">
                  <c:v>20</c:v>
                </c:pt>
                <c:pt idx="9">
                  <c:v>18</c:v>
                </c:pt>
                <c:pt idx="10">
                  <c:v>17</c:v>
                </c:pt>
                <c:pt idx="11">
                  <c:v>17</c:v>
                </c:pt>
                <c:pt idx="12">
                  <c:v>15</c:v>
                </c:pt>
                <c:pt idx="13">
                  <c:v>13</c:v>
                </c:pt>
                <c:pt idx="14">
                  <c:v>12</c:v>
                </c:pt>
                <c:pt idx="15">
                  <c:v>13</c:v>
                </c:pt>
                <c:pt idx="16">
                  <c:v>19</c:v>
                </c:pt>
                <c:pt idx="17">
                  <c:v>16</c:v>
                </c:pt>
                <c:pt idx="18">
                  <c:v>14</c:v>
                </c:pt>
                <c:pt idx="19">
                  <c:v>11</c:v>
                </c:pt>
                <c:pt idx="20">
                  <c:v>21</c:v>
                </c:pt>
                <c:pt idx="21">
                  <c:v>12</c:v>
                </c:pt>
                <c:pt idx="22">
                  <c:v>17</c:v>
                </c:pt>
                <c:pt idx="23">
                  <c:v>22</c:v>
                </c:pt>
                <c:pt idx="24">
                  <c:v>19</c:v>
                </c:pt>
                <c:pt idx="25">
                  <c:v>16</c:v>
                </c:pt>
                <c:pt idx="26">
                  <c:v>12</c:v>
                </c:pt>
                <c:pt idx="27">
                  <c:v>12</c:v>
                </c:pt>
                <c:pt idx="28">
                  <c:v>21</c:v>
                </c:pt>
                <c:pt idx="29">
                  <c:v>22</c:v>
                </c:pt>
                <c:pt idx="30">
                  <c:v>16</c:v>
                </c:pt>
                <c:pt idx="31">
                  <c:v>16</c:v>
                </c:pt>
                <c:pt idx="32">
                  <c:v>15</c:v>
                </c:pt>
                <c:pt idx="33">
                  <c:v>11</c:v>
                </c:pt>
                <c:pt idx="34">
                  <c:v>20</c:v>
                </c:pt>
                <c:pt idx="35">
                  <c:v>12</c:v>
                </c:pt>
                <c:pt idx="36">
                  <c:v>4</c:v>
                </c:pt>
                <c:pt idx="37">
                  <c:v>16</c:v>
                </c:pt>
                <c:pt idx="38">
                  <c:v>13</c:v>
                </c:pt>
                <c:pt idx="39">
                  <c:v>18</c:v>
                </c:pt>
                <c:pt idx="40">
                  <c:v>12</c:v>
                </c:pt>
                <c:pt idx="41">
                  <c:v>15</c:v>
                </c:pt>
                <c:pt idx="42">
                  <c:v>18</c:v>
                </c:pt>
                <c:pt idx="43">
                  <c:v>23</c:v>
                </c:pt>
                <c:pt idx="44">
                  <c:v>12</c:v>
                </c:pt>
                <c:pt idx="45">
                  <c:v>9</c:v>
                </c:pt>
                <c:pt idx="46">
                  <c:v>14</c:v>
                </c:pt>
                <c:pt idx="47">
                  <c:v>12</c:v>
                </c:pt>
                <c:pt idx="48">
                  <c:v>6</c:v>
                </c:pt>
                <c:pt idx="49">
                  <c:v>13</c:v>
                </c:pt>
                <c:pt idx="50">
                  <c:v>18</c:v>
                </c:pt>
                <c:pt idx="51">
                  <c:v>15</c:v>
                </c:pt>
                <c:pt idx="52">
                  <c:v>8</c:v>
                </c:pt>
                <c:pt idx="53">
                  <c:v>11</c:v>
                </c:pt>
                <c:pt idx="54">
                  <c:v>10</c:v>
                </c:pt>
                <c:pt idx="55">
                  <c:v>15</c:v>
                </c:pt>
                <c:pt idx="56">
                  <c:v>14</c:v>
                </c:pt>
                <c:pt idx="57">
                  <c:v>23</c:v>
                </c:pt>
                <c:pt idx="58">
                  <c:v>12</c:v>
                </c:pt>
                <c:pt idx="59">
                  <c:v>11</c:v>
                </c:pt>
                <c:pt idx="60">
                  <c:v>10</c:v>
                </c:pt>
                <c:pt idx="61">
                  <c:v>14</c:v>
                </c:pt>
                <c:pt idx="62">
                  <c:v>8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23</c:v>
                </c:pt>
                <c:pt idx="67">
                  <c:v>12</c:v>
                </c:pt>
                <c:pt idx="68">
                  <c:v>14</c:v>
                </c:pt>
                <c:pt idx="69">
                  <c:v>12</c:v>
                </c:pt>
                <c:pt idx="70">
                  <c:v>12</c:v>
                </c:pt>
                <c:pt idx="71">
                  <c:v>11</c:v>
                </c:pt>
                <c:pt idx="72">
                  <c:v>11</c:v>
                </c:pt>
                <c:pt idx="73">
                  <c:v>15</c:v>
                </c:pt>
                <c:pt idx="74">
                  <c:v>8</c:v>
                </c:pt>
                <c:pt idx="75">
                  <c:v>16</c:v>
                </c:pt>
                <c:pt idx="76">
                  <c:v>22</c:v>
                </c:pt>
                <c:pt idx="77">
                  <c:v>12</c:v>
                </c:pt>
                <c:pt idx="78">
                  <c:v>13</c:v>
                </c:pt>
                <c:pt idx="79">
                  <c:v>15</c:v>
                </c:pt>
                <c:pt idx="80">
                  <c:v>17</c:v>
                </c:pt>
                <c:pt idx="81">
                  <c:v>12</c:v>
                </c:pt>
                <c:pt idx="82">
                  <c:v>7</c:v>
                </c:pt>
                <c:pt idx="83">
                  <c:v>10</c:v>
                </c:pt>
                <c:pt idx="84">
                  <c:v>11</c:v>
                </c:pt>
                <c:pt idx="85">
                  <c:v>13</c:v>
                </c:pt>
                <c:pt idx="86">
                  <c:v>25</c:v>
                </c:pt>
                <c:pt idx="87">
                  <c:v>5</c:v>
                </c:pt>
                <c:pt idx="88">
                  <c:v>-2</c:v>
                </c:pt>
                <c:pt idx="89">
                  <c:v>12</c:v>
                </c:pt>
                <c:pt idx="90">
                  <c:v>15</c:v>
                </c:pt>
                <c:pt idx="91">
                  <c:v>15</c:v>
                </c:pt>
                <c:pt idx="92">
                  <c:v>16</c:v>
                </c:pt>
                <c:pt idx="93">
                  <c:v>14</c:v>
                </c:pt>
                <c:pt idx="94">
                  <c:v>11</c:v>
                </c:pt>
                <c:pt idx="95">
                  <c:v>11</c:v>
                </c:pt>
                <c:pt idx="96">
                  <c:v>11</c:v>
                </c:pt>
              </c:numCache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Tarkistusdata!$AF$4:$AF$68</c:f>
              <c:numCache>
                <c:ptCount val="65"/>
                <c:pt idx="0">
                  <c:v>41</c:v>
                </c:pt>
                <c:pt idx="1">
                  <c:v>39</c:v>
                </c:pt>
                <c:pt idx="2">
                  <c:v>39</c:v>
                </c:pt>
                <c:pt idx="3">
                  <c:v>161</c:v>
                </c:pt>
                <c:pt idx="4">
                  <c:v>44</c:v>
                </c:pt>
                <c:pt idx="5">
                  <c:v>56</c:v>
                </c:pt>
                <c:pt idx="6">
                  <c:v>32</c:v>
                </c:pt>
                <c:pt idx="7">
                  <c:v>42</c:v>
                </c:pt>
                <c:pt idx="8">
                  <c:v>40</c:v>
                </c:pt>
                <c:pt idx="9">
                  <c:v>121</c:v>
                </c:pt>
                <c:pt idx="10">
                  <c:v>41</c:v>
                </c:pt>
                <c:pt idx="11">
                  <c:v>37</c:v>
                </c:pt>
                <c:pt idx="12">
                  <c:v>133</c:v>
                </c:pt>
                <c:pt idx="13">
                  <c:v>40</c:v>
                </c:pt>
                <c:pt idx="14">
                  <c:v>42</c:v>
                </c:pt>
                <c:pt idx="15">
                  <c:v>39</c:v>
                </c:pt>
                <c:pt idx="16">
                  <c:v>35</c:v>
                </c:pt>
                <c:pt idx="17">
                  <c:v>45</c:v>
                </c:pt>
                <c:pt idx="18">
                  <c:v>61</c:v>
                </c:pt>
                <c:pt idx="19">
                  <c:v>57</c:v>
                </c:pt>
                <c:pt idx="20">
                  <c:v>59</c:v>
                </c:pt>
                <c:pt idx="21">
                  <c:v>65</c:v>
                </c:pt>
                <c:pt idx="22">
                  <c:v>53</c:v>
                </c:pt>
                <c:pt idx="23">
                  <c:v>39</c:v>
                </c:pt>
                <c:pt idx="24">
                  <c:v>54</c:v>
                </c:pt>
                <c:pt idx="25">
                  <c:v>34</c:v>
                </c:pt>
                <c:pt idx="26">
                  <c:v>33</c:v>
                </c:pt>
                <c:pt idx="27">
                  <c:v>58</c:v>
                </c:pt>
                <c:pt idx="28">
                  <c:v>54</c:v>
                </c:pt>
                <c:pt idx="29">
                  <c:v>40</c:v>
                </c:pt>
                <c:pt idx="30">
                  <c:v>54</c:v>
                </c:pt>
                <c:pt idx="31">
                  <c:v>121</c:v>
                </c:pt>
                <c:pt idx="32">
                  <c:v>52</c:v>
                </c:pt>
                <c:pt idx="33">
                  <c:v>82</c:v>
                </c:pt>
                <c:pt idx="34">
                  <c:v>136</c:v>
                </c:pt>
                <c:pt idx="35">
                  <c:v>61</c:v>
                </c:pt>
                <c:pt idx="36">
                  <c:v>34</c:v>
                </c:pt>
                <c:pt idx="37">
                  <c:v>46</c:v>
                </c:pt>
                <c:pt idx="38">
                  <c:v>33</c:v>
                </c:pt>
                <c:pt idx="39">
                  <c:v>47</c:v>
                </c:pt>
                <c:pt idx="40">
                  <c:v>56</c:v>
                </c:pt>
                <c:pt idx="41">
                  <c:v>45</c:v>
                </c:pt>
                <c:pt idx="42">
                  <c:v>36</c:v>
                </c:pt>
                <c:pt idx="43">
                  <c:v>107</c:v>
                </c:pt>
                <c:pt idx="44">
                  <c:v>61</c:v>
                </c:pt>
                <c:pt idx="45">
                  <c:v>59</c:v>
                </c:pt>
                <c:pt idx="46">
                  <c:v>54</c:v>
                </c:pt>
                <c:pt idx="47">
                  <c:v>38</c:v>
                </c:pt>
                <c:pt idx="48">
                  <c:v>34</c:v>
                </c:pt>
                <c:pt idx="49">
                  <c:v>33</c:v>
                </c:pt>
                <c:pt idx="50">
                  <c:v>32</c:v>
                </c:pt>
                <c:pt idx="51">
                  <c:v>33</c:v>
                </c:pt>
                <c:pt idx="52">
                  <c:v>39</c:v>
                </c:pt>
                <c:pt idx="53">
                  <c:v>32</c:v>
                </c:pt>
                <c:pt idx="54">
                  <c:v>46</c:v>
                </c:pt>
                <c:pt idx="55">
                  <c:v>42</c:v>
                </c:pt>
                <c:pt idx="56">
                  <c:v>124</c:v>
                </c:pt>
              </c:numCache>
            </c:numRef>
          </c:xVal>
          <c:yVal>
            <c:numRef>
              <c:f>Tarkistusdata!$AO$4:$AO$68</c:f>
              <c:numCache>
                <c:ptCount val="65"/>
                <c:pt idx="0">
                  <c:v>1</c:v>
                </c:pt>
                <c:pt idx="1">
                  <c:v>6</c:v>
                </c:pt>
                <c:pt idx="2">
                  <c:v>7</c:v>
                </c:pt>
                <c:pt idx="3">
                  <c:v>25</c:v>
                </c:pt>
                <c:pt idx="4">
                  <c:v>8</c:v>
                </c:pt>
                <c:pt idx="5">
                  <c:v>7</c:v>
                </c:pt>
                <c:pt idx="6">
                  <c:v>2</c:v>
                </c:pt>
                <c:pt idx="7">
                  <c:v>8</c:v>
                </c:pt>
                <c:pt idx="8">
                  <c:v>10</c:v>
                </c:pt>
                <c:pt idx="9">
                  <c:v>11</c:v>
                </c:pt>
                <c:pt idx="10">
                  <c:v>5</c:v>
                </c:pt>
                <c:pt idx="11">
                  <c:v>5</c:v>
                </c:pt>
                <c:pt idx="12">
                  <c:v>9</c:v>
                </c:pt>
                <c:pt idx="13">
                  <c:v>7</c:v>
                </c:pt>
                <c:pt idx="14">
                  <c:v>12</c:v>
                </c:pt>
                <c:pt idx="15">
                  <c:v>9</c:v>
                </c:pt>
                <c:pt idx="16">
                  <c:v>8</c:v>
                </c:pt>
                <c:pt idx="17">
                  <c:v>15</c:v>
                </c:pt>
                <c:pt idx="18">
                  <c:v>10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14</c:v>
                </c:pt>
                <c:pt idx="23">
                  <c:v>7</c:v>
                </c:pt>
                <c:pt idx="24">
                  <c:v>7</c:v>
                </c:pt>
                <c:pt idx="25">
                  <c:v>5</c:v>
                </c:pt>
                <c:pt idx="26">
                  <c:v>5</c:v>
                </c:pt>
                <c:pt idx="27">
                  <c:v>9</c:v>
                </c:pt>
                <c:pt idx="28">
                  <c:v>4</c:v>
                </c:pt>
                <c:pt idx="29">
                  <c:v>5</c:v>
                </c:pt>
                <c:pt idx="30">
                  <c:v>7</c:v>
                </c:pt>
                <c:pt idx="31">
                  <c:v>19</c:v>
                </c:pt>
                <c:pt idx="32">
                  <c:v>8</c:v>
                </c:pt>
                <c:pt idx="33">
                  <c:v>11</c:v>
                </c:pt>
                <c:pt idx="34">
                  <c:v>13</c:v>
                </c:pt>
                <c:pt idx="35">
                  <c:v>-5</c:v>
                </c:pt>
                <c:pt idx="36">
                  <c:v>4</c:v>
                </c:pt>
                <c:pt idx="37">
                  <c:v>6</c:v>
                </c:pt>
                <c:pt idx="38">
                  <c:v>3</c:v>
                </c:pt>
                <c:pt idx="39">
                  <c:v>11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17</c:v>
                </c:pt>
                <c:pt idx="44">
                  <c:v>8</c:v>
                </c:pt>
                <c:pt idx="45">
                  <c:v>10</c:v>
                </c:pt>
                <c:pt idx="46">
                  <c:v>8</c:v>
                </c:pt>
                <c:pt idx="47">
                  <c:v>4</c:v>
                </c:pt>
                <c:pt idx="48">
                  <c:v>3</c:v>
                </c:pt>
                <c:pt idx="49">
                  <c:v>5</c:v>
                </c:pt>
                <c:pt idx="50">
                  <c:v>4</c:v>
                </c:pt>
                <c:pt idx="51">
                  <c:v>6</c:v>
                </c:pt>
                <c:pt idx="52">
                  <c:v>6</c:v>
                </c:pt>
                <c:pt idx="53">
                  <c:v>4</c:v>
                </c:pt>
                <c:pt idx="54">
                  <c:v>8</c:v>
                </c:pt>
                <c:pt idx="55">
                  <c:v>9</c:v>
                </c:pt>
                <c:pt idx="56">
                  <c:v>15</c:v>
                </c:pt>
              </c:numCache>
            </c:numRef>
          </c:yVal>
          <c:smooth val="0"/>
        </c:ser>
        <c:ser>
          <c:idx val="3"/>
          <c:order val="3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solidFill>
                  <a:srgbClr val="333333"/>
                </a:solidFill>
              </a:ln>
            </c:spPr>
          </c:marker>
          <c:xVal>
            <c:numRef>
              <c:f>Tarkistusdata!$AT$3:$AT$31</c:f>
              <c:numCache>
                <c:ptCount val="29"/>
                <c:pt idx="0">
                  <c:v>37</c:v>
                </c:pt>
                <c:pt idx="1">
                  <c:v>199</c:v>
                </c:pt>
                <c:pt idx="2">
                  <c:v>45</c:v>
                </c:pt>
                <c:pt idx="3">
                  <c:v>78</c:v>
                </c:pt>
                <c:pt idx="4">
                  <c:v>111</c:v>
                </c:pt>
                <c:pt idx="5">
                  <c:v>105</c:v>
                </c:pt>
                <c:pt idx="6">
                  <c:v>50</c:v>
                </c:pt>
                <c:pt idx="7">
                  <c:v>54</c:v>
                </c:pt>
                <c:pt idx="8">
                  <c:v>40</c:v>
                </c:pt>
                <c:pt idx="9">
                  <c:v>43</c:v>
                </c:pt>
                <c:pt idx="10">
                  <c:v>47</c:v>
                </c:pt>
                <c:pt idx="11">
                  <c:v>49</c:v>
                </c:pt>
                <c:pt idx="12">
                  <c:v>59</c:v>
                </c:pt>
                <c:pt idx="13">
                  <c:v>34</c:v>
                </c:pt>
                <c:pt idx="14">
                  <c:v>70</c:v>
                </c:pt>
                <c:pt idx="15">
                  <c:v>127</c:v>
                </c:pt>
                <c:pt idx="16">
                  <c:v>92</c:v>
                </c:pt>
                <c:pt idx="17">
                  <c:v>50</c:v>
                </c:pt>
                <c:pt idx="18">
                  <c:v>39</c:v>
                </c:pt>
                <c:pt idx="19">
                  <c:v>61</c:v>
                </c:pt>
                <c:pt idx="20">
                  <c:v>45</c:v>
                </c:pt>
                <c:pt idx="21">
                  <c:v>43</c:v>
                </c:pt>
                <c:pt idx="22">
                  <c:v>40</c:v>
                </c:pt>
                <c:pt idx="23">
                  <c:v>53</c:v>
                </c:pt>
                <c:pt idx="24">
                  <c:v>57</c:v>
                </c:pt>
                <c:pt idx="25">
                  <c:v>45</c:v>
                </c:pt>
              </c:numCache>
            </c:numRef>
          </c:xVal>
          <c:yVal>
            <c:numRef>
              <c:f>Tarkistusdata!$BC$3:$BC$31</c:f>
              <c:numCache>
                <c:ptCount val="29"/>
                <c:pt idx="0">
                  <c:v>8</c:v>
                </c:pt>
                <c:pt idx="1">
                  <c:v>51</c:v>
                </c:pt>
                <c:pt idx="2">
                  <c:v>7</c:v>
                </c:pt>
                <c:pt idx="3">
                  <c:v>16</c:v>
                </c:pt>
                <c:pt idx="4">
                  <c:v>23</c:v>
                </c:pt>
                <c:pt idx="5">
                  <c:v>19</c:v>
                </c:pt>
                <c:pt idx="6">
                  <c:v>8</c:v>
                </c:pt>
                <c:pt idx="7">
                  <c:v>10</c:v>
                </c:pt>
                <c:pt idx="8">
                  <c:v>6</c:v>
                </c:pt>
                <c:pt idx="9">
                  <c:v>14</c:v>
                </c:pt>
                <c:pt idx="10">
                  <c:v>8</c:v>
                </c:pt>
                <c:pt idx="11">
                  <c:v>11</c:v>
                </c:pt>
                <c:pt idx="12">
                  <c:v>9</c:v>
                </c:pt>
                <c:pt idx="13">
                  <c:v>6</c:v>
                </c:pt>
                <c:pt idx="14">
                  <c:v>16</c:v>
                </c:pt>
                <c:pt idx="15">
                  <c:v>13</c:v>
                </c:pt>
                <c:pt idx="16">
                  <c:v>9</c:v>
                </c:pt>
                <c:pt idx="17">
                  <c:v>18</c:v>
                </c:pt>
                <c:pt idx="18">
                  <c:v>11</c:v>
                </c:pt>
                <c:pt idx="19">
                  <c:v>14</c:v>
                </c:pt>
                <c:pt idx="20">
                  <c:v>9</c:v>
                </c:pt>
                <c:pt idx="21">
                  <c:v>16</c:v>
                </c:pt>
                <c:pt idx="22">
                  <c:v>9</c:v>
                </c:pt>
                <c:pt idx="23">
                  <c:v>22</c:v>
                </c:pt>
                <c:pt idx="24">
                  <c:v>20</c:v>
                </c:pt>
                <c:pt idx="25">
                  <c:v>10</c:v>
                </c:pt>
              </c:numCache>
            </c:numRef>
          </c:yVal>
          <c:smooth val="0"/>
        </c:ser>
        <c:axId val="30723488"/>
        <c:axId val="8075937"/>
      </c:scatterChart>
      <c:valAx>
        <c:axId val="3072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75937"/>
        <c:crosses val="autoZero"/>
        <c:crossBetween val="midCat"/>
        <c:dispUnits/>
      </c:valAx>
      <c:valAx>
        <c:axId val="80759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234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MÄ2 ih x 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Tarkistusdata!$K$3:$K$194</c:f>
              <c:numCache>
                <c:ptCount val="192"/>
                <c:pt idx="0">
                  <c:v>17.6</c:v>
                </c:pt>
                <c:pt idx="1">
                  <c:v>17.9</c:v>
                </c:pt>
                <c:pt idx="2">
                  <c:v>18</c:v>
                </c:pt>
                <c:pt idx="3">
                  <c:v>19.5</c:v>
                </c:pt>
                <c:pt idx="4">
                  <c:v>15.1</c:v>
                </c:pt>
                <c:pt idx="5">
                  <c:v>16.9</c:v>
                </c:pt>
                <c:pt idx="6">
                  <c:v>16.3</c:v>
                </c:pt>
                <c:pt idx="7">
                  <c:v>16.3</c:v>
                </c:pt>
                <c:pt idx="8">
                  <c:v>17.4</c:v>
                </c:pt>
                <c:pt idx="9">
                  <c:v>16.5</c:v>
                </c:pt>
                <c:pt idx="10">
                  <c:v>14.9</c:v>
                </c:pt>
                <c:pt idx="11">
                  <c:v>16.2</c:v>
                </c:pt>
                <c:pt idx="12">
                  <c:v>17.3</c:v>
                </c:pt>
                <c:pt idx="13">
                  <c:v>16.3</c:v>
                </c:pt>
                <c:pt idx="14">
                  <c:v>16.2</c:v>
                </c:pt>
                <c:pt idx="15">
                  <c:v>16.2</c:v>
                </c:pt>
                <c:pt idx="16">
                  <c:v>17.4</c:v>
                </c:pt>
                <c:pt idx="17">
                  <c:v>14.1</c:v>
                </c:pt>
                <c:pt idx="18">
                  <c:v>15.6</c:v>
                </c:pt>
                <c:pt idx="19">
                  <c:v>17.6</c:v>
                </c:pt>
                <c:pt idx="20">
                  <c:v>15.1</c:v>
                </c:pt>
                <c:pt idx="21">
                  <c:v>14.7</c:v>
                </c:pt>
                <c:pt idx="22">
                  <c:v>14.8</c:v>
                </c:pt>
                <c:pt idx="23">
                  <c:v>16</c:v>
                </c:pt>
                <c:pt idx="24">
                  <c:v>17.4</c:v>
                </c:pt>
                <c:pt idx="25">
                  <c:v>17.1</c:v>
                </c:pt>
                <c:pt idx="26">
                  <c:v>15.6</c:v>
                </c:pt>
                <c:pt idx="27">
                  <c:v>17.5</c:v>
                </c:pt>
                <c:pt idx="28">
                  <c:v>16.2</c:v>
                </c:pt>
                <c:pt idx="29">
                  <c:v>15.8</c:v>
                </c:pt>
                <c:pt idx="30">
                  <c:v>15.6</c:v>
                </c:pt>
                <c:pt idx="31">
                  <c:v>16.5</c:v>
                </c:pt>
                <c:pt idx="32">
                  <c:v>17.2</c:v>
                </c:pt>
                <c:pt idx="33">
                  <c:v>17</c:v>
                </c:pt>
                <c:pt idx="34">
                  <c:v>16.4</c:v>
                </c:pt>
                <c:pt idx="35">
                  <c:v>18</c:v>
                </c:pt>
                <c:pt idx="36">
                  <c:v>16.8</c:v>
                </c:pt>
                <c:pt idx="37">
                  <c:v>18.9</c:v>
                </c:pt>
                <c:pt idx="38">
                  <c:v>17</c:v>
                </c:pt>
                <c:pt idx="39">
                  <c:v>17.7</c:v>
                </c:pt>
                <c:pt idx="40">
                  <c:v>18.8</c:v>
                </c:pt>
                <c:pt idx="41">
                  <c:v>18</c:v>
                </c:pt>
                <c:pt idx="42">
                  <c:v>16.7</c:v>
                </c:pt>
                <c:pt idx="43">
                  <c:v>18.3</c:v>
                </c:pt>
                <c:pt idx="44">
                  <c:v>19</c:v>
                </c:pt>
                <c:pt idx="45">
                  <c:v>18.4</c:v>
                </c:pt>
                <c:pt idx="46">
                  <c:v>16.5</c:v>
                </c:pt>
                <c:pt idx="47">
                  <c:v>16.9</c:v>
                </c:pt>
                <c:pt idx="48">
                  <c:v>19.3</c:v>
                </c:pt>
                <c:pt idx="49">
                  <c:v>18.7</c:v>
                </c:pt>
                <c:pt idx="50">
                  <c:v>16.9</c:v>
                </c:pt>
                <c:pt idx="51">
                  <c:v>15.8</c:v>
                </c:pt>
                <c:pt idx="52">
                  <c:v>15.9</c:v>
                </c:pt>
                <c:pt idx="53">
                  <c:v>14</c:v>
                </c:pt>
                <c:pt idx="54">
                  <c:v>16.75</c:v>
                </c:pt>
                <c:pt idx="55">
                  <c:v>17.55</c:v>
                </c:pt>
                <c:pt idx="56">
                  <c:v>14.7</c:v>
                </c:pt>
                <c:pt idx="57">
                  <c:v>16.75</c:v>
                </c:pt>
                <c:pt idx="58">
                  <c:v>17.35</c:v>
                </c:pt>
                <c:pt idx="59">
                  <c:v>16.55</c:v>
                </c:pt>
                <c:pt idx="60">
                  <c:v>13.25</c:v>
                </c:pt>
                <c:pt idx="61">
                  <c:v>14.95</c:v>
                </c:pt>
                <c:pt idx="62">
                  <c:v>17.25</c:v>
                </c:pt>
                <c:pt idx="63">
                  <c:v>13.1</c:v>
                </c:pt>
                <c:pt idx="64">
                  <c:v>13.8</c:v>
                </c:pt>
                <c:pt idx="65">
                  <c:v>14.8</c:v>
                </c:pt>
                <c:pt idx="66">
                  <c:v>16.3</c:v>
                </c:pt>
                <c:pt idx="67">
                  <c:v>17.6</c:v>
                </c:pt>
                <c:pt idx="68">
                  <c:v>14.85</c:v>
                </c:pt>
                <c:pt idx="69">
                  <c:v>18.8</c:v>
                </c:pt>
                <c:pt idx="70">
                  <c:v>19.5</c:v>
                </c:pt>
                <c:pt idx="71">
                  <c:v>16.476666666666667</c:v>
                </c:pt>
                <c:pt idx="72">
                  <c:v>17</c:v>
                </c:pt>
                <c:pt idx="73">
                  <c:v>17.7</c:v>
                </c:pt>
                <c:pt idx="74">
                  <c:v>17.45</c:v>
                </c:pt>
                <c:pt idx="75">
                  <c:v>18.05</c:v>
                </c:pt>
                <c:pt idx="76">
                  <c:v>15.95</c:v>
                </c:pt>
                <c:pt idx="77">
                  <c:v>17.3</c:v>
                </c:pt>
                <c:pt idx="78">
                  <c:v>19.8</c:v>
                </c:pt>
                <c:pt idx="79">
                  <c:v>19.1</c:v>
                </c:pt>
                <c:pt idx="80">
                  <c:v>18.75</c:v>
                </c:pt>
                <c:pt idx="81">
                  <c:v>17.5</c:v>
                </c:pt>
                <c:pt idx="82">
                  <c:v>10.85</c:v>
                </c:pt>
                <c:pt idx="83">
                  <c:v>15.3</c:v>
                </c:pt>
                <c:pt idx="84">
                  <c:v>16.4</c:v>
                </c:pt>
                <c:pt idx="85">
                  <c:v>16.45</c:v>
                </c:pt>
                <c:pt idx="86">
                  <c:v>15.3</c:v>
                </c:pt>
                <c:pt idx="87">
                  <c:v>17</c:v>
                </c:pt>
                <c:pt idx="88">
                  <c:v>16.3</c:v>
                </c:pt>
                <c:pt idx="89">
                  <c:v>13.58</c:v>
                </c:pt>
                <c:pt idx="90">
                  <c:v>16.05</c:v>
                </c:pt>
                <c:pt idx="91">
                  <c:v>15.05</c:v>
                </c:pt>
                <c:pt idx="92">
                  <c:v>17.05</c:v>
                </c:pt>
                <c:pt idx="93">
                  <c:v>16.8</c:v>
                </c:pt>
                <c:pt idx="94">
                  <c:v>18.05</c:v>
                </c:pt>
                <c:pt idx="95">
                  <c:v>15.1</c:v>
                </c:pt>
                <c:pt idx="96">
                  <c:v>15.8</c:v>
                </c:pt>
                <c:pt idx="97">
                  <c:v>17.1</c:v>
                </c:pt>
                <c:pt idx="98">
                  <c:v>16.3</c:v>
                </c:pt>
                <c:pt idx="99">
                  <c:v>16.2</c:v>
                </c:pt>
                <c:pt idx="100">
                  <c:v>17.3</c:v>
                </c:pt>
                <c:pt idx="101">
                  <c:v>17</c:v>
                </c:pt>
                <c:pt idx="102">
                  <c:v>17.8</c:v>
                </c:pt>
                <c:pt idx="103">
                  <c:v>16.5</c:v>
                </c:pt>
                <c:pt idx="104">
                  <c:v>18.4</c:v>
                </c:pt>
                <c:pt idx="105">
                  <c:v>17.793333333333333</c:v>
                </c:pt>
                <c:pt idx="106">
                  <c:v>17.706666666666667</c:v>
                </c:pt>
                <c:pt idx="107">
                  <c:v>18.21666666666667</c:v>
                </c:pt>
                <c:pt idx="108">
                  <c:v>15.806666666666667</c:v>
                </c:pt>
                <c:pt idx="109">
                  <c:v>15.981333333333334</c:v>
                </c:pt>
                <c:pt idx="110">
                  <c:v>15.273333333333337</c:v>
                </c:pt>
                <c:pt idx="111">
                  <c:v>18.6</c:v>
                </c:pt>
                <c:pt idx="112">
                  <c:v>17.21333333333333</c:v>
                </c:pt>
                <c:pt idx="113">
                  <c:v>16.6</c:v>
                </c:pt>
                <c:pt idx="114">
                  <c:v>20.446666666666665</c:v>
                </c:pt>
                <c:pt idx="115">
                  <c:v>16.8</c:v>
                </c:pt>
                <c:pt idx="116">
                  <c:v>16.4</c:v>
                </c:pt>
                <c:pt idx="117">
                  <c:v>15.5</c:v>
                </c:pt>
                <c:pt idx="118">
                  <c:v>17.5</c:v>
                </c:pt>
                <c:pt idx="119">
                  <c:v>14.1</c:v>
                </c:pt>
                <c:pt idx="120">
                  <c:v>14.9</c:v>
                </c:pt>
                <c:pt idx="121">
                  <c:v>16.3</c:v>
                </c:pt>
                <c:pt idx="122">
                  <c:v>13.6</c:v>
                </c:pt>
                <c:pt idx="123">
                  <c:v>13.8</c:v>
                </c:pt>
                <c:pt idx="124">
                  <c:v>16.4</c:v>
                </c:pt>
                <c:pt idx="125">
                  <c:v>15.1</c:v>
                </c:pt>
                <c:pt idx="126">
                  <c:v>15.1</c:v>
                </c:pt>
                <c:pt idx="127">
                  <c:v>15.5</c:v>
                </c:pt>
                <c:pt idx="128">
                  <c:v>13.6</c:v>
                </c:pt>
                <c:pt idx="129">
                  <c:v>15</c:v>
                </c:pt>
                <c:pt idx="130">
                  <c:v>15.8</c:v>
                </c:pt>
                <c:pt idx="131">
                  <c:v>16.4</c:v>
                </c:pt>
                <c:pt idx="132">
                  <c:v>15.2</c:v>
                </c:pt>
                <c:pt idx="133">
                  <c:v>11.2</c:v>
                </c:pt>
                <c:pt idx="134">
                  <c:v>14</c:v>
                </c:pt>
                <c:pt idx="135">
                  <c:v>15.8</c:v>
                </c:pt>
                <c:pt idx="136">
                  <c:v>13.2</c:v>
                </c:pt>
                <c:pt idx="137">
                  <c:v>16.6</c:v>
                </c:pt>
                <c:pt idx="138">
                  <c:v>16.1</c:v>
                </c:pt>
                <c:pt idx="139">
                  <c:v>18.2</c:v>
                </c:pt>
                <c:pt idx="140">
                  <c:v>15.2</c:v>
                </c:pt>
                <c:pt idx="141">
                  <c:v>17.25</c:v>
                </c:pt>
                <c:pt idx="142">
                  <c:v>17.03333333333333</c:v>
                </c:pt>
                <c:pt idx="143">
                  <c:v>14.8</c:v>
                </c:pt>
                <c:pt idx="144">
                  <c:v>16.034</c:v>
                </c:pt>
                <c:pt idx="145">
                  <c:v>16.5</c:v>
                </c:pt>
                <c:pt idx="146">
                  <c:v>17.64</c:v>
                </c:pt>
                <c:pt idx="147">
                  <c:v>18.52</c:v>
                </c:pt>
                <c:pt idx="148">
                  <c:v>18.59433333333333</c:v>
                </c:pt>
                <c:pt idx="149">
                  <c:v>14.793333333333333</c:v>
                </c:pt>
                <c:pt idx="150">
                  <c:v>17.314333333333334</c:v>
                </c:pt>
                <c:pt idx="151">
                  <c:v>18.433333333333334</c:v>
                </c:pt>
                <c:pt idx="152">
                  <c:v>17.783333333333335</c:v>
                </c:pt>
                <c:pt idx="153">
                  <c:v>19</c:v>
                </c:pt>
                <c:pt idx="154">
                  <c:v>18.5</c:v>
                </c:pt>
                <c:pt idx="155">
                  <c:v>17.043</c:v>
                </c:pt>
                <c:pt idx="156">
                  <c:v>15.913333333333334</c:v>
                </c:pt>
                <c:pt idx="157">
                  <c:v>16.55</c:v>
                </c:pt>
                <c:pt idx="158">
                  <c:v>18.35</c:v>
                </c:pt>
                <c:pt idx="159">
                  <c:v>18.312666666666665</c:v>
                </c:pt>
                <c:pt idx="160">
                  <c:v>15.25</c:v>
                </c:pt>
                <c:pt idx="161">
                  <c:v>14.85</c:v>
                </c:pt>
                <c:pt idx="162">
                  <c:v>14.8</c:v>
                </c:pt>
                <c:pt idx="163">
                  <c:v>14.9</c:v>
                </c:pt>
                <c:pt idx="164">
                  <c:v>14.7</c:v>
                </c:pt>
                <c:pt idx="165">
                  <c:v>11.2</c:v>
                </c:pt>
                <c:pt idx="166">
                  <c:v>13.4</c:v>
                </c:pt>
                <c:pt idx="167">
                  <c:v>14.3</c:v>
                </c:pt>
                <c:pt idx="168">
                  <c:v>16.5</c:v>
                </c:pt>
                <c:pt idx="169">
                  <c:v>15.7</c:v>
                </c:pt>
                <c:pt idx="170">
                  <c:v>13.4</c:v>
                </c:pt>
                <c:pt idx="171">
                  <c:v>14.8</c:v>
                </c:pt>
                <c:pt idx="172">
                  <c:v>16.1</c:v>
                </c:pt>
                <c:pt idx="173">
                  <c:v>16.9</c:v>
                </c:pt>
                <c:pt idx="174">
                  <c:v>18.3</c:v>
                </c:pt>
                <c:pt idx="175">
                  <c:v>16.1</c:v>
                </c:pt>
                <c:pt idx="176">
                  <c:v>17.5</c:v>
                </c:pt>
                <c:pt idx="177">
                  <c:v>14.4</c:v>
                </c:pt>
                <c:pt idx="178">
                  <c:v>15.1</c:v>
                </c:pt>
                <c:pt idx="179">
                  <c:v>17.1</c:v>
                </c:pt>
                <c:pt idx="180">
                  <c:v>16.2</c:v>
                </c:pt>
                <c:pt idx="181">
                  <c:v>18</c:v>
                </c:pt>
                <c:pt idx="182">
                  <c:v>17.9</c:v>
                </c:pt>
                <c:pt idx="183">
                  <c:v>17.7</c:v>
                </c:pt>
                <c:pt idx="184">
                  <c:v>17.9</c:v>
                </c:pt>
                <c:pt idx="185">
                  <c:v>17.2</c:v>
                </c:pt>
                <c:pt idx="186">
                  <c:v>17.8</c:v>
                </c:pt>
                <c:pt idx="187">
                  <c:v>17.5</c:v>
                </c:pt>
                <c:pt idx="188">
                  <c:v>18.430666666666664</c:v>
                </c:pt>
                <c:pt idx="189">
                  <c:v>19.206666666666667</c:v>
                </c:pt>
                <c:pt idx="190">
                  <c:v>17.3</c:v>
                </c:pt>
                <c:pt idx="191">
                  <c:v>17.155</c:v>
                </c:pt>
              </c:numCache>
            </c:numRef>
          </c:xVal>
          <c:yVal>
            <c:numRef>
              <c:f>Tarkistusdata!$N$3:$N$194</c:f>
              <c:numCache>
                <c:ptCount val="192"/>
                <c:pt idx="0">
                  <c:v>1.5</c:v>
                </c:pt>
                <c:pt idx="2">
                  <c:v>2</c:v>
                </c:pt>
                <c:pt idx="3">
                  <c:v>2.6</c:v>
                </c:pt>
                <c:pt idx="4">
                  <c:v>1.1</c:v>
                </c:pt>
                <c:pt idx="5">
                  <c:v>2</c:v>
                </c:pt>
                <c:pt idx="6">
                  <c:v>1.5</c:v>
                </c:pt>
                <c:pt idx="7">
                  <c:v>2.1</c:v>
                </c:pt>
                <c:pt idx="8">
                  <c:v>1.7</c:v>
                </c:pt>
                <c:pt idx="9">
                  <c:v>2.2</c:v>
                </c:pt>
                <c:pt idx="10">
                  <c:v>1.2</c:v>
                </c:pt>
                <c:pt idx="11">
                  <c:v>1.8</c:v>
                </c:pt>
                <c:pt idx="12">
                  <c:v>2.1</c:v>
                </c:pt>
                <c:pt idx="13">
                  <c:v>2.1</c:v>
                </c:pt>
                <c:pt idx="14">
                  <c:v>1.3</c:v>
                </c:pt>
                <c:pt idx="15">
                  <c:v>2</c:v>
                </c:pt>
                <c:pt idx="16">
                  <c:v>1.5</c:v>
                </c:pt>
                <c:pt idx="17">
                  <c:v>1.4</c:v>
                </c:pt>
                <c:pt idx="18">
                  <c:v>1.7</c:v>
                </c:pt>
                <c:pt idx="19">
                  <c:v>2</c:v>
                </c:pt>
                <c:pt idx="20">
                  <c:v>1.8</c:v>
                </c:pt>
                <c:pt idx="21">
                  <c:v>1.5</c:v>
                </c:pt>
                <c:pt idx="22">
                  <c:v>1.4</c:v>
                </c:pt>
                <c:pt idx="23">
                  <c:v>2.1</c:v>
                </c:pt>
                <c:pt idx="24">
                  <c:v>1.4</c:v>
                </c:pt>
                <c:pt idx="25">
                  <c:v>1.4</c:v>
                </c:pt>
                <c:pt idx="26">
                  <c:v>1.2</c:v>
                </c:pt>
                <c:pt idx="27">
                  <c:v>1.5</c:v>
                </c:pt>
                <c:pt idx="28">
                  <c:v>2.1</c:v>
                </c:pt>
                <c:pt idx="29">
                  <c:v>1.8</c:v>
                </c:pt>
                <c:pt idx="30">
                  <c:v>1.6</c:v>
                </c:pt>
                <c:pt idx="31">
                  <c:v>1.6</c:v>
                </c:pt>
                <c:pt idx="32">
                  <c:v>0.8999999999999986</c:v>
                </c:pt>
                <c:pt idx="33">
                  <c:v>1.5</c:v>
                </c:pt>
                <c:pt idx="34">
                  <c:v>1.7</c:v>
                </c:pt>
                <c:pt idx="35">
                  <c:v>1.5</c:v>
                </c:pt>
                <c:pt idx="36">
                  <c:v>1.5</c:v>
                </c:pt>
                <c:pt idx="37">
                  <c:v>1.6</c:v>
                </c:pt>
                <c:pt idx="38">
                  <c:v>0.6999999999999993</c:v>
                </c:pt>
                <c:pt idx="39">
                  <c:v>1.5</c:v>
                </c:pt>
                <c:pt idx="40">
                  <c:v>2</c:v>
                </c:pt>
                <c:pt idx="41">
                  <c:v>1.1</c:v>
                </c:pt>
                <c:pt idx="42">
                  <c:v>1.3</c:v>
                </c:pt>
                <c:pt idx="43">
                  <c:v>1.9</c:v>
                </c:pt>
                <c:pt idx="44">
                  <c:v>1.4</c:v>
                </c:pt>
                <c:pt idx="45">
                  <c:v>1.8</c:v>
                </c:pt>
                <c:pt idx="46">
                  <c:v>1.2</c:v>
                </c:pt>
                <c:pt idx="47">
                  <c:v>1.2</c:v>
                </c:pt>
                <c:pt idx="48">
                  <c:v>2.5</c:v>
                </c:pt>
                <c:pt idx="49">
                  <c:v>1.9</c:v>
                </c:pt>
                <c:pt idx="50">
                  <c:v>1.1</c:v>
                </c:pt>
                <c:pt idx="51">
                  <c:v>0.8000000000000007</c:v>
                </c:pt>
                <c:pt idx="52">
                  <c:v>2</c:v>
                </c:pt>
                <c:pt idx="53">
                  <c:v>1.4</c:v>
                </c:pt>
                <c:pt idx="54">
                  <c:v>0.5500000000000007</c:v>
                </c:pt>
                <c:pt idx="55">
                  <c:v>1.85</c:v>
                </c:pt>
                <c:pt idx="56">
                  <c:v>0.09999999999999964</c:v>
                </c:pt>
                <c:pt idx="57">
                  <c:v>1.95</c:v>
                </c:pt>
                <c:pt idx="58">
                  <c:v>1.95</c:v>
                </c:pt>
                <c:pt idx="59">
                  <c:v>1.55</c:v>
                </c:pt>
                <c:pt idx="60">
                  <c:v>1.25</c:v>
                </c:pt>
                <c:pt idx="61">
                  <c:v>1.55</c:v>
                </c:pt>
                <c:pt idx="62">
                  <c:v>1.45</c:v>
                </c:pt>
                <c:pt idx="63">
                  <c:v>1.8</c:v>
                </c:pt>
                <c:pt idx="64">
                  <c:v>2</c:v>
                </c:pt>
                <c:pt idx="65">
                  <c:v>1.8</c:v>
                </c:pt>
                <c:pt idx="66">
                  <c:v>1.6</c:v>
                </c:pt>
                <c:pt idx="67">
                  <c:v>2.2</c:v>
                </c:pt>
                <c:pt idx="68">
                  <c:v>1.45</c:v>
                </c:pt>
                <c:pt idx="69">
                  <c:v>1.9</c:v>
                </c:pt>
                <c:pt idx="70">
                  <c:v>2.8</c:v>
                </c:pt>
                <c:pt idx="71">
                  <c:v>1.6766666666666659</c:v>
                </c:pt>
                <c:pt idx="72">
                  <c:v>1.8</c:v>
                </c:pt>
                <c:pt idx="73">
                  <c:v>1.9</c:v>
                </c:pt>
                <c:pt idx="74">
                  <c:v>2.05</c:v>
                </c:pt>
                <c:pt idx="75">
                  <c:v>2.25</c:v>
                </c:pt>
                <c:pt idx="76">
                  <c:v>1.25</c:v>
                </c:pt>
                <c:pt idx="77">
                  <c:v>1.6</c:v>
                </c:pt>
                <c:pt idx="78">
                  <c:v>1.8</c:v>
                </c:pt>
                <c:pt idx="79">
                  <c:v>2.5</c:v>
                </c:pt>
                <c:pt idx="80">
                  <c:v>3.65</c:v>
                </c:pt>
                <c:pt idx="81">
                  <c:v>0.3000000000000007</c:v>
                </c:pt>
                <c:pt idx="82">
                  <c:v>1.05</c:v>
                </c:pt>
                <c:pt idx="83">
                  <c:v>1.3</c:v>
                </c:pt>
                <c:pt idx="84">
                  <c:v>1.2</c:v>
                </c:pt>
                <c:pt idx="85">
                  <c:v>1.55</c:v>
                </c:pt>
                <c:pt idx="86">
                  <c:v>1.6</c:v>
                </c:pt>
                <c:pt idx="87">
                  <c:v>1</c:v>
                </c:pt>
                <c:pt idx="88">
                  <c:v>1.6</c:v>
                </c:pt>
                <c:pt idx="89">
                  <c:v>1.28</c:v>
                </c:pt>
                <c:pt idx="90">
                  <c:v>2.05</c:v>
                </c:pt>
                <c:pt idx="91">
                  <c:v>1.45</c:v>
                </c:pt>
                <c:pt idx="92">
                  <c:v>1.75</c:v>
                </c:pt>
                <c:pt idx="93">
                  <c:v>2.2</c:v>
                </c:pt>
                <c:pt idx="94">
                  <c:v>2.15</c:v>
                </c:pt>
                <c:pt idx="95">
                  <c:v>1.7</c:v>
                </c:pt>
                <c:pt idx="96">
                  <c:v>2.7</c:v>
                </c:pt>
                <c:pt idx="97">
                  <c:v>1.8</c:v>
                </c:pt>
                <c:pt idx="98">
                  <c:v>1.6</c:v>
                </c:pt>
                <c:pt idx="99">
                  <c:v>1.8</c:v>
                </c:pt>
                <c:pt idx="100">
                  <c:v>1.5</c:v>
                </c:pt>
                <c:pt idx="101">
                  <c:v>1.4</c:v>
                </c:pt>
                <c:pt idx="102">
                  <c:v>1.3</c:v>
                </c:pt>
                <c:pt idx="103">
                  <c:v>1</c:v>
                </c:pt>
                <c:pt idx="104">
                  <c:v>2</c:v>
                </c:pt>
                <c:pt idx="105">
                  <c:v>1.6933333333333316</c:v>
                </c:pt>
                <c:pt idx="106">
                  <c:v>2.1066666666666674</c:v>
                </c:pt>
                <c:pt idx="107">
                  <c:v>3.316666666666668</c:v>
                </c:pt>
                <c:pt idx="108">
                  <c:v>2.006666666666666</c:v>
                </c:pt>
                <c:pt idx="109">
                  <c:v>1.4813333333333336</c:v>
                </c:pt>
                <c:pt idx="110">
                  <c:v>0.273333333333337</c:v>
                </c:pt>
                <c:pt idx="111">
                  <c:v>1.8</c:v>
                </c:pt>
                <c:pt idx="112">
                  <c:v>2.213333333333331</c:v>
                </c:pt>
                <c:pt idx="113">
                  <c:v>1.6</c:v>
                </c:pt>
                <c:pt idx="114">
                  <c:v>2.6466666666666647</c:v>
                </c:pt>
                <c:pt idx="115">
                  <c:v>2.2</c:v>
                </c:pt>
                <c:pt idx="116">
                  <c:v>1.5</c:v>
                </c:pt>
                <c:pt idx="117">
                  <c:v>1.8</c:v>
                </c:pt>
                <c:pt idx="118">
                  <c:v>1.6</c:v>
                </c:pt>
                <c:pt idx="119">
                  <c:v>1.1</c:v>
                </c:pt>
                <c:pt idx="120">
                  <c:v>1.3</c:v>
                </c:pt>
                <c:pt idx="121">
                  <c:v>1.8</c:v>
                </c:pt>
                <c:pt idx="122">
                  <c:v>1.4</c:v>
                </c:pt>
                <c:pt idx="123">
                  <c:v>2.4</c:v>
                </c:pt>
                <c:pt idx="124">
                  <c:v>1.7</c:v>
                </c:pt>
                <c:pt idx="125">
                  <c:v>1.5</c:v>
                </c:pt>
                <c:pt idx="126">
                  <c:v>1.5</c:v>
                </c:pt>
                <c:pt idx="127">
                  <c:v>0.9</c:v>
                </c:pt>
                <c:pt idx="128">
                  <c:v>0.9</c:v>
                </c:pt>
                <c:pt idx="129">
                  <c:v>1.3</c:v>
                </c:pt>
                <c:pt idx="130">
                  <c:v>1.3</c:v>
                </c:pt>
                <c:pt idx="131">
                  <c:v>1.4</c:v>
                </c:pt>
                <c:pt idx="132">
                  <c:v>0.7999999999999989</c:v>
                </c:pt>
                <c:pt idx="133">
                  <c:v>1.3</c:v>
                </c:pt>
                <c:pt idx="134">
                  <c:v>1.8</c:v>
                </c:pt>
                <c:pt idx="135">
                  <c:v>1.6</c:v>
                </c:pt>
                <c:pt idx="136">
                  <c:v>1.5</c:v>
                </c:pt>
                <c:pt idx="137">
                  <c:v>1.2</c:v>
                </c:pt>
                <c:pt idx="138">
                  <c:v>1.4</c:v>
                </c:pt>
                <c:pt idx="139">
                  <c:v>2.1</c:v>
                </c:pt>
                <c:pt idx="140">
                  <c:v>0.8999999999999986</c:v>
                </c:pt>
                <c:pt idx="141">
                  <c:v>0.4499999999999993</c:v>
                </c:pt>
                <c:pt idx="142">
                  <c:v>1.2333333333333307</c:v>
                </c:pt>
                <c:pt idx="143">
                  <c:v>0.8000000000000007</c:v>
                </c:pt>
                <c:pt idx="144">
                  <c:v>0.5339999999999989</c:v>
                </c:pt>
                <c:pt idx="145">
                  <c:v>2.2</c:v>
                </c:pt>
                <c:pt idx="146">
                  <c:v>1.44</c:v>
                </c:pt>
                <c:pt idx="147">
                  <c:v>2.52</c:v>
                </c:pt>
                <c:pt idx="148">
                  <c:v>2.49433333333333</c:v>
                </c:pt>
                <c:pt idx="149">
                  <c:v>0.793333333333333</c:v>
                </c:pt>
                <c:pt idx="150">
                  <c:v>1.514333333333333</c:v>
                </c:pt>
                <c:pt idx="151">
                  <c:v>1.2333333333333343</c:v>
                </c:pt>
                <c:pt idx="152">
                  <c:v>2.3833333333333346</c:v>
                </c:pt>
                <c:pt idx="153">
                  <c:v>1.399999999999995</c:v>
                </c:pt>
                <c:pt idx="154">
                  <c:v>1.8</c:v>
                </c:pt>
                <c:pt idx="155">
                  <c:v>1.5429999999999993</c:v>
                </c:pt>
                <c:pt idx="156">
                  <c:v>2.5133333333333336</c:v>
                </c:pt>
                <c:pt idx="157">
                  <c:v>1.05</c:v>
                </c:pt>
                <c:pt idx="158">
                  <c:v>2.05</c:v>
                </c:pt>
                <c:pt idx="159">
                  <c:v>2.7126666666666654</c:v>
                </c:pt>
                <c:pt idx="160">
                  <c:v>1.35</c:v>
                </c:pt>
                <c:pt idx="161">
                  <c:v>1.75</c:v>
                </c:pt>
                <c:pt idx="162">
                  <c:v>0.9</c:v>
                </c:pt>
                <c:pt idx="163">
                  <c:v>2.1</c:v>
                </c:pt>
                <c:pt idx="164">
                  <c:v>1</c:v>
                </c:pt>
                <c:pt idx="165">
                  <c:v>1.2</c:v>
                </c:pt>
                <c:pt idx="166">
                  <c:v>1.8</c:v>
                </c:pt>
                <c:pt idx="167">
                  <c:v>2.1</c:v>
                </c:pt>
                <c:pt idx="168">
                  <c:v>1.5</c:v>
                </c:pt>
                <c:pt idx="169">
                  <c:v>1.7</c:v>
                </c:pt>
                <c:pt idx="170">
                  <c:v>1.2</c:v>
                </c:pt>
                <c:pt idx="171">
                  <c:v>1</c:v>
                </c:pt>
                <c:pt idx="172">
                  <c:v>2.1</c:v>
                </c:pt>
                <c:pt idx="173">
                  <c:v>1.9</c:v>
                </c:pt>
                <c:pt idx="174">
                  <c:v>2.4</c:v>
                </c:pt>
                <c:pt idx="175">
                  <c:v>1.3</c:v>
                </c:pt>
                <c:pt idx="178">
                  <c:v>1.2</c:v>
                </c:pt>
                <c:pt idx="179">
                  <c:v>2.4</c:v>
                </c:pt>
                <c:pt idx="180">
                  <c:v>1.5</c:v>
                </c:pt>
                <c:pt idx="181">
                  <c:v>2.8</c:v>
                </c:pt>
                <c:pt idx="182">
                  <c:v>1.3</c:v>
                </c:pt>
                <c:pt idx="183">
                  <c:v>1.5</c:v>
                </c:pt>
                <c:pt idx="184">
                  <c:v>1.7</c:v>
                </c:pt>
                <c:pt idx="185">
                  <c:v>1.2</c:v>
                </c:pt>
                <c:pt idx="186">
                  <c:v>1.8</c:v>
                </c:pt>
                <c:pt idx="187">
                  <c:v>1.7</c:v>
                </c:pt>
                <c:pt idx="188">
                  <c:v>2.2306666666666644</c:v>
                </c:pt>
                <c:pt idx="189">
                  <c:v>2.1066666666666656</c:v>
                </c:pt>
                <c:pt idx="190">
                  <c:v>1.600000000000005</c:v>
                </c:pt>
                <c:pt idx="191">
                  <c:v>1.255</c:v>
                </c:pt>
              </c:numCache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Tarkistusdata!$Y$4:$Y$136</c:f>
              <c:numCache>
                <c:ptCount val="133"/>
                <c:pt idx="0">
                  <c:v>3.2</c:v>
                </c:pt>
                <c:pt idx="1">
                  <c:v>4</c:v>
                </c:pt>
                <c:pt idx="2">
                  <c:v>4.6</c:v>
                </c:pt>
                <c:pt idx="3">
                  <c:v>3.3</c:v>
                </c:pt>
                <c:pt idx="4">
                  <c:v>3.9</c:v>
                </c:pt>
                <c:pt idx="5">
                  <c:v>4.4</c:v>
                </c:pt>
                <c:pt idx="6">
                  <c:v>4.83</c:v>
                </c:pt>
                <c:pt idx="7">
                  <c:v>4.7</c:v>
                </c:pt>
                <c:pt idx="8">
                  <c:v>4.2</c:v>
                </c:pt>
                <c:pt idx="9">
                  <c:v>5</c:v>
                </c:pt>
                <c:pt idx="10">
                  <c:v>3.6</c:v>
                </c:pt>
                <c:pt idx="11">
                  <c:v>5.3</c:v>
                </c:pt>
                <c:pt idx="12">
                  <c:v>5.8</c:v>
                </c:pt>
                <c:pt idx="13">
                  <c:v>3.8</c:v>
                </c:pt>
                <c:pt idx="14">
                  <c:v>3.8</c:v>
                </c:pt>
                <c:pt idx="15">
                  <c:v>5.4</c:v>
                </c:pt>
                <c:pt idx="16">
                  <c:v>5.7</c:v>
                </c:pt>
                <c:pt idx="17">
                  <c:v>3.8</c:v>
                </c:pt>
                <c:pt idx="18">
                  <c:v>4.4</c:v>
                </c:pt>
                <c:pt idx="19">
                  <c:v>3.5</c:v>
                </c:pt>
                <c:pt idx="20">
                  <c:v>3.9</c:v>
                </c:pt>
                <c:pt idx="21">
                  <c:v>4.7</c:v>
                </c:pt>
                <c:pt idx="22">
                  <c:v>7.1</c:v>
                </c:pt>
                <c:pt idx="23">
                  <c:v>4.1</c:v>
                </c:pt>
                <c:pt idx="24">
                  <c:v>5.3</c:v>
                </c:pt>
                <c:pt idx="25">
                  <c:v>4.925</c:v>
                </c:pt>
                <c:pt idx="26">
                  <c:v>5.3</c:v>
                </c:pt>
                <c:pt idx="27">
                  <c:v>4.125</c:v>
                </c:pt>
                <c:pt idx="28">
                  <c:v>8.833333333333334</c:v>
                </c:pt>
                <c:pt idx="29">
                  <c:v>4.5</c:v>
                </c:pt>
                <c:pt idx="30">
                  <c:v>4.625</c:v>
                </c:pt>
                <c:pt idx="31">
                  <c:v>3.875</c:v>
                </c:pt>
                <c:pt idx="32">
                  <c:v>3.85</c:v>
                </c:pt>
                <c:pt idx="33">
                  <c:v>5.25</c:v>
                </c:pt>
                <c:pt idx="34">
                  <c:v>5.175</c:v>
                </c:pt>
                <c:pt idx="35">
                  <c:v>5.675</c:v>
                </c:pt>
                <c:pt idx="36">
                  <c:v>2.9125</c:v>
                </c:pt>
                <c:pt idx="37">
                  <c:v>3.7</c:v>
                </c:pt>
                <c:pt idx="38">
                  <c:v>6.225</c:v>
                </c:pt>
                <c:pt idx="39">
                  <c:v>8.175</c:v>
                </c:pt>
                <c:pt idx="40">
                  <c:v>4.75</c:v>
                </c:pt>
                <c:pt idx="41">
                  <c:v>4.425</c:v>
                </c:pt>
                <c:pt idx="42">
                  <c:v>4.35</c:v>
                </c:pt>
                <c:pt idx="43">
                  <c:v>3.866666666666667</c:v>
                </c:pt>
                <c:pt idx="44">
                  <c:v>3.825</c:v>
                </c:pt>
                <c:pt idx="45">
                  <c:v>3.225</c:v>
                </c:pt>
                <c:pt idx="46">
                  <c:v>3.9</c:v>
                </c:pt>
                <c:pt idx="47">
                  <c:v>5.75</c:v>
                </c:pt>
                <c:pt idx="48">
                  <c:v>3.25</c:v>
                </c:pt>
                <c:pt idx="49">
                  <c:v>3.625</c:v>
                </c:pt>
                <c:pt idx="50">
                  <c:v>13.7</c:v>
                </c:pt>
                <c:pt idx="51">
                  <c:v>4.1</c:v>
                </c:pt>
                <c:pt idx="52">
                  <c:v>3.6</c:v>
                </c:pt>
                <c:pt idx="53">
                  <c:v>3.6</c:v>
                </c:pt>
                <c:pt idx="54">
                  <c:v>4.1</c:v>
                </c:pt>
                <c:pt idx="55">
                  <c:v>4</c:v>
                </c:pt>
                <c:pt idx="56">
                  <c:v>4.6</c:v>
                </c:pt>
                <c:pt idx="57">
                  <c:v>5.4</c:v>
                </c:pt>
                <c:pt idx="58">
                  <c:v>6.666666666666666</c:v>
                </c:pt>
                <c:pt idx="59">
                  <c:v>3.54</c:v>
                </c:pt>
                <c:pt idx="60">
                  <c:v>4</c:v>
                </c:pt>
                <c:pt idx="61">
                  <c:v>5.8</c:v>
                </c:pt>
                <c:pt idx="62">
                  <c:v>3.5</c:v>
                </c:pt>
                <c:pt idx="63">
                  <c:v>4.7</c:v>
                </c:pt>
                <c:pt idx="64">
                  <c:v>6.2</c:v>
                </c:pt>
                <c:pt idx="65">
                  <c:v>3.6</c:v>
                </c:pt>
                <c:pt idx="66">
                  <c:v>6.5</c:v>
                </c:pt>
                <c:pt idx="67">
                  <c:v>3.9</c:v>
                </c:pt>
                <c:pt idx="68">
                  <c:v>4</c:v>
                </c:pt>
                <c:pt idx="69">
                  <c:v>6.7</c:v>
                </c:pt>
                <c:pt idx="70">
                  <c:v>4</c:v>
                </c:pt>
                <c:pt idx="71">
                  <c:v>4.3</c:v>
                </c:pt>
                <c:pt idx="72">
                  <c:v>3.493333333333333</c:v>
                </c:pt>
                <c:pt idx="73">
                  <c:v>4.689333333333333</c:v>
                </c:pt>
                <c:pt idx="74">
                  <c:v>6.025</c:v>
                </c:pt>
                <c:pt idx="75">
                  <c:v>3.84</c:v>
                </c:pt>
                <c:pt idx="76">
                  <c:v>4.821333333333333</c:v>
                </c:pt>
                <c:pt idx="77">
                  <c:v>6.1</c:v>
                </c:pt>
                <c:pt idx="78">
                  <c:v>4.1066666666666665</c:v>
                </c:pt>
                <c:pt idx="79">
                  <c:v>3.673333333333333</c:v>
                </c:pt>
                <c:pt idx="80">
                  <c:v>5.166666666666666</c:v>
                </c:pt>
                <c:pt idx="81">
                  <c:v>5.006666666666667</c:v>
                </c:pt>
                <c:pt idx="82">
                  <c:v>3.1</c:v>
                </c:pt>
                <c:pt idx="83">
                  <c:v>3.6</c:v>
                </c:pt>
                <c:pt idx="84">
                  <c:v>3.5</c:v>
                </c:pt>
                <c:pt idx="85">
                  <c:v>3.9</c:v>
                </c:pt>
                <c:pt idx="86">
                  <c:v>4.8</c:v>
                </c:pt>
                <c:pt idx="87">
                  <c:v>3.5</c:v>
                </c:pt>
                <c:pt idx="88">
                  <c:v>3.7</c:v>
                </c:pt>
                <c:pt idx="89">
                  <c:v>4.9</c:v>
                </c:pt>
                <c:pt idx="90">
                  <c:v>4.3</c:v>
                </c:pt>
                <c:pt idx="91">
                  <c:v>4.2</c:v>
                </c:pt>
                <c:pt idx="92">
                  <c:v>5.4</c:v>
                </c:pt>
                <c:pt idx="93">
                  <c:v>4.5</c:v>
                </c:pt>
                <c:pt idx="94">
                  <c:v>4.3</c:v>
                </c:pt>
                <c:pt idx="95">
                  <c:v>4.286666666666667</c:v>
                </c:pt>
                <c:pt idx="96">
                  <c:v>4.873333333333333</c:v>
                </c:pt>
              </c:numCache>
            </c:numRef>
          </c:xVal>
          <c:yVal>
            <c:numRef>
              <c:f>Tarkistusdata!$AB$4:$AB$136</c:f>
              <c:numCache>
                <c:ptCount val="133"/>
                <c:pt idx="0">
                  <c:v>0.6</c:v>
                </c:pt>
                <c:pt idx="1">
                  <c:v>1.1</c:v>
                </c:pt>
                <c:pt idx="2">
                  <c:v>1.5</c:v>
                </c:pt>
                <c:pt idx="3">
                  <c:v>0.6</c:v>
                </c:pt>
                <c:pt idx="4">
                  <c:v>1.1</c:v>
                </c:pt>
                <c:pt idx="5">
                  <c:v>1</c:v>
                </c:pt>
                <c:pt idx="6">
                  <c:v>1.83</c:v>
                </c:pt>
                <c:pt idx="7">
                  <c:v>0.9</c:v>
                </c:pt>
                <c:pt idx="8">
                  <c:v>1.3</c:v>
                </c:pt>
                <c:pt idx="9">
                  <c:v>2.1</c:v>
                </c:pt>
                <c:pt idx="10">
                  <c:v>1.1</c:v>
                </c:pt>
                <c:pt idx="11">
                  <c:v>1.1</c:v>
                </c:pt>
                <c:pt idx="12">
                  <c:v>1</c:v>
                </c:pt>
                <c:pt idx="13">
                  <c:v>0.8</c:v>
                </c:pt>
                <c:pt idx="14">
                  <c:v>0.4</c:v>
                </c:pt>
                <c:pt idx="15">
                  <c:v>0.9</c:v>
                </c:pt>
                <c:pt idx="16">
                  <c:v>1.7</c:v>
                </c:pt>
                <c:pt idx="17">
                  <c:v>0.9</c:v>
                </c:pt>
                <c:pt idx="18">
                  <c:v>0.5</c:v>
                </c:pt>
                <c:pt idx="19">
                  <c:v>0.4</c:v>
                </c:pt>
                <c:pt idx="20">
                  <c:v>0.9</c:v>
                </c:pt>
                <c:pt idx="21">
                  <c:v>1.1</c:v>
                </c:pt>
                <c:pt idx="22">
                  <c:v>2.3</c:v>
                </c:pt>
                <c:pt idx="23">
                  <c:v>1</c:v>
                </c:pt>
                <c:pt idx="24">
                  <c:v>1</c:v>
                </c:pt>
                <c:pt idx="25">
                  <c:v>0.725</c:v>
                </c:pt>
                <c:pt idx="26">
                  <c:v>0.6</c:v>
                </c:pt>
                <c:pt idx="27">
                  <c:v>1.025</c:v>
                </c:pt>
                <c:pt idx="28">
                  <c:v>2.1333333333333337</c:v>
                </c:pt>
                <c:pt idx="29">
                  <c:v>1.2</c:v>
                </c:pt>
                <c:pt idx="30">
                  <c:v>1.425</c:v>
                </c:pt>
                <c:pt idx="31">
                  <c:v>-0.125</c:v>
                </c:pt>
                <c:pt idx="32">
                  <c:v>0.35</c:v>
                </c:pt>
                <c:pt idx="33">
                  <c:v>0.75</c:v>
                </c:pt>
                <c:pt idx="34">
                  <c:v>1.075</c:v>
                </c:pt>
                <c:pt idx="35">
                  <c:v>1.175</c:v>
                </c:pt>
                <c:pt idx="36">
                  <c:v>0.3125</c:v>
                </c:pt>
                <c:pt idx="37">
                  <c:v>1</c:v>
                </c:pt>
                <c:pt idx="38">
                  <c:v>0.925</c:v>
                </c:pt>
                <c:pt idx="39">
                  <c:v>1.875</c:v>
                </c:pt>
                <c:pt idx="40">
                  <c:v>1.55</c:v>
                </c:pt>
                <c:pt idx="41">
                  <c:v>1.425</c:v>
                </c:pt>
                <c:pt idx="42">
                  <c:v>1.55</c:v>
                </c:pt>
                <c:pt idx="43">
                  <c:v>1.266666666666667</c:v>
                </c:pt>
                <c:pt idx="44">
                  <c:v>0.425</c:v>
                </c:pt>
                <c:pt idx="45">
                  <c:v>0.225</c:v>
                </c:pt>
                <c:pt idx="46">
                  <c:v>0.9</c:v>
                </c:pt>
                <c:pt idx="47">
                  <c:v>0.65</c:v>
                </c:pt>
                <c:pt idx="48">
                  <c:v>0.65</c:v>
                </c:pt>
                <c:pt idx="49">
                  <c:v>0.225</c:v>
                </c:pt>
                <c:pt idx="50">
                  <c:v>1.5</c:v>
                </c:pt>
                <c:pt idx="51">
                  <c:v>0.8</c:v>
                </c:pt>
                <c:pt idx="52">
                  <c:v>0.7</c:v>
                </c:pt>
                <c:pt idx="53">
                  <c:v>1.1</c:v>
                </c:pt>
                <c:pt idx="54">
                  <c:v>1.1</c:v>
                </c:pt>
                <c:pt idx="55">
                  <c:v>1.1</c:v>
                </c:pt>
                <c:pt idx="56">
                  <c:v>1.2</c:v>
                </c:pt>
                <c:pt idx="57">
                  <c:v>0.9</c:v>
                </c:pt>
                <c:pt idx="58">
                  <c:v>0.9666666666666659</c:v>
                </c:pt>
                <c:pt idx="59">
                  <c:v>0.84</c:v>
                </c:pt>
                <c:pt idx="60">
                  <c:v>0.7</c:v>
                </c:pt>
                <c:pt idx="61">
                  <c:v>1.2</c:v>
                </c:pt>
                <c:pt idx="62">
                  <c:v>0.5</c:v>
                </c:pt>
                <c:pt idx="63">
                  <c:v>0.9</c:v>
                </c:pt>
                <c:pt idx="64">
                  <c:v>1.5</c:v>
                </c:pt>
                <c:pt idx="65">
                  <c:v>0.9</c:v>
                </c:pt>
                <c:pt idx="66">
                  <c:v>0.2</c:v>
                </c:pt>
                <c:pt idx="67">
                  <c:v>0.2</c:v>
                </c:pt>
                <c:pt idx="68">
                  <c:v>0.4</c:v>
                </c:pt>
                <c:pt idx="69">
                  <c:v>1.6</c:v>
                </c:pt>
                <c:pt idx="70">
                  <c:v>1.3</c:v>
                </c:pt>
                <c:pt idx="71">
                  <c:v>0.6</c:v>
                </c:pt>
                <c:pt idx="72">
                  <c:v>0.9933333333333332</c:v>
                </c:pt>
                <c:pt idx="73">
                  <c:v>0.3893333333333331</c:v>
                </c:pt>
                <c:pt idx="74">
                  <c:v>1.025</c:v>
                </c:pt>
                <c:pt idx="75">
                  <c:v>0.94</c:v>
                </c:pt>
                <c:pt idx="76">
                  <c:v>1.8213333333333326</c:v>
                </c:pt>
                <c:pt idx="77">
                  <c:v>0.04</c:v>
                </c:pt>
                <c:pt idx="78">
                  <c:v>0.7066666666666666</c:v>
                </c:pt>
                <c:pt idx="80">
                  <c:v>1.566666666666666</c:v>
                </c:pt>
                <c:pt idx="81">
                  <c:v>1.706666666666667</c:v>
                </c:pt>
                <c:pt idx="82">
                  <c:v>0.2</c:v>
                </c:pt>
                <c:pt idx="83">
                  <c:v>0.4</c:v>
                </c:pt>
                <c:pt idx="84">
                  <c:v>0.8</c:v>
                </c:pt>
                <c:pt idx="85">
                  <c:v>1.4</c:v>
                </c:pt>
                <c:pt idx="86">
                  <c:v>1.9</c:v>
                </c:pt>
                <c:pt idx="87">
                  <c:v>0.6</c:v>
                </c:pt>
                <c:pt idx="88">
                  <c:v>0.1</c:v>
                </c:pt>
                <c:pt idx="89">
                  <c:v>1.4</c:v>
                </c:pt>
                <c:pt idx="90">
                  <c:v>1.5</c:v>
                </c:pt>
                <c:pt idx="91">
                  <c:v>1.4</c:v>
                </c:pt>
                <c:pt idx="92">
                  <c:v>1.4</c:v>
                </c:pt>
                <c:pt idx="93">
                  <c:v>1.6</c:v>
                </c:pt>
                <c:pt idx="94">
                  <c:v>1</c:v>
                </c:pt>
                <c:pt idx="95">
                  <c:v>0.8866666666666672</c:v>
                </c:pt>
                <c:pt idx="96">
                  <c:v>1.373333333333333</c:v>
                </c:pt>
              </c:numCache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Tarkistusdata!$AM$4:$AM$68</c:f>
              <c:numCache>
                <c:ptCount val="65"/>
                <c:pt idx="0">
                  <c:v>6.9</c:v>
                </c:pt>
                <c:pt idx="1">
                  <c:v>7.6</c:v>
                </c:pt>
                <c:pt idx="2">
                  <c:v>5.9</c:v>
                </c:pt>
                <c:pt idx="3">
                  <c:v>17.2</c:v>
                </c:pt>
                <c:pt idx="4">
                  <c:v>6.8</c:v>
                </c:pt>
                <c:pt idx="5">
                  <c:v>9.6</c:v>
                </c:pt>
                <c:pt idx="6">
                  <c:v>4.475</c:v>
                </c:pt>
                <c:pt idx="7">
                  <c:v>6.6</c:v>
                </c:pt>
                <c:pt idx="8">
                  <c:v>5.776666666666666</c:v>
                </c:pt>
                <c:pt idx="9">
                  <c:v>13.5</c:v>
                </c:pt>
                <c:pt idx="10">
                  <c:v>5.5</c:v>
                </c:pt>
                <c:pt idx="11">
                  <c:v>6.1</c:v>
                </c:pt>
                <c:pt idx="12">
                  <c:v>11.6</c:v>
                </c:pt>
                <c:pt idx="13">
                  <c:v>6.3</c:v>
                </c:pt>
                <c:pt idx="14">
                  <c:v>6</c:v>
                </c:pt>
                <c:pt idx="15">
                  <c:v>6.7</c:v>
                </c:pt>
                <c:pt idx="16">
                  <c:v>5.8</c:v>
                </c:pt>
                <c:pt idx="17">
                  <c:v>7.4</c:v>
                </c:pt>
                <c:pt idx="18">
                  <c:v>8.4</c:v>
                </c:pt>
                <c:pt idx="19">
                  <c:v>9.108</c:v>
                </c:pt>
                <c:pt idx="20">
                  <c:v>11.16</c:v>
                </c:pt>
                <c:pt idx="21">
                  <c:v>8.06</c:v>
                </c:pt>
                <c:pt idx="22">
                  <c:v>6.3</c:v>
                </c:pt>
                <c:pt idx="23">
                  <c:v>5.1</c:v>
                </c:pt>
                <c:pt idx="24">
                  <c:v>6.2</c:v>
                </c:pt>
                <c:pt idx="25">
                  <c:v>6</c:v>
                </c:pt>
                <c:pt idx="26">
                  <c:v>4.5</c:v>
                </c:pt>
                <c:pt idx="27">
                  <c:v>8.1</c:v>
                </c:pt>
                <c:pt idx="28">
                  <c:v>8.4</c:v>
                </c:pt>
                <c:pt idx="29">
                  <c:v>5.4</c:v>
                </c:pt>
                <c:pt idx="30">
                  <c:v>8.4</c:v>
                </c:pt>
                <c:pt idx="31">
                  <c:v>13.2</c:v>
                </c:pt>
                <c:pt idx="32">
                  <c:v>8.4</c:v>
                </c:pt>
                <c:pt idx="33">
                  <c:v>12.2</c:v>
                </c:pt>
                <c:pt idx="34">
                  <c:v>13.4</c:v>
                </c:pt>
                <c:pt idx="35">
                  <c:v>7.7</c:v>
                </c:pt>
                <c:pt idx="36">
                  <c:v>5.2</c:v>
                </c:pt>
                <c:pt idx="37">
                  <c:v>8.2</c:v>
                </c:pt>
                <c:pt idx="38">
                  <c:v>5.8</c:v>
                </c:pt>
                <c:pt idx="39">
                  <c:v>6.6</c:v>
                </c:pt>
                <c:pt idx="40">
                  <c:v>9.7</c:v>
                </c:pt>
                <c:pt idx="41">
                  <c:v>6.8</c:v>
                </c:pt>
                <c:pt idx="42">
                  <c:v>5.8</c:v>
                </c:pt>
                <c:pt idx="43">
                  <c:v>13.5</c:v>
                </c:pt>
                <c:pt idx="44">
                  <c:v>9.3</c:v>
                </c:pt>
                <c:pt idx="45">
                  <c:v>10</c:v>
                </c:pt>
                <c:pt idx="46">
                  <c:v>8.3</c:v>
                </c:pt>
                <c:pt idx="47">
                  <c:v>5</c:v>
                </c:pt>
                <c:pt idx="48">
                  <c:v>7</c:v>
                </c:pt>
                <c:pt idx="49">
                  <c:v>5.9</c:v>
                </c:pt>
                <c:pt idx="50">
                  <c:v>5.2</c:v>
                </c:pt>
                <c:pt idx="51">
                  <c:v>4.7</c:v>
                </c:pt>
                <c:pt idx="52">
                  <c:v>4.4</c:v>
                </c:pt>
                <c:pt idx="53">
                  <c:v>6.1</c:v>
                </c:pt>
                <c:pt idx="54">
                  <c:v>7.2</c:v>
                </c:pt>
                <c:pt idx="55">
                  <c:v>6</c:v>
                </c:pt>
                <c:pt idx="56">
                  <c:v>11.6</c:v>
                </c:pt>
              </c:numCache>
            </c:numRef>
          </c:xVal>
          <c:yVal>
            <c:numRef>
              <c:f>Tarkistusdata!$AP$4:$AP$68</c:f>
              <c:numCache>
                <c:ptCount val="65"/>
                <c:pt idx="0">
                  <c:v>0.9</c:v>
                </c:pt>
                <c:pt idx="1">
                  <c:v>1.1</c:v>
                </c:pt>
                <c:pt idx="2">
                  <c:v>1</c:v>
                </c:pt>
                <c:pt idx="3">
                  <c:v>0.8000000000000007</c:v>
                </c:pt>
                <c:pt idx="4">
                  <c:v>0.39999999999999947</c:v>
                </c:pt>
                <c:pt idx="5">
                  <c:v>0.6999999999999993</c:v>
                </c:pt>
                <c:pt idx="6">
                  <c:v>0.175</c:v>
                </c:pt>
                <c:pt idx="7">
                  <c:v>0.39999999999999947</c:v>
                </c:pt>
                <c:pt idx="8">
                  <c:v>0.7766666666666664</c:v>
                </c:pt>
                <c:pt idx="9">
                  <c:v>0.6</c:v>
                </c:pt>
                <c:pt idx="10">
                  <c:v>0.7</c:v>
                </c:pt>
                <c:pt idx="11">
                  <c:v>0.09999999999999964</c:v>
                </c:pt>
                <c:pt idx="12">
                  <c:v>0.9</c:v>
                </c:pt>
                <c:pt idx="13">
                  <c:v>0.3</c:v>
                </c:pt>
                <c:pt idx="14">
                  <c:v>-0.4</c:v>
                </c:pt>
                <c:pt idx="15">
                  <c:v>1.9</c:v>
                </c:pt>
                <c:pt idx="16">
                  <c:v>1</c:v>
                </c:pt>
                <c:pt idx="17">
                  <c:v>1.7</c:v>
                </c:pt>
                <c:pt idx="18">
                  <c:v>-0.09999999999999964</c:v>
                </c:pt>
                <c:pt idx="19">
                  <c:v>1.8080000000000007</c:v>
                </c:pt>
                <c:pt idx="20">
                  <c:v>2.26</c:v>
                </c:pt>
                <c:pt idx="21">
                  <c:v>0.66</c:v>
                </c:pt>
                <c:pt idx="22">
                  <c:v>0.8999999999999995</c:v>
                </c:pt>
                <c:pt idx="23">
                  <c:v>0</c:v>
                </c:pt>
                <c:pt idx="24">
                  <c:v>0.10000000000000053</c:v>
                </c:pt>
                <c:pt idx="25">
                  <c:v>0.4</c:v>
                </c:pt>
                <c:pt idx="26">
                  <c:v>0.09999999999999964</c:v>
                </c:pt>
                <c:pt idx="27">
                  <c:v>1.2</c:v>
                </c:pt>
                <c:pt idx="28">
                  <c:v>1.2</c:v>
                </c:pt>
                <c:pt idx="29">
                  <c:v>0.8000000000000007</c:v>
                </c:pt>
                <c:pt idx="30">
                  <c:v>1.4</c:v>
                </c:pt>
                <c:pt idx="31">
                  <c:v>0.6999999999999993</c:v>
                </c:pt>
                <c:pt idx="32">
                  <c:v>1.3</c:v>
                </c:pt>
                <c:pt idx="33">
                  <c:v>1</c:v>
                </c:pt>
                <c:pt idx="34">
                  <c:v>0.9</c:v>
                </c:pt>
                <c:pt idx="35">
                  <c:v>1.7</c:v>
                </c:pt>
                <c:pt idx="36">
                  <c:v>-0.2</c:v>
                </c:pt>
                <c:pt idx="37">
                  <c:v>1.9</c:v>
                </c:pt>
                <c:pt idx="38">
                  <c:v>2.7</c:v>
                </c:pt>
                <c:pt idx="39">
                  <c:v>0.8</c:v>
                </c:pt>
                <c:pt idx="40">
                  <c:v>1</c:v>
                </c:pt>
                <c:pt idx="41">
                  <c:v>1.2</c:v>
                </c:pt>
                <c:pt idx="42">
                  <c:v>1.2</c:v>
                </c:pt>
                <c:pt idx="43">
                  <c:v>1</c:v>
                </c:pt>
                <c:pt idx="44">
                  <c:v>0.5</c:v>
                </c:pt>
                <c:pt idx="45">
                  <c:v>1.6</c:v>
                </c:pt>
                <c:pt idx="46">
                  <c:v>0.7000000000000011</c:v>
                </c:pt>
                <c:pt idx="47">
                  <c:v>-0.2</c:v>
                </c:pt>
                <c:pt idx="48">
                  <c:v>0</c:v>
                </c:pt>
                <c:pt idx="49">
                  <c:v>0.10000000000000053</c:v>
                </c:pt>
                <c:pt idx="50">
                  <c:v>0.2</c:v>
                </c:pt>
                <c:pt idx="51">
                  <c:v>-0.3</c:v>
                </c:pt>
                <c:pt idx="52">
                  <c:v>-1.1</c:v>
                </c:pt>
                <c:pt idx="53">
                  <c:v>0.6</c:v>
                </c:pt>
                <c:pt idx="54">
                  <c:v>0.5</c:v>
                </c:pt>
                <c:pt idx="55">
                  <c:v>1.9</c:v>
                </c:pt>
                <c:pt idx="56">
                  <c:v>1.4</c:v>
                </c:pt>
              </c:numCache>
            </c:numRef>
          </c:yVal>
          <c:smooth val="0"/>
        </c:ser>
        <c:ser>
          <c:idx val="3"/>
          <c:order val="3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solidFill>
                  <a:srgbClr val="333333"/>
                </a:solidFill>
              </a:ln>
            </c:spPr>
          </c:marker>
          <c:xVal>
            <c:numRef>
              <c:f>Tarkistusdata!$BA$3:$BA$31</c:f>
              <c:numCache>
                <c:ptCount val="29"/>
                <c:pt idx="0">
                  <c:v>6.4</c:v>
                </c:pt>
                <c:pt idx="1">
                  <c:v>17.05</c:v>
                </c:pt>
                <c:pt idx="2">
                  <c:v>7.5</c:v>
                </c:pt>
                <c:pt idx="3">
                  <c:v>11.7</c:v>
                </c:pt>
                <c:pt idx="4">
                  <c:v>15.3</c:v>
                </c:pt>
                <c:pt idx="5">
                  <c:v>13.1</c:v>
                </c:pt>
                <c:pt idx="6">
                  <c:v>10</c:v>
                </c:pt>
                <c:pt idx="7">
                  <c:v>9</c:v>
                </c:pt>
                <c:pt idx="8">
                  <c:v>7.5</c:v>
                </c:pt>
                <c:pt idx="9">
                  <c:v>6.2</c:v>
                </c:pt>
                <c:pt idx="10">
                  <c:v>5.3</c:v>
                </c:pt>
                <c:pt idx="11">
                  <c:v>7.5</c:v>
                </c:pt>
                <c:pt idx="12">
                  <c:v>6.5</c:v>
                </c:pt>
                <c:pt idx="13">
                  <c:v>5.125</c:v>
                </c:pt>
                <c:pt idx="14">
                  <c:v>8.8</c:v>
                </c:pt>
                <c:pt idx="15">
                  <c:v>12.676000000000002</c:v>
                </c:pt>
                <c:pt idx="16">
                  <c:v>13.25</c:v>
                </c:pt>
                <c:pt idx="17">
                  <c:v>5.4</c:v>
                </c:pt>
                <c:pt idx="18">
                  <c:v>5.5</c:v>
                </c:pt>
                <c:pt idx="19">
                  <c:v>8</c:v>
                </c:pt>
                <c:pt idx="20">
                  <c:v>6.866666666666666</c:v>
                </c:pt>
                <c:pt idx="21">
                  <c:v>5.55</c:v>
                </c:pt>
                <c:pt idx="22">
                  <c:v>5.9</c:v>
                </c:pt>
                <c:pt idx="23">
                  <c:v>7.8</c:v>
                </c:pt>
                <c:pt idx="24">
                  <c:v>8.2</c:v>
                </c:pt>
                <c:pt idx="25">
                  <c:v>7.5</c:v>
                </c:pt>
              </c:numCache>
            </c:numRef>
          </c:xVal>
          <c:yVal>
            <c:numRef>
              <c:f>Tarkistusdata!$BD$3:$BD$31</c:f>
              <c:numCache>
                <c:ptCount val="29"/>
                <c:pt idx="0">
                  <c:v>1</c:v>
                </c:pt>
                <c:pt idx="1">
                  <c:v>2.15</c:v>
                </c:pt>
                <c:pt idx="2">
                  <c:v>1.1</c:v>
                </c:pt>
                <c:pt idx="3">
                  <c:v>1.7</c:v>
                </c:pt>
                <c:pt idx="4">
                  <c:v>1.7</c:v>
                </c:pt>
                <c:pt idx="5">
                  <c:v>1.5</c:v>
                </c:pt>
                <c:pt idx="6">
                  <c:v>2.2</c:v>
                </c:pt>
                <c:pt idx="7">
                  <c:v>0.9</c:v>
                </c:pt>
                <c:pt idx="8">
                  <c:v>0.7</c:v>
                </c:pt>
                <c:pt idx="9">
                  <c:v>1.1</c:v>
                </c:pt>
                <c:pt idx="10">
                  <c:v>0.3</c:v>
                </c:pt>
                <c:pt idx="11">
                  <c:v>1.5</c:v>
                </c:pt>
                <c:pt idx="12">
                  <c:v>0.9</c:v>
                </c:pt>
                <c:pt idx="13">
                  <c:v>1.525</c:v>
                </c:pt>
                <c:pt idx="14">
                  <c:v>-1.2</c:v>
                </c:pt>
                <c:pt idx="15">
                  <c:v>0.3760000000000012</c:v>
                </c:pt>
                <c:pt idx="16">
                  <c:v>2.05</c:v>
                </c:pt>
                <c:pt idx="17">
                  <c:v>0.5</c:v>
                </c:pt>
                <c:pt idx="18">
                  <c:v>0.5</c:v>
                </c:pt>
                <c:pt idx="19">
                  <c:v>1.3</c:v>
                </c:pt>
                <c:pt idx="20">
                  <c:v>0.8666666666666663</c:v>
                </c:pt>
                <c:pt idx="21">
                  <c:v>1.35</c:v>
                </c:pt>
                <c:pt idx="22">
                  <c:v>1.9</c:v>
                </c:pt>
                <c:pt idx="23">
                  <c:v>2.4</c:v>
                </c:pt>
                <c:pt idx="24">
                  <c:v>2.5</c:v>
                </c:pt>
                <c:pt idx="25">
                  <c:v>2</c:v>
                </c:pt>
              </c:numCache>
            </c:numRef>
          </c:yVal>
          <c:smooth val="0"/>
        </c:ser>
        <c:axId val="5574570"/>
        <c:axId val="50171131"/>
      </c:scatterChart>
      <c:valAx>
        <c:axId val="5574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71131"/>
        <c:crosses val="autoZero"/>
        <c:crossBetween val="midCat"/>
        <c:dispUnits/>
      </c:valAx>
      <c:valAx>
        <c:axId val="50171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45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41</xdr:row>
      <xdr:rowOff>28575</xdr:rowOff>
    </xdr:from>
    <xdr:to>
      <xdr:col>23</xdr:col>
      <xdr:colOff>390525</xdr:colOff>
      <xdr:row>71</xdr:row>
      <xdr:rowOff>104775</xdr:rowOff>
    </xdr:to>
    <xdr:graphicFrame>
      <xdr:nvGraphicFramePr>
        <xdr:cNvPr id="1" name="Chart 3"/>
        <xdr:cNvGraphicFramePr/>
      </xdr:nvGraphicFramePr>
      <xdr:xfrm>
        <a:off x="2847975" y="6696075"/>
        <a:ext cx="741997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9</xdr:row>
      <xdr:rowOff>0</xdr:rowOff>
    </xdr:from>
    <xdr:to>
      <xdr:col>29</xdr:col>
      <xdr:colOff>180975</xdr:colOff>
      <xdr:row>40</xdr:row>
      <xdr:rowOff>38100</xdr:rowOff>
    </xdr:to>
    <xdr:graphicFrame>
      <xdr:nvGraphicFramePr>
        <xdr:cNvPr id="1" name="Chart 1"/>
        <xdr:cNvGraphicFramePr/>
      </xdr:nvGraphicFramePr>
      <xdr:xfrm>
        <a:off x="3905250" y="1476375"/>
        <a:ext cx="691515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60</xdr:col>
      <xdr:colOff>476250</xdr:colOff>
      <xdr:row>50</xdr:row>
      <xdr:rowOff>66675</xdr:rowOff>
    </xdr:from>
    <xdr:to>
      <xdr:col>70</xdr:col>
      <xdr:colOff>447675</xdr:colOff>
      <xdr:row>74</xdr:row>
      <xdr:rowOff>19050</xdr:rowOff>
    </xdr:to>
    <xdr:graphicFrame>
      <xdr:nvGraphicFramePr>
        <xdr:cNvPr id="2" name="Chart 29"/>
        <xdr:cNvGraphicFramePr/>
      </xdr:nvGraphicFramePr>
      <xdr:xfrm>
        <a:off x="23945850" y="8181975"/>
        <a:ext cx="606742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95250</xdr:colOff>
      <xdr:row>22</xdr:row>
      <xdr:rowOff>57150</xdr:rowOff>
    </xdr:from>
    <xdr:to>
      <xdr:col>27</xdr:col>
      <xdr:colOff>66675</xdr:colOff>
      <xdr:row>58</xdr:row>
      <xdr:rowOff>47625</xdr:rowOff>
    </xdr:to>
    <xdr:graphicFrame>
      <xdr:nvGraphicFramePr>
        <xdr:cNvPr id="3" name="Chart 30"/>
        <xdr:cNvGraphicFramePr/>
      </xdr:nvGraphicFramePr>
      <xdr:xfrm>
        <a:off x="2228850" y="3638550"/>
        <a:ext cx="7753350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34</xdr:col>
      <xdr:colOff>314325</xdr:colOff>
      <xdr:row>35</xdr:row>
      <xdr:rowOff>0</xdr:rowOff>
    </xdr:from>
    <xdr:to>
      <xdr:col>55</xdr:col>
      <xdr:colOff>47625</xdr:colOff>
      <xdr:row>70</xdr:row>
      <xdr:rowOff>114300</xdr:rowOff>
    </xdr:to>
    <xdr:graphicFrame>
      <xdr:nvGraphicFramePr>
        <xdr:cNvPr id="4" name="Chart 31"/>
        <xdr:cNvGraphicFramePr/>
      </xdr:nvGraphicFramePr>
      <xdr:xfrm>
        <a:off x="12763500" y="5686425"/>
        <a:ext cx="7705725" cy="5781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304800</xdr:colOff>
      <xdr:row>11</xdr:row>
      <xdr:rowOff>47625</xdr:rowOff>
    </xdr:from>
    <xdr:to>
      <xdr:col>34</xdr:col>
      <xdr:colOff>257175</xdr:colOff>
      <xdr:row>47</xdr:row>
      <xdr:rowOff>47625</xdr:rowOff>
    </xdr:to>
    <xdr:graphicFrame>
      <xdr:nvGraphicFramePr>
        <xdr:cNvPr id="5" name="Chart 33"/>
        <xdr:cNvGraphicFramePr/>
      </xdr:nvGraphicFramePr>
      <xdr:xfrm>
        <a:off x="4943475" y="1847850"/>
        <a:ext cx="7762875" cy="5829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0"/>
  <sheetViews>
    <sheetView tabSelected="1" workbookViewId="0" topLeftCell="A1">
      <pane ySplit="1" topLeftCell="BM397" activePane="bottomLeft" state="frozen"/>
      <selection pane="topLeft" activeCell="A1" sqref="A1"/>
      <selection pane="bottomLeft" activeCell="R413" sqref="R413"/>
    </sheetView>
  </sheetViews>
  <sheetFormatPr defaultColWidth="9.140625" defaultRowHeight="12.75"/>
  <cols>
    <col min="1" max="4" width="5.8515625" style="0" customWidth="1"/>
    <col min="5" max="7" width="4.7109375" style="92" customWidth="1"/>
    <col min="8" max="8" width="5.00390625" style="0" customWidth="1"/>
    <col min="9" max="9" width="4.140625" style="0" customWidth="1"/>
    <col min="10" max="10" width="6.28125" style="0" customWidth="1"/>
    <col min="11" max="11" width="7.28125" style="0" customWidth="1"/>
    <col min="12" max="12" width="5.28125" style="0" customWidth="1"/>
    <col min="13" max="13" width="6.8515625" style="0" customWidth="1"/>
    <col min="14" max="14" width="3.57421875" style="0" customWidth="1"/>
    <col min="15" max="15" width="6.57421875" style="0" customWidth="1"/>
    <col min="16" max="16" width="5.421875" style="0" customWidth="1"/>
    <col min="17" max="17" width="5.28125" style="0" customWidth="1"/>
    <col min="18" max="18" width="5.00390625" style="0" customWidth="1"/>
    <col min="19" max="19" width="5.421875" style="0" customWidth="1"/>
    <col min="20" max="20" width="6.421875" style="62" customWidth="1"/>
    <col min="21" max="21" width="4.7109375" style="0" customWidth="1"/>
    <col min="22" max="22" width="12.8515625" style="0" customWidth="1"/>
  </cols>
  <sheetData>
    <row r="1" spans="1:24" ht="12.75">
      <c r="A1" s="25" t="s">
        <v>2</v>
      </c>
      <c r="B1" s="26" t="s">
        <v>3</v>
      </c>
      <c r="C1" s="27" t="s">
        <v>4</v>
      </c>
      <c r="D1" s="5" t="s">
        <v>138</v>
      </c>
      <c r="E1" s="89" t="s">
        <v>6</v>
      </c>
      <c r="F1" s="89" t="s">
        <v>7</v>
      </c>
      <c r="G1" s="89" t="s">
        <v>8</v>
      </c>
      <c r="H1" s="24" t="s">
        <v>9</v>
      </c>
      <c r="I1" s="7" t="s">
        <v>0</v>
      </c>
      <c r="J1" s="25" t="s">
        <v>10</v>
      </c>
      <c r="K1" s="27" t="s">
        <v>9</v>
      </c>
      <c r="L1" s="5" t="s">
        <v>11</v>
      </c>
      <c r="M1" s="5" t="s">
        <v>12</v>
      </c>
      <c r="N1" s="7" t="s">
        <v>14</v>
      </c>
      <c r="O1" s="7" t="s">
        <v>13</v>
      </c>
      <c r="P1" s="7" t="s">
        <v>15</v>
      </c>
      <c r="Q1" s="25" t="s">
        <v>17</v>
      </c>
      <c r="R1" s="25" t="s">
        <v>81</v>
      </c>
      <c r="S1" s="36" t="s">
        <v>5</v>
      </c>
      <c r="T1" s="8" t="s">
        <v>16</v>
      </c>
      <c r="U1" s="25" t="s">
        <v>40</v>
      </c>
      <c r="V1" s="88" t="s">
        <v>77</v>
      </c>
      <c r="W1" s="54" t="s">
        <v>139</v>
      </c>
      <c r="X1" s="54" t="s">
        <v>140</v>
      </c>
    </row>
    <row r="2" spans="1:24" ht="12.75">
      <c r="A2" s="12">
        <v>1</v>
      </c>
      <c r="B2" s="17">
        <v>520</v>
      </c>
      <c r="C2" s="22">
        <v>1</v>
      </c>
      <c r="D2" s="10"/>
      <c r="E2" s="90">
        <v>6.874398208969384</v>
      </c>
      <c r="F2" s="90">
        <v>1.9035625192040637</v>
      </c>
      <c r="G2" s="90">
        <v>1.28</v>
      </c>
      <c r="H2" s="21">
        <v>221</v>
      </c>
      <c r="I2" s="9"/>
      <c r="J2" s="12">
        <v>16.1</v>
      </c>
      <c r="K2" s="14">
        <v>239</v>
      </c>
      <c r="L2" s="21">
        <v>20.8</v>
      </c>
      <c r="M2" s="21" t="s">
        <v>19</v>
      </c>
      <c r="N2" s="9">
        <v>11.8</v>
      </c>
      <c r="O2" s="9">
        <v>17.6</v>
      </c>
      <c r="P2" s="9"/>
      <c r="Q2" s="11"/>
      <c r="R2" s="11"/>
      <c r="S2" s="37">
        <v>11</v>
      </c>
      <c r="T2" s="16" t="s">
        <v>90</v>
      </c>
      <c r="U2" s="11">
        <f>O2-P2+Q2</f>
        <v>17.6</v>
      </c>
      <c r="V2" s="43">
        <f>IF(R2="m",N2,IF(M2="V",N2,IF(AND(M2&lt;&gt;"V",R2&lt;&gt;"m"),L2/M2*N2-L2/M2*P2+Q2,N2)))</f>
        <v>11.8</v>
      </c>
      <c r="W2" s="62"/>
      <c r="X2" s="62">
        <v>-99</v>
      </c>
    </row>
    <row r="3" spans="1:24" ht="12.75">
      <c r="A3" s="13">
        <v>1</v>
      </c>
      <c r="B3" s="18">
        <v>147</v>
      </c>
      <c r="C3" s="23">
        <v>1</v>
      </c>
      <c r="D3" s="4"/>
      <c r="E3" s="91">
        <v>0.2795612517796543</v>
      </c>
      <c r="F3" s="91">
        <v>2.683941598936794</v>
      </c>
      <c r="G3" s="91">
        <v>0.36</v>
      </c>
      <c r="H3" s="1">
        <v>168</v>
      </c>
      <c r="I3" s="2"/>
      <c r="J3" s="13"/>
      <c r="K3" s="15">
        <v>190</v>
      </c>
      <c r="L3" s="1">
        <v>19.4</v>
      </c>
      <c r="M3" s="21" t="s">
        <v>19</v>
      </c>
      <c r="N3" s="2">
        <v>12.4</v>
      </c>
      <c r="O3" s="2">
        <v>17.9</v>
      </c>
      <c r="P3" s="2"/>
      <c r="Q3" s="3"/>
      <c r="R3" s="11"/>
      <c r="S3" s="37">
        <v>11</v>
      </c>
      <c r="T3" s="16" t="s">
        <v>90</v>
      </c>
      <c r="U3" s="11">
        <f>O3-P3+Q3</f>
        <v>17.9</v>
      </c>
      <c r="V3" s="43">
        <f>IF(R3="m",N3,IF(M3="V",N3,IF(AND(M3&lt;&gt;"V",R3&lt;&gt;"m"),L3/M3*N3-L3/M3*P3+Q3,N3)))</f>
        <v>12.4</v>
      </c>
      <c r="W3" s="62"/>
      <c r="X3" s="62">
        <v>-99</v>
      </c>
    </row>
    <row r="4" spans="1:24" ht="12.75">
      <c r="A4" s="13">
        <v>1</v>
      </c>
      <c r="B4" s="18">
        <v>516</v>
      </c>
      <c r="C4" s="23">
        <v>1</v>
      </c>
      <c r="D4" s="4"/>
      <c r="E4" s="91">
        <v>9.193644910985835</v>
      </c>
      <c r="F4" s="91">
        <v>3.0830775615777553</v>
      </c>
      <c r="G4" s="91">
        <v>1.342</v>
      </c>
      <c r="H4" s="1">
        <v>188</v>
      </c>
      <c r="I4" s="2"/>
      <c r="J4" s="13">
        <v>16</v>
      </c>
      <c r="K4" s="15">
        <v>201</v>
      </c>
      <c r="L4" s="1">
        <v>20.6</v>
      </c>
      <c r="M4" s="21" t="s">
        <v>19</v>
      </c>
      <c r="N4" s="2">
        <v>11.1</v>
      </c>
      <c r="O4" s="2">
        <v>18</v>
      </c>
      <c r="P4" s="2"/>
      <c r="Q4" s="3"/>
      <c r="R4" s="11" t="s">
        <v>82</v>
      </c>
      <c r="S4" s="37">
        <v>11</v>
      </c>
      <c r="T4" s="16" t="s">
        <v>91</v>
      </c>
      <c r="U4" s="11">
        <f>O4-P4+Q4</f>
        <v>18</v>
      </c>
      <c r="V4" s="43">
        <f>IF(R4="m",N4,IF(M4="V",N4,IF(AND(M4&lt;&gt;"V",R4&lt;&gt;"m"),L4/M4*N4-L4/M4*P4+Q4,N4)))</f>
        <v>11.1</v>
      </c>
      <c r="W4" s="62"/>
      <c r="X4" s="62">
        <v>-99</v>
      </c>
    </row>
    <row r="5" spans="1:24" ht="12.75">
      <c r="A5" s="13">
        <v>1</v>
      </c>
      <c r="B5" s="18">
        <v>149</v>
      </c>
      <c r="C5" s="23">
        <v>1</v>
      </c>
      <c r="D5" s="4"/>
      <c r="E5" s="91">
        <v>2.829957715099264</v>
      </c>
      <c r="F5" s="91">
        <v>4.579608320670027</v>
      </c>
      <c r="G5" s="91">
        <v>0.576</v>
      </c>
      <c r="H5" s="1">
        <v>212</v>
      </c>
      <c r="I5" s="2"/>
      <c r="J5" s="13">
        <v>16.9</v>
      </c>
      <c r="K5" s="15">
        <v>229</v>
      </c>
      <c r="L5" s="1">
        <v>20.2</v>
      </c>
      <c r="M5" s="21" t="s">
        <v>19</v>
      </c>
      <c r="N5" s="2">
        <v>9.9</v>
      </c>
      <c r="O5" s="2">
        <v>19.5</v>
      </c>
      <c r="P5" s="2"/>
      <c r="Q5" s="3"/>
      <c r="R5" s="11"/>
      <c r="S5" s="37">
        <v>11</v>
      </c>
      <c r="T5" s="16" t="s">
        <v>90</v>
      </c>
      <c r="U5" s="11">
        <f>O5-P5+Q5</f>
        <v>19.5</v>
      </c>
      <c r="V5" s="43">
        <f>IF(R5="m",N5,IF(M5="V",N5,IF(AND(M5&lt;&gt;"V",R5&lt;&gt;"m"),L5/M5*N5-L5/M5*P5+Q5,N5)))</f>
        <v>9.9</v>
      </c>
      <c r="W5" s="62"/>
      <c r="X5" s="62">
        <v>-99</v>
      </c>
    </row>
    <row r="6" spans="1:24" ht="12.75">
      <c r="A6" s="13">
        <v>1</v>
      </c>
      <c r="B6" s="18">
        <v>153</v>
      </c>
      <c r="C6" s="23">
        <v>1</v>
      </c>
      <c r="D6" s="4"/>
      <c r="E6" s="91">
        <v>0.9095026623842958</v>
      </c>
      <c r="F6" s="91">
        <v>7.185809968758976</v>
      </c>
      <c r="G6" s="91">
        <v>0.777</v>
      </c>
      <c r="H6" s="1">
        <v>150</v>
      </c>
      <c r="I6" s="2"/>
      <c r="J6" s="13">
        <v>14</v>
      </c>
      <c r="K6" s="15">
        <v>167</v>
      </c>
      <c r="L6" s="1">
        <v>17.6</v>
      </c>
      <c r="M6" s="21" t="s">
        <v>19</v>
      </c>
      <c r="N6" s="2">
        <v>9.9</v>
      </c>
      <c r="O6" s="2">
        <v>15.1</v>
      </c>
      <c r="P6" s="2"/>
      <c r="Q6" s="3"/>
      <c r="R6" s="11"/>
      <c r="S6" s="37">
        <v>11</v>
      </c>
      <c r="T6" s="16" t="s">
        <v>92</v>
      </c>
      <c r="U6" s="11">
        <f>O6-P6+Q6</f>
        <v>15.1</v>
      </c>
      <c r="V6" s="43">
        <f>IF(R6="m",N6,IF(M6="V",N6,IF(AND(M6&lt;&gt;"V",R6&lt;&gt;"m"),L6/M6*N6-L6/M6*P6+Q6,N6)))</f>
        <v>9.9</v>
      </c>
      <c r="W6" s="62"/>
      <c r="X6" s="62">
        <v>-99</v>
      </c>
    </row>
    <row r="7" spans="1:24" ht="12.75">
      <c r="A7" s="13">
        <v>1</v>
      </c>
      <c r="B7" s="18">
        <v>160</v>
      </c>
      <c r="C7" s="23">
        <v>1</v>
      </c>
      <c r="D7" s="4"/>
      <c r="E7" s="91">
        <v>8.407975301751213</v>
      </c>
      <c r="F7" s="91">
        <v>9.445241993995792</v>
      </c>
      <c r="G7" s="91">
        <v>1.698</v>
      </c>
      <c r="H7" s="1">
        <v>217</v>
      </c>
      <c r="I7" s="2">
        <v>18</v>
      </c>
      <c r="J7" s="13">
        <v>14.9</v>
      </c>
      <c r="K7" s="15">
        <v>232</v>
      </c>
      <c r="L7" s="1">
        <v>14.8</v>
      </c>
      <c r="M7" s="21" t="s">
        <v>19</v>
      </c>
      <c r="N7" s="2">
        <v>9.4</v>
      </c>
      <c r="O7" s="2">
        <v>16.9</v>
      </c>
      <c r="P7" s="2"/>
      <c r="Q7" s="3"/>
      <c r="R7" s="11"/>
      <c r="S7" s="37">
        <v>11</v>
      </c>
      <c r="T7" s="16" t="s">
        <v>90</v>
      </c>
      <c r="U7" s="11">
        <f>O7-P7+Q7</f>
        <v>16.9</v>
      </c>
      <c r="V7" s="43">
        <f>IF(R7="m",N7,IF(M7="V",N7,IF(AND(M7&lt;&gt;"V",R7&lt;&gt;"m"),L7/M7*N7-L7/M7*P7+Q7,N7)))</f>
        <v>9.4</v>
      </c>
      <c r="W7" s="62">
        <v>4.77</v>
      </c>
      <c r="X7" s="62">
        <v>3.52</v>
      </c>
    </row>
    <row r="8" spans="1:24" ht="12.75">
      <c r="A8" s="13">
        <v>1</v>
      </c>
      <c r="B8" s="18">
        <v>156</v>
      </c>
      <c r="C8" s="23">
        <v>1</v>
      </c>
      <c r="D8" s="4"/>
      <c r="E8" s="91">
        <v>3.531056962246794</v>
      </c>
      <c r="F8" s="91">
        <v>9.836261827003613</v>
      </c>
      <c r="G8" s="91">
        <v>0.689</v>
      </c>
      <c r="H8" s="1">
        <v>153</v>
      </c>
      <c r="I8" s="2"/>
      <c r="J8" s="13">
        <v>14.8</v>
      </c>
      <c r="K8" s="15">
        <v>176</v>
      </c>
      <c r="L8" s="1">
        <v>14.8</v>
      </c>
      <c r="M8" s="21" t="s">
        <v>19</v>
      </c>
      <c r="N8" s="2">
        <v>9.5</v>
      </c>
      <c r="O8" s="2">
        <v>16.3</v>
      </c>
      <c r="P8" s="2"/>
      <c r="Q8" s="3"/>
      <c r="R8" s="11"/>
      <c r="S8" s="37">
        <v>11</v>
      </c>
      <c r="T8" s="16" t="s">
        <v>90</v>
      </c>
      <c r="U8" s="11">
        <f>O8-P8+Q8</f>
        <v>16.3</v>
      </c>
      <c r="V8" s="43">
        <f>IF(R8="m",N8,IF(M8="V",N8,IF(AND(M8&lt;&gt;"V",R8&lt;&gt;"m"),L8/M8*N8-L8/M8*P8+Q8,N8)))</f>
        <v>9.5</v>
      </c>
      <c r="W8" s="62"/>
      <c r="X8" s="62">
        <v>-99</v>
      </c>
    </row>
    <row r="9" spans="1:24" ht="12.75">
      <c r="A9" s="13">
        <v>1</v>
      </c>
      <c r="B9" s="18">
        <v>155</v>
      </c>
      <c r="C9" s="23">
        <v>1</v>
      </c>
      <c r="D9" s="4"/>
      <c r="E9" s="91">
        <v>1.376102595883035</v>
      </c>
      <c r="F9" s="91">
        <v>10.054712459618324</v>
      </c>
      <c r="G9" s="91">
        <v>0.696</v>
      </c>
      <c r="H9" s="1">
        <v>121</v>
      </c>
      <c r="I9" s="2"/>
      <c r="J9" s="13">
        <v>14.2</v>
      </c>
      <c r="K9" s="15">
        <v>146</v>
      </c>
      <c r="L9" s="1">
        <v>18.2</v>
      </c>
      <c r="M9" s="21" t="s">
        <v>19</v>
      </c>
      <c r="N9" s="2">
        <v>7.7</v>
      </c>
      <c r="O9" s="2">
        <v>16.3</v>
      </c>
      <c r="P9" s="2"/>
      <c r="Q9" s="3"/>
      <c r="R9" s="11"/>
      <c r="S9" s="37">
        <v>11</v>
      </c>
      <c r="T9" s="16" t="s">
        <v>90</v>
      </c>
      <c r="U9" s="11">
        <f>O9-P9+Q9</f>
        <v>16.3</v>
      </c>
      <c r="V9" s="43">
        <f>IF(R9="m",N9,IF(M9="V",N9,IF(AND(M9&lt;&gt;"V",R9&lt;&gt;"m"),L9/M9*N9-L9/M9*P9+Q9,N9)))</f>
        <v>7.7</v>
      </c>
      <c r="W9" s="62"/>
      <c r="X9" s="62">
        <v>-99</v>
      </c>
    </row>
    <row r="10" spans="1:24" ht="12.75">
      <c r="A10" s="13">
        <v>1</v>
      </c>
      <c r="B10" s="18">
        <v>169</v>
      </c>
      <c r="C10" s="23">
        <v>1</v>
      </c>
      <c r="D10" s="4"/>
      <c r="E10" s="91">
        <v>5.268693671751763</v>
      </c>
      <c r="F10" s="91">
        <v>12.880898532060677</v>
      </c>
      <c r="G10" s="91">
        <v>1.154</v>
      </c>
      <c r="H10" s="1">
        <v>229</v>
      </c>
      <c r="I10" s="2"/>
      <c r="J10" s="13">
        <v>15.7</v>
      </c>
      <c r="K10" s="15">
        <v>242</v>
      </c>
      <c r="L10" s="1">
        <v>18.9</v>
      </c>
      <c r="M10" s="21" t="s">
        <v>19</v>
      </c>
      <c r="N10" s="2">
        <v>11.2</v>
      </c>
      <c r="O10" s="2">
        <v>17.4</v>
      </c>
      <c r="P10" s="2"/>
      <c r="Q10" s="3"/>
      <c r="R10" s="11"/>
      <c r="S10" s="37">
        <v>11</v>
      </c>
      <c r="T10" s="16" t="s">
        <v>90</v>
      </c>
      <c r="U10" s="11">
        <f>O10-P10+Q10</f>
        <v>17.4</v>
      </c>
      <c r="V10" s="43">
        <f>IF(R10="m",N10,IF(M10="V",N10,IF(AND(M10&lt;&gt;"V",R10&lt;&gt;"m"),L10/M10*N10-L10/M10*P10+Q10,N10)))</f>
        <v>11.2</v>
      </c>
      <c r="W10" s="62"/>
      <c r="X10" s="62">
        <v>-99</v>
      </c>
    </row>
    <row r="11" spans="1:24" ht="12.75">
      <c r="A11" s="13">
        <v>1</v>
      </c>
      <c r="B11" s="18">
        <v>175</v>
      </c>
      <c r="C11" s="23">
        <v>1</v>
      </c>
      <c r="D11" s="4"/>
      <c r="E11" s="91">
        <v>2.647894895257151</v>
      </c>
      <c r="F11" s="91">
        <v>13.84344659482136</v>
      </c>
      <c r="G11" s="91">
        <v>0.693</v>
      </c>
      <c r="H11" s="1">
        <v>127</v>
      </c>
      <c r="I11" s="2"/>
      <c r="J11" s="13">
        <v>14.3</v>
      </c>
      <c r="K11" s="15">
        <v>145</v>
      </c>
      <c r="L11" s="1">
        <v>17.7</v>
      </c>
      <c r="M11" s="21" t="s">
        <v>19</v>
      </c>
      <c r="N11" s="2">
        <v>10.4</v>
      </c>
      <c r="O11" s="2">
        <v>16.5</v>
      </c>
      <c r="P11" s="2"/>
      <c r="Q11" s="3"/>
      <c r="R11" s="11"/>
      <c r="S11" s="37">
        <v>11</v>
      </c>
      <c r="T11" s="16" t="s">
        <v>90</v>
      </c>
      <c r="U11" s="11">
        <f>O11-P11+Q11</f>
        <v>16.5</v>
      </c>
      <c r="V11" s="43">
        <f>IF(R11="m",N11,IF(M11="V",N11,IF(AND(M11&lt;&gt;"V",R11&lt;&gt;"m"),L11/M11*N11-L11/M11*P11+Q11,N11)))</f>
        <v>10.4</v>
      </c>
      <c r="W11" s="62"/>
      <c r="X11" s="62">
        <v>-99</v>
      </c>
    </row>
    <row r="12" spans="1:24" ht="12.75">
      <c r="A12" s="13">
        <v>1</v>
      </c>
      <c r="B12" s="18">
        <v>173</v>
      </c>
      <c r="C12" s="23">
        <v>1</v>
      </c>
      <c r="D12" s="4"/>
      <c r="E12" s="91">
        <v>0.3040271055898487</v>
      </c>
      <c r="F12" s="91">
        <v>14.475936740641922</v>
      </c>
      <c r="G12" s="91">
        <v>0.581</v>
      </c>
      <c r="H12" s="1">
        <v>197</v>
      </c>
      <c r="I12" s="2"/>
      <c r="J12" s="13">
        <v>13.7</v>
      </c>
      <c r="K12" s="15">
        <v>210</v>
      </c>
      <c r="L12" s="1">
        <v>18.4</v>
      </c>
      <c r="M12" s="21" t="s">
        <v>19</v>
      </c>
      <c r="N12" s="2">
        <v>11.4</v>
      </c>
      <c r="O12" s="2">
        <v>14.9</v>
      </c>
      <c r="P12" s="2"/>
      <c r="Q12" s="3"/>
      <c r="R12" s="11"/>
      <c r="S12" s="37">
        <v>11</v>
      </c>
      <c r="T12" s="16" t="s">
        <v>90</v>
      </c>
      <c r="U12" s="11">
        <f>O12-P12+Q12</f>
        <v>14.9</v>
      </c>
      <c r="V12" s="43">
        <f>IF(R12="m",N12,IF(M12="V",N12,IF(AND(M12&lt;&gt;"V",R12&lt;&gt;"m"),L12/M12*N12-L12/M12*P12+Q12,N12)))</f>
        <v>11.4</v>
      </c>
      <c r="W12" s="62"/>
      <c r="X12" s="62">
        <v>-99</v>
      </c>
    </row>
    <row r="13" spans="1:24" ht="12.75">
      <c r="A13" s="13">
        <v>1</v>
      </c>
      <c r="B13" s="18">
        <v>185</v>
      </c>
      <c r="C13" s="23">
        <v>1</v>
      </c>
      <c r="D13" s="4"/>
      <c r="E13" s="91">
        <v>8.74623707905003</v>
      </c>
      <c r="F13" s="91">
        <v>15.479171391164657</v>
      </c>
      <c r="G13" s="91">
        <v>1.799</v>
      </c>
      <c r="H13" s="1">
        <v>161</v>
      </c>
      <c r="I13" s="2"/>
      <c r="J13" s="13">
        <v>14.4</v>
      </c>
      <c r="K13" s="15">
        <v>175</v>
      </c>
      <c r="L13" s="1">
        <v>16</v>
      </c>
      <c r="M13" s="21" t="s">
        <v>19</v>
      </c>
      <c r="N13" s="2">
        <v>10.7</v>
      </c>
      <c r="O13" s="2">
        <v>16.2</v>
      </c>
      <c r="P13" s="2"/>
      <c r="Q13" s="3"/>
      <c r="R13" s="11"/>
      <c r="S13" s="37">
        <v>11</v>
      </c>
      <c r="T13" s="16" t="s">
        <v>90</v>
      </c>
      <c r="U13" s="11">
        <f>O13-P13+Q13</f>
        <v>16.2</v>
      </c>
      <c r="V13" s="43">
        <f>IF(R13="m",N13,IF(M13="V",N13,IF(AND(M13&lt;&gt;"V",R13&lt;&gt;"m"),L13/M13*N13-L13/M13*P13+Q13,N13)))</f>
        <v>10.7</v>
      </c>
      <c r="W13" s="62"/>
      <c r="X13" s="62">
        <v>-99</v>
      </c>
    </row>
    <row r="14" spans="1:24" ht="12.75">
      <c r="A14" s="13">
        <v>1</v>
      </c>
      <c r="B14" s="18">
        <v>186</v>
      </c>
      <c r="C14" s="23">
        <v>1</v>
      </c>
      <c r="D14" s="4"/>
      <c r="E14" s="91">
        <v>9.037608456441092</v>
      </c>
      <c r="F14" s="91">
        <v>17.255110500604292</v>
      </c>
      <c r="G14" s="91">
        <v>2.282</v>
      </c>
      <c r="H14" s="1">
        <v>220</v>
      </c>
      <c r="I14" s="2"/>
      <c r="J14" s="13">
        <v>15.2</v>
      </c>
      <c r="K14" s="15">
        <v>236</v>
      </c>
      <c r="L14" s="1">
        <v>18.5</v>
      </c>
      <c r="M14" s="21" t="s">
        <v>19</v>
      </c>
      <c r="N14" s="2">
        <v>11.2</v>
      </c>
      <c r="O14" s="2">
        <v>17.3</v>
      </c>
      <c r="P14" s="2"/>
      <c r="Q14" s="3"/>
      <c r="R14" s="11"/>
      <c r="S14" s="37">
        <v>11</v>
      </c>
      <c r="T14" s="16" t="s">
        <v>90</v>
      </c>
      <c r="U14" s="11">
        <f>O14-P14+Q14</f>
        <v>17.3</v>
      </c>
      <c r="V14" s="43">
        <f>IF(R14="m",N14,IF(M14="V",N14,IF(AND(M14&lt;&gt;"V",R14&lt;&gt;"m"),L14/M14*N14-L14/M14*P14+Q14,N14)))</f>
        <v>11.2</v>
      </c>
      <c r="W14" s="62">
        <v>4.565</v>
      </c>
      <c r="X14" s="62">
        <v>1.68</v>
      </c>
    </row>
    <row r="15" spans="1:24" ht="12.75">
      <c r="A15" s="13">
        <v>1</v>
      </c>
      <c r="B15" s="18">
        <v>190</v>
      </c>
      <c r="C15" s="23">
        <v>1</v>
      </c>
      <c r="D15" s="4"/>
      <c r="E15" s="91">
        <v>1.61980853015331</v>
      </c>
      <c r="F15" s="91">
        <v>18.21266167603304</v>
      </c>
      <c r="G15" s="91">
        <v>1.539</v>
      </c>
      <c r="H15" s="1">
        <v>172</v>
      </c>
      <c r="I15" s="2"/>
      <c r="J15" s="13">
        <v>14.2</v>
      </c>
      <c r="K15" s="15">
        <v>185</v>
      </c>
      <c r="L15" s="1">
        <v>17.6</v>
      </c>
      <c r="M15" s="1" t="s">
        <v>19</v>
      </c>
      <c r="N15" s="2">
        <v>10.4</v>
      </c>
      <c r="O15" s="2">
        <v>16.3</v>
      </c>
      <c r="P15" s="2"/>
      <c r="Q15" s="3"/>
      <c r="R15" s="11"/>
      <c r="S15" s="37">
        <v>11</v>
      </c>
      <c r="T15" s="16" t="s">
        <v>90</v>
      </c>
      <c r="U15" s="11">
        <f>O15-P15+Q15</f>
        <v>16.3</v>
      </c>
      <c r="V15" s="43">
        <f>IF(R15="m",N15,IF(M15="V",N15,IF(AND(M15&lt;&gt;"V",R15&lt;&gt;"m"),L15/M15*N15-L15/M15*P15+Q15,N15)))</f>
        <v>10.4</v>
      </c>
      <c r="W15" s="62"/>
      <c r="X15" s="62">
        <v>-99</v>
      </c>
    </row>
    <row r="16" spans="1:24" ht="12.75">
      <c r="A16" s="13">
        <v>1</v>
      </c>
      <c r="B16" s="18">
        <v>187</v>
      </c>
      <c r="C16" s="23">
        <v>1</v>
      </c>
      <c r="D16" s="4"/>
      <c r="E16" s="91">
        <v>8.134970449876466</v>
      </c>
      <c r="F16" s="91">
        <v>18.986299291321533</v>
      </c>
      <c r="G16" s="91">
        <v>2.256</v>
      </c>
      <c r="H16" s="1">
        <v>195</v>
      </c>
      <c r="I16" s="2"/>
      <c r="J16" s="13">
        <v>14.9</v>
      </c>
      <c r="K16" s="15">
        <v>209</v>
      </c>
      <c r="L16" s="1">
        <v>15.7</v>
      </c>
      <c r="M16" s="1" t="s">
        <v>19</v>
      </c>
      <c r="N16" s="2">
        <v>9.1</v>
      </c>
      <c r="O16" s="2">
        <v>16.2</v>
      </c>
      <c r="P16" s="2"/>
      <c r="Q16" s="3"/>
      <c r="R16" s="11"/>
      <c r="S16" s="37">
        <v>11</v>
      </c>
      <c r="T16" s="16" t="s">
        <v>90</v>
      </c>
      <c r="U16" s="11">
        <f>O16-P16+Q16</f>
        <v>16.2</v>
      </c>
      <c r="V16" s="43">
        <f>IF(R16="m",N16,IF(M16="V",N16,IF(AND(M16&lt;&gt;"V",R16&lt;&gt;"m"),L16/M16*N16-L16/M16*P16+Q16,N16)))</f>
        <v>9.1</v>
      </c>
      <c r="W16" s="62"/>
      <c r="X16" s="62">
        <v>-99</v>
      </c>
    </row>
    <row r="17" spans="1:24" ht="12.75">
      <c r="A17" s="13">
        <v>1</v>
      </c>
      <c r="B17" s="18">
        <v>189</v>
      </c>
      <c r="C17" s="23">
        <v>1</v>
      </c>
      <c r="D17" s="4"/>
      <c r="E17" s="91">
        <v>5.664212237922173</v>
      </c>
      <c r="F17" s="91">
        <v>20.142815982969527</v>
      </c>
      <c r="G17" s="91">
        <v>2.153</v>
      </c>
      <c r="H17" s="1">
        <v>175</v>
      </c>
      <c r="I17" s="2">
        <v>13</v>
      </c>
      <c r="J17" s="13">
        <v>14.2</v>
      </c>
      <c r="K17" s="15">
        <v>193</v>
      </c>
      <c r="L17" s="1">
        <v>20</v>
      </c>
      <c r="M17" s="1" t="s">
        <v>19</v>
      </c>
      <c r="N17" s="2">
        <v>11</v>
      </c>
      <c r="O17" s="2">
        <v>16.2</v>
      </c>
      <c r="P17" s="2"/>
      <c r="Q17" s="3"/>
      <c r="R17" s="11"/>
      <c r="S17" s="37">
        <v>11</v>
      </c>
      <c r="T17" s="16" t="s">
        <v>93</v>
      </c>
      <c r="U17" s="11">
        <f>O17-P17+Q17</f>
        <v>16.2</v>
      </c>
      <c r="V17" s="43">
        <f>IF(R17="m",N17,IF(M17="V",N17,IF(AND(M17&lt;&gt;"V",R17&lt;&gt;"m"),L17/M17*N17-L17/M17*P17+Q17,N17)))</f>
        <v>11</v>
      </c>
      <c r="W17" s="62"/>
      <c r="X17" s="62">
        <v>-99</v>
      </c>
    </row>
    <row r="18" spans="1:24" ht="12.75">
      <c r="A18" s="13">
        <v>1</v>
      </c>
      <c r="B18" s="18">
        <v>191</v>
      </c>
      <c r="C18" s="23">
        <v>1</v>
      </c>
      <c r="D18" s="4"/>
      <c r="E18" s="91">
        <v>2.7496002052946946</v>
      </c>
      <c r="F18" s="91">
        <v>21.998425505272944</v>
      </c>
      <c r="G18" s="91">
        <v>1.756</v>
      </c>
      <c r="H18" s="1">
        <v>204</v>
      </c>
      <c r="I18" s="2"/>
      <c r="J18" s="13">
        <v>15.9</v>
      </c>
      <c r="K18" s="15">
        <v>221</v>
      </c>
      <c r="L18" s="1">
        <v>17.2</v>
      </c>
      <c r="M18" s="1" t="s">
        <v>19</v>
      </c>
      <c r="N18" s="2">
        <v>7.5</v>
      </c>
      <c r="O18" s="2">
        <v>17.4</v>
      </c>
      <c r="P18" s="2"/>
      <c r="Q18" s="3"/>
      <c r="R18" s="11"/>
      <c r="S18" s="37">
        <v>11</v>
      </c>
      <c r="T18" s="16" t="s">
        <v>90</v>
      </c>
      <c r="U18" s="11">
        <f>O18-P18+Q18</f>
        <v>17.4</v>
      </c>
      <c r="V18" s="43">
        <f>IF(R18="m",N18,IF(M18="V",N18,IF(AND(M18&lt;&gt;"V",R18&lt;&gt;"m"),L18/M18*N18-L18/M18*P18+Q18,N18)))</f>
        <v>7.5</v>
      </c>
      <c r="W18" s="62"/>
      <c r="X18" s="62">
        <v>-99</v>
      </c>
    </row>
    <row r="19" spans="1:24" ht="12.75">
      <c r="A19" s="13">
        <v>1</v>
      </c>
      <c r="B19" s="18">
        <v>194</v>
      </c>
      <c r="C19" s="23">
        <v>1</v>
      </c>
      <c r="D19" s="4"/>
      <c r="E19" s="91">
        <v>5.64668420516912</v>
      </c>
      <c r="F19" s="91">
        <v>22.39981969764698</v>
      </c>
      <c r="G19" s="91">
        <v>2.094</v>
      </c>
      <c r="H19" s="1">
        <v>130</v>
      </c>
      <c r="I19" s="2"/>
      <c r="J19" s="13">
        <v>12.7</v>
      </c>
      <c r="K19" s="15">
        <v>139</v>
      </c>
      <c r="L19" s="1">
        <v>13.6</v>
      </c>
      <c r="M19" s="1" t="s">
        <v>19</v>
      </c>
      <c r="N19" s="2">
        <v>9.5</v>
      </c>
      <c r="O19" s="2">
        <v>14.1</v>
      </c>
      <c r="P19" s="2"/>
      <c r="Q19" s="3"/>
      <c r="R19" s="11"/>
      <c r="S19" s="37">
        <v>11</v>
      </c>
      <c r="T19" s="16" t="s">
        <v>90</v>
      </c>
      <c r="U19" s="11">
        <f>O19-P19+Q19</f>
        <v>14.1</v>
      </c>
      <c r="V19" s="43">
        <f>IF(R19="m",N19,IF(M19="V",N19,IF(AND(M19&lt;&gt;"V",R19&lt;&gt;"m"),L19/M19*N19-L19/M19*P19+Q19,N19)))</f>
        <v>9.5</v>
      </c>
      <c r="W19" s="62"/>
      <c r="X19" s="62">
        <v>-99</v>
      </c>
    </row>
    <row r="20" spans="1:24" ht="12.75">
      <c r="A20" s="13">
        <v>1</v>
      </c>
      <c r="B20" s="18">
        <v>197</v>
      </c>
      <c r="C20" s="23">
        <v>1</v>
      </c>
      <c r="D20" s="4"/>
      <c r="E20" s="91">
        <v>8.961775096616025</v>
      </c>
      <c r="F20" s="91">
        <v>22.83412648028544</v>
      </c>
      <c r="G20" s="91">
        <v>2.793</v>
      </c>
      <c r="H20" s="1">
        <v>197</v>
      </c>
      <c r="I20" s="2"/>
      <c r="J20" s="13">
        <v>13.9</v>
      </c>
      <c r="K20" s="15">
        <v>211</v>
      </c>
      <c r="L20" s="1">
        <v>16.6</v>
      </c>
      <c r="M20" s="1" t="s">
        <v>19</v>
      </c>
      <c r="N20" s="2">
        <v>9.4</v>
      </c>
      <c r="O20" s="2">
        <v>15.6</v>
      </c>
      <c r="P20" s="2"/>
      <c r="Q20" s="3"/>
      <c r="R20" s="11"/>
      <c r="S20" s="37">
        <v>11</v>
      </c>
      <c r="T20" s="16" t="s">
        <v>90</v>
      </c>
      <c r="U20" s="11">
        <f>O20-P20+Q20</f>
        <v>15.6</v>
      </c>
      <c r="V20" s="43">
        <f>IF(R20="m",N20,IF(M20="V",N20,IF(AND(M20&lt;&gt;"V",R20&lt;&gt;"m"),L20/M20*N20-L20/M20*P20+Q20,N20)))</f>
        <v>9.4</v>
      </c>
      <c r="W20" s="62">
        <v>4.03</v>
      </c>
      <c r="X20" s="62">
        <v>3.645</v>
      </c>
    </row>
    <row r="21" spans="1:24" ht="12.75">
      <c r="A21" s="13">
        <v>1</v>
      </c>
      <c r="B21" s="18">
        <v>203</v>
      </c>
      <c r="C21" s="23">
        <v>1</v>
      </c>
      <c r="D21" s="4"/>
      <c r="E21" s="91">
        <v>0.9480193060911682</v>
      </c>
      <c r="F21" s="91">
        <v>24.002802282135274</v>
      </c>
      <c r="G21" s="91">
        <v>1.79</v>
      </c>
      <c r="H21" s="1">
        <v>235</v>
      </c>
      <c r="I21" s="2"/>
      <c r="J21" s="13">
        <v>15.6</v>
      </c>
      <c r="K21" s="15">
        <v>255</v>
      </c>
      <c r="L21" s="1">
        <v>22.9</v>
      </c>
      <c r="M21" s="1" t="s">
        <v>19</v>
      </c>
      <c r="N21" s="2">
        <v>9.9</v>
      </c>
      <c r="O21" s="2">
        <v>17.6</v>
      </c>
      <c r="P21" s="2"/>
      <c r="Q21" s="3"/>
      <c r="R21" s="11"/>
      <c r="S21" s="37">
        <v>11</v>
      </c>
      <c r="T21" s="16" t="s">
        <v>90</v>
      </c>
      <c r="U21" s="11">
        <f>O21-P21+Q21</f>
        <v>17.6</v>
      </c>
      <c r="V21" s="43">
        <f>IF(R21="m",N21,IF(M21="V",N21,IF(AND(M21&lt;&gt;"V",R21&lt;&gt;"m"),L21/M21*N21-L21/M21*P21+Q21,N21)))</f>
        <v>9.9</v>
      </c>
      <c r="W21" s="62"/>
      <c r="X21" s="62">
        <v>-99</v>
      </c>
    </row>
    <row r="22" spans="1:24" ht="12.75">
      <c r="A22" s="13">
        <v>1</v>
      </c>
      <c r="B22" s="18">
        <v>199</v>
      </c>
      <c r="C22" s="23">
        <v>1</v>
      </c>
      <c r="D22" s="4"/>
      <c r="E22" s="91">
        <v>6.642270534790998</v>
      </c>
      <c r="F22" s="91">
        <v>25.20361156942884</v>
      </c>
      <c r="G22" s="91">
        <v>2.716</v>
      </c>
      <c r="H22" s="1">
        <v>116</v>
      </c>
      <c r="I22" s="2"/>
      <c r="J22" s="13">
        <v>13.3</v>
      </c>
      <c r="K22" s="15">
        <v>130</v>
      </c>
      <c r="L22" s="1">
        <v>13.3</v>
      </c>
      <c r="M22" s="1" t="s">
        <v>19</v>
      </c>
      <c r="N22" s="2">
        <v>9.1</v>
      </c>
      <c r="O22" s="2">
        <v>15.1</v>
      </c>
      <c r="P22" s="2"/>
      <c r="Q22" s="3"/>
      <c r="R22" s="11"/>
      <c r="S22" s="37">
        <v>11</v>
      </c>
      <c r="T22" s="16" t="s">
        <v>90</v>
      </c>
      <c r="U22" s="11">
        <f>O22-P22+Q22</f>
        <v>15.1</v>
      </c>
      <c r="V22" s="43">
        <f>IF(R22="m",N22,IF(M22="V",N22,IF(AND(M22&lt;&gt;"V",R22&lt;&gt;"m"),L22/M22*N22-L22/M22*P22+Q22,N22)))</f>
        <v>9.1</v>
      </c>
      <c r="W22" s="62"/>
      <c r="X22" s="62">
        <v>-99</v>
      </c>
    </row>
    <row r="23" spans="1:24" ht="12.75">
      <c r="A23" s="13">
        <v>1</v>
      </c>
      <c r="B23" s="18">
        <v>198</v>
      </c>
      <c r="C23" s="23">
        <v>1</v>
      </c>
      <c r="D23" s="4"/>
      <c r="E23" s="91">
        <v>8.398307300193183</v>
      </c>
      <c r="F23" s="91">
        <v>25.379244364076758</v>
      </c>
      <c r="G23" s="91">
        <v>3.089</v>
      </c>
      <c r="H23" s="1">
        <v>143</v>
      </c>
      <c r="I23" s="2"/>
      <c r="J23" s="13">
        <v>13.2</v>
      </c>
      <c r="K23" s="15">
        <v>154</v>
      </c>
      <c r="L23" s="1">
        <v>16.2</v>
      </c>
      <c r="M23" s="1" t="s">
        <v>19</v>
      </c>
      <c r="N23" s="2">
        <v>9.4</v>
      </c>
      <c r="O23" s="2">
        <v>14.7</v>
      </c>
      <c r="P23" s="2"/>
      <c r="Q23" s="3"/>
      <c r="R23" s="11"/>
      <c r="S23" s="37">
        <v>11</v>
      </c>
      <c r="T23" s="16" t="s">
        <v>90</v>
      </c>
      <c r="U23" s="11">
        <f>O23-P23+Q23</f>
        <v>14.7</v>
      </c>
      <c r="V23" s="43">
        <f>IF(R23="m",N23,IF(M23="V",N23,IF(AND(M23&lt;&gt;"V",R23&lt;&gt;"m"),L23/M23*N23-L23/M23*P23+Q23,N23)))</f>
        <v>9.4</v>
      </c>
      <c r="W23" s="62"/>
      <c r="X23" s="62">
        <v>-99</v>
      </c>
    </row>
    <row r="24" spans="1:24" ht="12.75">
      <c r="A24" s="13">
        <v>1</v>
      </c>
      <c r="B24" s="18">
        <v>205</v>
      </c>
      <c r="C24" s="23">
        <v>1</v>
      </c>
      <c r="D24" s="4"/>
      <c r="E24" s="91">
        <v>3.459476789283333</v>
      </c>
      <c r="F24" s="91">
        <v>26.19027715287507</v>
      </c>
      <c r="G24" s="91">
        <v>1.962</v>
      </c>
      <c r="H24" s="1">
        <v>125</v>
      </c>
      <c r="I24" s="2"/>
      <c r="J24" s="13">
        <v>13.4</v>
      </c>
      <c r="K24" s="15">
        <v>141</v>
      </c>
      <c r="L24" s="1">
        <v>14.8</v>
      </c>
      <c r="M24" s="1" t="s">
        <v>19</v>
      </c>
      <c r="N24" s="2">
        <v>9.6</v>
      </c>
      <c r="O24" s="2">
        <v>14.8</v>
      </c>
      <c r="P24" s="2"/>
      <c r="Q24" s="3"/>
      <c r="R24" s="11"/>
      <c r="S24" s="37">
        <v>11</v>
      </c>
      <c r="T24" s="16" t="s">
        <v>90</v>
      </c>
      <c r="U24" s="11">
        <f>O24-P24+Q24</f>
        <v>14.8</v>
      </c>
      <c r="V24" s="43">
        <f>IF(R24="m",N24,IF(M24="V",N24,IF(AND(M24&lt;&gt;"V",R24&lt;&gt;"m"),L24/M24*N24-L24/M24*P24+Q24,N24)))</f>
        <v>9.6</v>
      </c>
      <c r="W24" s="62"/>
      <c r="X24" s="62">
        <v>-99</v>
      </c>
    </row>
    <row r="25" spans="1:24" ht="12.75">
      <c r="A25" s="13">
        <v>1</v>
      </c>
      <c r="B25" s="18">
        <v>207</v>
      </c>
      <c r="C25" s="23">
        <v>1</v>
      </c>
      <c r="D25" s="4"/>
      <c r="E25" s="91">
        <v>9.631726961969795</v>
      </c>
      <c r="F25" s="91">
        <v>27.385986484515474</v>
      </c>
      <c r="G25" s="91">
        <v>3.359</v>
      </c>
      <c r="H25" s="1">
        <v>153</v>
      </c>
      <c r="I25" s="2"/>
      <c r="J25" s="13">
        <v>13.9</v>
      </c>
      <c r="K25" s="15">
        <v>173</v>
      </c>
      <c r="L25" s="1">
        <v>17.1</v>
      </c>
      <c r="M25" s="1" t="s">
        <v>19</v>
      </c>
      <c r="N25" s="2">
        <v>6.8</v>
      </c>
      <c r="O25" s="2">
        <v>16</v>
      </c>
      <c r="P25" s="2"/>
      <c r="Q25" s="3"/>
      <c r="R25" s="11"/>
      <c r="S25" s="37">
        <v>11</v>
      </c>
      <c r="T25" s="16" t="s">
        <v>90</v>
      </c>
      <c r="U25" s="11">
        <f>O25-P25+Q25</f>
        <v>16</v>
      </c>
      <c r="V25" s="43">
        <f>IF(R25="m",N25,IF(M25="V",N25,IF(AND(M25&lt;&gt;"V",R25&lt;&gt;"m"),L25/M25*N25-L25/M25*P25+Q25,N25)))</f>
        <v>6.8</v>
      </c>
      <c r="W25" s="62"/>
      <c r="X25" s="62">
        <v>-99</v>
      </c>
    </row>
    <row r="26" spans="1:24" ht="12.75">
      <c r="A26" s="13">
        <v>1</v>
      </c>
      <c r="B26" s="18">
        <v>204</v>
      </c>
      <c r="C26" s="23">
        <v>1</v>
      </c>
      <c r="D26" s="4"/>
      <c r="E26" s="91">
        <v>1.1638936006434175</v>
      </c>
      <c r="F26" s="91">
        <v>28.183757231539968</v>
      </c>
      <c r="G26" s="91">
        <v>1.946</v>
      </c>
      <c r="H26" s="1">
        <v>180</v>
      </c>
      <c r="I26" s="2"/>
      <c r="J26" s="13">
        <v>16</v>
      </c>
      <c r="K26" s="15">
        <v>204</v>
      </c>
      <c r="L26" s="1">
        <v>20.5</v>
      </c>
      <c r="M26" s="1" t="s">
        <v>19</v>
      </c>
      <c r="N26" s="2">
        <v>10</v>
      </c>
      <c r="O26" s="2">
        <v>17.4</v>
      </c>
      <c r="P26" s="2"/>
      <c r="Q26" s="3"/>
      <c r="R26" s="11"/>
      <c r="S26" s="37">
        <v>11</v>
      </c>
      <c r="T26" s="16" t="s">
        <v>94</v>
      </c>
      <c r="U26" s="11">
        <f>O26-P26+Q26</f>
        <v>17.4</v>
      </c>
      <c r="V26" s="43">
        <f>IF(R26="m",N26,IF(M26="V",N26,IF(AND(M26&lt;&gt;"V",R26&lt;&gt;"m"),L26/M26*N26-L26/M26*P26+Q26,N26)))</f>
        <v>10</v>
      </c>
      <c r="W26" s="62"/>
      <c r="X26" s="62">
        <v>-99</v>
      </c>
    </row>
    <row r="27" spans="1:24" ht="12.75">
      <c r="A27" s="13">
        <v>1</v>
      </c>
      <c r="B27" s="18">
        <v>215</v>
      </c>
      <c r="C27" s="23">
        <v>1</v>
      </c>
      <c r="D27" s="4"/>
      <c r="E27" s="91">
        <v>4.999394341169707</v>
      </c>
      <c r="F27" s="91">
        <v>30.57795523283858</v>
      </c>
      <c r="G27" s="91">
        <v>2.174</v>
      </c>
      <c r="H27" s="1">
        <v>184</v>
      </c>
      <c r="I27" s="2">
        <v>14.5</v>
      </c>
      <c r="J27" s="13">
        <v>15.7</v>
      </c>
      <c r="K27" s="15">
        <v>211</v>
      </c>
      <c r="L27" s="1">
        <v>18.1</v>
      </c>
      <c r="M27" s="1" t="s">
        <v>19</v>
      </c>
      <c r="N27" s="2">
        <v>11.2</v>
      </c>
      <c r="O27" s="2">
        <v>17.1</v>
      </c>
      <c r="P27" s="2"/>
      <c r="Q27" s="3"/>
      <c r="R27" s="11"/>
      <c r="S27" s="37">
        <v>11</v>
      </c>
      <c r="T27" s="16" t="s">
        <v>90</v>
      </c>
      <c r="U27" s="11">
        <f>O27-P27+Q27</f>
        <v>17.1</v>
      </c>
      <c r="V27" s="43">
        <f>IF(R27="m",N27,IF(M27="V",N27,IF(AND(M27&lt;&gt;"V",R27&lt;&gt;"m"),L27/M27*N27-L27/M27*P27+Q27,N27)))</f>
        <v>11.2</v>
      </c>
      <c r="W27" s="62">
        <v>4.145</v>
      </c>
      <c r="X27" s="62">
        <v>2.84</v>
      </c>
    </row>
    <row r="28" spans="1:24" ht="12.75">
      <c r="A28" s="13">
        <v>1</v>
      </c>
      <c r="B28" s="18">
        <v>217</v>
      </c>
      <c r="C28" s="23">
        <v>1</v>
      </c>
      <c r="D28" s="4"/>
      <c r="E28" s="91">
        <v>8.99151470267348</v>
      </c>
      <c r="F28" s="91">
        <v>31.15312044324945</v>
      </c>
      <c r="G28" s="91">
        <v>2.963</v>
      </c>
      <c r="H28" s="1">
        <v>137</v>
      </c>
      <c r="I28" s="2"/>
      <c r="J28" s="13">
        <v>14.4</v>
      </c>
      <c r="K28" s="15">
        <v>159</v>
      </c>
      <c r="L28" s="1">
        <v>19.6</v>
      </c>
      <c r="M28" s="1" t="s">
        <v>19</v>
      </c>
      <c r="N28" s="2">
        <v>9</v>
      </c>
      <c r="O28" s="2">
        <v>15.6</v>
      </c>
      <c r="P28" s="2"/>
      <c r="Q28" s="3"/>
      <c r="R28" s="11"/>
      <c r="S28" s="37">
        <v>11</v>
      </c>
      <c r="T28" s="16" t="s">
        <v>94</v>
      </c>
      <c r="U28" s="11">
        <f>O28-P28+Q28</f>
        <v>15.6</v>
      </c>
      <c r="V28" s="43">
        <f>IF(R28="m",N28,IF(M28="V",N28,IF(AND(M28&lt;&gt;"V",R28&lt;&gt;"m"),L28/M28*N28-L28/M28*P28+Q28,N28)))</f>
        <v>9</v>
      </c>
      <c r="W28" s="62"/>
      <c r="X28" s="62">
        <v>-99</v>
      </c>
    </row>
    <row r="29" spans="1:24" ht="12.75">
      <c r="A29" s="13">
        <v>1</v>
      </c>
      <c r="B29" s="18">
        <v>214</v>
      </c>
      <c r="C29" s="23">
        <v>1</v>
      </c>
      <c r="D29" s="4"/>
      <c r="E29" s="91">
        <v>3.573770147463233</v>
      </c>
      <c r="F29" s="91">
        <v>32.3752533879366</v>
      </c>
      <c r="G29" s="91">
        <v>2.139</v>
      </c>
      <c r="H29" s="1">
        <v>214</v>
      </c>
      <c r="I29" s="2"/>
      <c r="J29" s="13">
        <v>16</v>
      </c>
      <c r="K29" s="15">
        <v>234</v>
      </c>
      <c r="L29" s="1">
        <v>19.7</v>
      </c>
      <c r="M29" s="1" t="s">
        <v>19</v>
      </c>
      <c r="N29" s="2">
        <v>9.2</v>
      </c>
      <c r="O29" s="2">
        <v>17.5</v>
      </c>
      <c r="P29" s="2"/>
      <c r="Q29" s="3"/>
      <c r="R29" s="11"/>
      <c r="S29" s="37">
        <v>11</v>
      </c>
      <c r="T29" s="16" t="s">
        <v>90</v>
      </c>
      <c r="U29" s="11">
        <f>O29-P29+Q29</f>
        <v>17.5</v>
      </c>
      <c r="V29" s="43">
        <f>IF(R29="m",N29,IF(M29="V",N29,IF(AND(M29&lt;&gt;"V",R29&lt;&gt;"m"),L29/M29*N29-L29/M29*P29+Q29,N29)))</f>
        <v>9.2</v>
      </c>
      <c r="W29" s="62"/>
      <c r="X29" s="62">
        <v>-99</v>
      </c>
    </row>
    <row r="30" spans="1:24" ht="12.75">
      <c r="A30" s="13">
        <v>1</v>
      </c>
      <c r="B30" s="18">
        <v>224</v>
      </c>
      <c r="C30" s="23">
        <v>1</v>
      </c>
      <c r="D30" s="4"/>
      <c r="E30" s="91">
        <v>1.9468559191502461</v>
      </c>
      <c r="F30" s="91">
        <v>32.785593604967254</v>
      </c>
      <c r="G30" s="91">
        <v>1.93</v>
      </c>
      <c r="H30" s="1">
        <v>117</v>
      </c>
      <c r="I30" s="2"/>
      <c r="J30" s="13">
        <v>14.1</v>
      </c>
      <c r="K30" s="15">
        <v>130</v>
      </c>
      <c r="L30" s="1">
        <v>16.6</v>
      </c>
      <c r="M30" s="1" t="s">
        <v>19</v>
      </c>
      <c r="N30" s="2">
        <v>8.4</v>
      </c>
      <c r="O30" s="2">
        <v>16.2</v>
      </c>
      <c r="P30" s="2"/>
      <c r="Q30" s="3"/>
      <c r="R30" s="11"/>
      <c r="S30" s="37">
        <v>11</v>
      </c>
      <c r="T30" s="16" t="s">
        <v>90</v>
      </c>
      <c r="U30" s="11">
        <f>O30-P30+Q30</f>
        <v>16.2</v>
      </c>
      <c r="V30" s="43">
        <f>IF(R30="m",N30,IF(M30="V",N30,IF(AND(M30&lt;&gt;"V",R30&lt;&gt;"m"),L30/M30*N30-L30/M30*P30+Q30,N30)))</f>
        <v>8.4</v>
      </c>
      <c r="W30" s="62"/>
      <c r="X30" s="62">
        <v>-99</v>
      </c>
    </row>
    <row r="31" spans="1:24" ht="12.75">
      <c r="A31" s="13">
        <v>1</v>
      </c>
      <c r="B31" s="18">
        <v>223</v>
      </c>
      <c r="C31" s="23">
        <v>1</v>
      </c>
      <c r="D31" s="4"/>
      <c r="E31" s="91">
        <v>2.3652091009793588</v>
      </c>
      <c r="F31" s="91">
        <v>34.474506159024884</v>
      </c>
      <c r="G31" s="91">
        <v>2.064</v>
      </c>
      <c r="H31" s="1">
        <v>137</v>
      </c>
      <c r="I31" s="2"/>
      <c r="J31" s="13">
        <v>14</v>
      </c>
      <c r="K31" s="15">
        <v>145</v>
      </c>
      <c r="L31" s="1">
        <v>18</v>
      </c>
      <c r="M31" s="1" t="s">
        <v>19</v>
      </c>
      <c r="N31" s="2">
        <v>9.8</v>
      </c>
      <c r="O31" s="2">
        <v>15.8</v>
      </c>
      <c r="P31" s="2"/>
      <c r="Q31" s="3"/>
      <c r="R31" s="11"/>
      <c r="S31" s="37">
        <v>11</v>
      </c>
      <c r="T31" s="16" t="s">
        <v>90</v>
      </c>
      <c r="U31" s="11">
        <f>O31-P31+Q31</f>
        <v>15.8</v>
      </c>
      <c r="V31" s="43">
        <f>IF(R31="m",N31,IF(M31="V",N31,IF(AND(M31&lt;&gt;"V",R31&lt;&gt;"m"),L31/M31*N31-L31/M31*P31+Q31,N31)))</f>
        <v>9.8</v>
      </c>
      <c r="W31" s="62"/>
      <c r="X31" s="62">
        <v>-99</v>
      </c>
    </row>
    <row r="32" spans="1:24" ht="12.75">
      <c r="A32" s="13">
        <v>1</v>
      </c>
      <c r="B32" s="18">
        <v>222</v>
      </c>
      <c r="C32" s="23">
        <v>1</v>
      </c>
      <c r="D32" s="4"/>
      <c r="E32" s="91">
        <v>6.007434444597392</v>
      </c>
      <c r="F32" s="91">
        <v>35.55174454782585</v>
      </c>
      <c r="G32" s="91">
        <v>2.667</v>
      </c>
      <c r="H32" s="1">
        <v>185</v>
      </c>
      <c r="I32" s="2"/>
      <c r="J32" s="13">
        <v>14</v>
      </c>
      <c r="K32" s="15">
        <v>204</v>
      </c>
      <c r="L32" s="1">
        <v>16.5</v>
      </c>
      <c r="M32" s="1" t="s">
        <v>19</v>
      </c>
      <c r="N32" s="2">
        <v>9.5</v>
      </c>
      <c r="O32" s="2">
        <v>15.6</v>
      </c>
      <c r="P32" s="2"/>
      <c r="Q32" s="3"/>
      <c r="R32" s="11"/>
      <c r="S32" s="37">
        <v>11</v>
      </c>
      <c r="T32" s="16" t="s">
        <v>90</v>
      </c>
      <c r="U32" s="11">
        <f>O32-P32+Q32</f>
        <v>15.6</v>
      </c>
      <c r="V32" s="43">
        <f>IF(R32="m",N32,IF(M32="V",N32,IF(AND(M32&lt;&gt;"V",R32&lt;&gt;"m"),L32/M32*N32-L32/M32*P32+Q32,N32)))</f>
        <v>9.5</v>
      </c>
      <c r="W32" s="62"/>
      <c r="X32" s="62">
        <v>-99</v>
      </c>
    </row>
    <row r="33" spans="1:24" ht="12.75">
      <c r="A33" s="13">
        <v>1</v>
      </c>
      <c r="B33" s="18">
        <v>221</v>
      </c>
      <c r="C33" s="23">
        <v>1</v>
      </c>
      <c r="D33" s="4"/>
      <c r="E33" s="91">
        <v>8.103676969240041</v>
      </c>
      <c r="F33" s="91">
        <v>36.71130622271848</v>
      </c>
      <c r="G33" s="91">
        <v>2.969</v>
      </c>
      <c r="H33" s="1">
        <v>153</v>
      </c>
      <c r="I33" s="2"/>
      <c r="J33" s="13">
        <v>14.9</v>
      </c>
      <c r="K33" s="15">
        <v>167</v>
      </c>
      <c r="L33" s="1">
        <v>15.1</v>
      </c>
      <c r="M33" s="1" t="s">
        <v>19</v>
      </c>
      <c r="N33" s="2">
        <v>10.3</v>
      </c>
      <c r="O33" s="2">
        <v>16.5</v>
      </c>
      <c r="P33" s="2"/>
      <c r="Q33" s="3"/>
      <c r="R33" s="11"/>
      <c r="S33" s="37">
        <v>11</v>
      </c>
      <c r="T33" s="16" t="s">
        <v>90</v>
      </c>
      <c r="U33" s="11">
        <f>O33-P33+Q33</f>
        <v>16.5</v>
      </c>
      <c r="V33" s="43">
        <f>IF(R33="m",N33,IF(M33="V",N33,IF(AND(M33&lt;&gt;"V",R33&lt;&gt;"m"),L33/M33*N33-L33/M33*P33+Q33,N33)))</f>
        <v>10.3</v>
      </c>
      <c r="W33" s="62"/>
      <c r="X33" s="62">
        <v>-99</v>
      </c>
    </row>
    <row r="34" spans="1:24" ht="12.75">
      <c r="A34" s="13">
        <v>1</v>
      </c>
      <c r="B34" s="18">
        <v>226</v>
      </c>
      <c r="C34" s="23">
        <v>1</v>
      </c>
      <c r="D34" s="4"/>
      <c r="E34" s="91">
        <v>2.7697067798339723</v>
      </c>
      <c r="F34" s="91">
        <v>36.8544216255491</v>
      </c>
      <c r="G34" s="91">
        <v>2.216</v>
      </c>
      <c r="H34" s="1">
        <v>178</v>
      </c>
      <c r="I34" s="2"/>
      <c r="J34" s="13">
        <v>16.3</v>
      </c>
      <c r="K34" s="15">
        <v>191</v>
      </c>
      <c r="L34" s="1">
        <v>17.4</v>
      </c>
      <c r="M34" s="1" t="s">
        <v>19</v>
      </c>
      <c r="N34" s="2">
        <v>11.8</v>
      </c>
      <c r="O34" s="2">
        <v>17.2</v>
      </c>
      <c r="P34" s="2"/>
      <c r="Q34" s="3"/>
      <c r="R34" s="11"/>
      <c r="S34" s="37">
        <v>11</v>
      </c>
      <c r="T34" s="16" t="s">
        <v>90</v>
      </c>
      <c r="U34" s="11">
        <f>O34-P34+Q34</f>
        <v>17.2</v>
      </c>
      <c r="V34" s="43">
        <f>IF(R34="m",N34,IF(M34="V",N34,IF(AND(M34&lt;&gt;"V",R34&lt;&gt;"m"),L34/M34*N34-L34/M34*P34+Q34,N34)))</f>
        <v>11.8</v>
      </c>
      <c r="W34" s="62">
        <v>3.31</v>
      </c>
      <c r="X34" s="62">
        <v>2.37</v>
      </c>
    </row>
    <row r="35" spans="1:24" ht="12.75">
      <c r="A35" s="13">
        <v>1</v>
      </c>
      <c r="B35" s="18">
        <v>231</v>
      </c>
      <c r="C35" s="23">
        <v>1</v>
      </c>
      <c r="D35" s="4"/>
      <c r="E35" s="91">
        <v>6.780224245531965</v>
      </c>
      <c r="F35" s="91">
        <v>39.32858303041568</v>
      </c>
      <c r="G35" s="91">
        <v>3.059</v>
      </c>
      <c r="H35" s="1">
        <v>214</v>
      </c>
      <c r="I35" s="2"/>
      <c r="J35" s="13">
        <v>15.5</v>
      </c>
      <c r="K35" s="15">
        <v>230</v>
      </c>
      <c r="L35" s="1">
        <v>16</v>
      </c>
      <c r="M35" s="1" t="s">
        <v>19</v>
      </c>
      <c r="N35" s="2">
        <v>8.8</v>
      </c>
      <c r="O35" s="2">
        <v>17</v>
      </c>
      <c r="P35" s="2"/>
      <c r="Q35" s="3"/>
      <c r="R35" s="11"/>
      <c r="S35" s="37">
        <v>11</v>
      </c>
      <c r="T35" s="16" t="s">
        <v>90</v>
      </c>
      <c r="U35" s="11">
        <f>O35-P35+Q35</f>
        <v>17</v>
      </c>
      <c r="V35" s="43">
        <f>IF(R35="m",N35,IF(M35="V",N35,IF(AND(M35&lt;&gt;"V",R35&lt;&gt;"m"),L35/M35*N35-L35/M35*P35+Q35,N35)))</f>
        <v>8.8</v>
      </c>
      <c r="W35" s="62"/>
      <c r="X35" s="62">
        <v>-99</v>
      </c>
    </row>
    <row r="36" spans="1:24" ht="12.75">
      <c r="A36" s="13">
        <v>1</v>
      </c>
      <c r="B36" s="18">
        <v>235</v>
      </c>
      <c r="C36" s="23">
        <v>1</v>
      </c>
      <c r="D36" s="4"/>
      <c r="E36" s="91">
        <v>1.3064792733211532</v>
      </c>
      <c r="F36" s="91">
        <v>40.5487276854451</v>
      </c>
      <c r="G36" s="91">
        <v>2.134</v>
      </c>
      <c r="H36" s="1">
        <v>165</v>
      </c>
      <c r="I36" s="2"/>
      <c r="J36" s="13">
        <v>14.7</v>
      </c>
      <c r="K36" s="15">
        <v>180</v>
      </c>
      <c r="L36" s="1">
        <v>20.5</v>
      </c>
      <c r="M36" s="1" t="s">
        <v>19</v>
      </c>
      <c r="N36" s="2">
        <v>11.2</v>
      </c>
      <c r="O36" s="2">
        <v>16.4</v>
      </c>
      <c r="P36" s="2"/>
      <c r="Q36" s="3"/>
      <c r="R36" s="11"/>
      <c r="S36" s="37">
        <v>11</v>
      </c>
      <c r="T36" s="16" t="s">
        <v>90</v>
      </c>
      <c r="U36" s="11">
        <f>O36-P36+Q36</f>
        <v>16.4</v>
      </c>
      <c r="V36" s="43">
        <f>IF(R36="m",N36,IF(M36="V",N36,IF(AND(M36&lt;&gt;"V",R36&lt;&gt;"m"),L36/M36*N36-L36/M36*P36+Q36,N36)))</f>
        <v>11.2</v>
      </c>
      <c r="W36" s="62"/>
      <c r="X36" s="62">
        <v>-99</v>
      </c>
    </row>
    <row r="37" spans="1:24" ht="12.75">
      <c r="A37" s="13">
        <v>1</v>
      </c>
      <c r="B37" s="18">
        <v>232</v>
      </c>
      <c r="C37" s="23">
        <v>1</v>
      </c>
      <c r="D37" s="4"/>
      <c r="E37" s="91">
        <v>6.5986228178863024</v>
      </c>
      <c r="F37" s="91">
        <v>41.2346210472131</v>
      </c>
      <c r="G37" s="91">
        <v>3.318</v>
      </c>
      <c r="H37" s="1">
        <v>207</v>
      </c>
      <c r="I37" s="2"/>
      <c r="J37" s="13">
        <v>16.5</v>
      </c>
      <c r="K37" s="15">
        <v>226</v>
      </c>
      <c r="L37" s="1">
        <v>17</v>
      </c>
      <c r="M37" s="1" t="s">
        <v>19</v>
      </c>
      <c r="N37" s="2">
        <v>10.1</v>
      </c>
      <c r="O37" s="2">
        <v>18</v>
      </c>
      <c r="P37" s="2"/>
      <c r="Q37" s="3"/>
      <c r="R37" s="11"/>
      <c r="S37" s="37">
        <v>11</v>
      </c>
      <c r="T37" s="16" t="s">
        <v>90</v>
      </c>
      <c r="U37" s="11">
        <f>O37-P37+Q37</f>
        <v>18</v>
      </c>
      <c r="V37" s="43">
        <f>IF(R37="m",N37,IF(M37="V",N37,IF(AND(M37&lt;&gt;"V",R37&lt;&gt;"m"),L37/M37*N37-L37/M37*P37+Q37,N37)))</f>
        <v>10.1</v>
      </c>
      <c r="W37" s="62"/>
      <c r="X37" s="62">
        <v>-99</v>
      </c>
    </row>
    <row r="38" spans="1:24" ht="12.75">
      <c r="A38" s="13">
        <v>1</v>
      </c>
      <c r="B38" s="18">
        <v>234</v>
      </c>
      <c r="C38" s="23">
        <v>1</v>
      </c>
      <c r="D38" s="4"/>
      <c r="E38" s="91">
        <v>2.451707808220735</v>
      </c>
      <c r="F38" s="91">
        <v>41.64148822776522</v>
      </c>
      <c r="G38" s="91">
        <v>2.611</v>
      </c>
      <c r="H38" s="1">
        <v>183</v>
      </c>
      <c r="I38" s="2"/>
      <c r="J38" s="13">
        <v>15.3</v>
      </c>
      <c r="K38" s="15">
        <v>197</v>
      </c>
      <c r="L38" s="1">
        <v>17.4</v>
      </c>
      <c r="M38" s="1" t="s">
        <v>19</v>
      </c>
      <c r="N38" s="2">
        <v>10.2</v>
      </c>
      <c r="O38" s="2">
        <v>16.8</v>
      </c>
      <c r="P38" s="2"/>
      <c r="Q38" s="3"/>
      <c r="R38" s="11"/>
      <c r="S38" s="37">
        <v>11</v>
      </c>
      <c r="T38" s="16" t="s">
        <v>90</v>
      </c>
      <c r="U38" s="11">
        <f>O38-P38+Q38</f>
        <v>16.8</v>
      </c>
      <c r="V38" s="43">
        <f>IF(R38="m",N38,IF(M38="V",N38,IF(AND(M38&lt;&gt;"V",R38&lt;&gt;"m"),L38/M38*N38-L38/M38*P38+Q38,N38)))</f>
        <v>10.2</v>
      </c>
      <c r="W38" s="62"/>
      <c r="X38" s="62">
        <v>-99</v>
      </c>
    </row>
    <row r="39" spans="1:24" ht="12.75">
      <c r="A39" s="13">
        <v>1</v>
      </c>
      <c r="B39" s="18">
        <v>246</v>
      </c>
      <c r="C39" s="23">
        <v>1</v>
      </c>
      <c r="D39" s="4"/>
      <c r="E39" s="91">
        <v>5.520539247135745</v>
      </c>
      <c r="F39" s="91">
        <v>43.22614653147831</v>
      </c>
      <c r="G39" s="91">
        <v>3.334</v>
      </c>
      <c r="H39" s="1">
        <v>192</v>
      </c>
      <c r="I39" s="2"/>
      <c r="J39" s="13">
        <v>17.3</v>
      </c>
      <c r="K39" s="15">
        <v>210</v>
      </c>
      <c r="L39" s="1">
        <v>23.4</v>
      </c>
      <c r="M39" s="1" t="s">
        <v>19</v>
      </c>
      <c r="N39" s="2">
        <v>12.1</v>
      </c>
      <c r="O39" s="2">
        <v>18.9</v>
      </c>
      <c r="P39" s="2"/>
      <c r="Q39" s="3"/>
      <c r="R39" s="11"/>
      <c r="S39" s="37">
        <v>11</v>
      </c>
      <c r="T39" s="16" t="s">
        <v>90</v>
      </c>
      <c r="U39" s="11">
        <f>O39-P39+Q39</f>
        <v>18.9</v>
      </c>
      <c r="V39" s="43">
        <f>IF(R39="m",N39,IF(M39="V",N39,IF(AND(M39&lt;&gt;"V",R39&lt;&gt;"m"),L39/M39*N39-L39/M39*P39+Q39,N39)))</f>
        <v>12.1</v>
      </c>
      <c r="W39" s="62"/>
      <c r="X39" s="62">
        <v>-99</v>
      </c>
    </row>
    <row r="40" spans="1:24" ht="12.75">
      <c r="A40" s="13">
        <v>1</v>
      </c>
      <c r="B40" s="18">
        <v>237</v>
      </c>
      <c r="C40" s="23">
        <v>1</v>
      </c>
      <c r="D40" s="4"/>
      <c r="E40" s="91">
        <v>1.96710095027555</v>
      </c>
      <c r="F40" s="91">
        <v>43.52158960621067</v>
      </c>
      <c r="G40" s="91">
        <v>2.849</v>
      </c>
      <c r="H40" s="1">
        <v>188</v>
      </c>
      <c r="I40" s="2">
        <v>14.1</v>
      </c>
      <c r="J40" s="13">
        <v>16.3</v>
      </c>
      <c r="K40" s="15">
        <v>203</v>
      </c>
      <c r="L40" s="1">
        <v>18.7</v>
      </c>
      <c r="M40" s="1" t="s">
        <v>19</v>
      </c>
      <c r="N40" s="2">
        <v>10.7</v>
      </c>
      <c r="O40" s="2">
        <v>17</v>
      </c>
      <c r="P40" s="2"/>
      <c r="Q40" s="3"/>
      <c r="R40" s="11"/>
      <c r="S40" s="37">
        <v>11</v>
      </c>
      <c r="T40" s="16" t="s">
        <v>90</v>
      </c>
      <c r="U40" s="11">
        <f>O40-P40+Q40</f>
        <v>17</v>
      </c>
      <c r="V40" s="43">
        <f>IF(R40="m",N40,IF(M40="V",N40,IF(AND(M40&lt;&gt;"V",R40&lt;&gt;"m"),L40/M40*N40-L40/M40*P40+Q40,N40)))</f>
        <v>10.7</v>
      </c>
      <c r="W40" s="62">
        <v>2.755</v>
      </c>
      <c r="X40" s="62">
        <v>2.26</v>
      </c>
    </row>
    <row r="41" spans="1:24" ht="12.75">
      <c r="A41" s="13">
        <v>1</v>
      </c>
      <c r="B41" s="18">
        <v>256</v>
      </c>
      <c r="C41" s="23">
        <v>1</v>
      </c>
      <c r="D41" s="4"/>
      <c r="E41" s="91">
        <v>8.249227744197421</v>
      </c>
      <c r="F41" s="91">
        <v>44.127275948378724</v>
      </c>
      <c r="G41" s="91">
        <v>4.018</v>
      </c>
      <c r="H41" s="1">
        <v>184</v>
      </c>
      <c r="I41" s="2"/>
      <c r="J41" s="13">
        <v>16.2</v>
      </c>
      <c r="K41" s="15">
        <v>200</v>
      </c>
      <c r="L41" s="1">
        <v>20.8</v>
      </c>
      <c r="M41" s="1" t="s">
        <v>19</v>
      </c>
      <c r="N41" s="1">
        <v>10.2</v>
      </c>
      <c r="O41" s="2">
        <v>17.7</v>
      </c>
      <c r="P41" s="2"/>
      <c r="Q41" s="3"/>
      <c r="R41" s="11"/>
      <c r="S41" s="37">
        <v>11</v>
      </c>
      <c r="T41" s="16" t="s">
        <v>90</v>
      </c>
      <c r="U41" s="11">
        <f>O41-P41+Q41</f>
        <v>17.7</v>
      </c>
      <c r="V41" s="43">
        <f>IF(R41="m",N41,IF(M41="V",N41,IF(AND(M41&lt;&gt;"V",R41&lt;&gt;"m"),L41/M41*N41-L41/M41*P41+Q41,N41)))</f>
        <v>10.2</v>
      </c>
      <c r="W41" s="62"/>
      <c r="X41" s="62">
        <v>-99</v>
      </c>
    </row>
    <row r="42" spans="1:24" ht="12.75">
      <c r="A42" s="13">
        <v>1</v>
      </c>
      <c r="B42" s="18">
        <v>239</v>
      </c>
      <c r="C42" s="23">
        <v>1</v>
      </c>
      <c r="D42" s="4"/>
      <c r="E42" s="91">
        <v>2.4414411659069017</v>
      </c>
      <c r="F42" s="91">
        <v>45.14849045132534</v>
      </c>
      <c r="G42" s="91">
        <v>3.356</v>
      </c>
      <c r="H42" s="1">
        <v>200</v>
      </c>
      <c r="I42" s="2"/>
      <c r="J42" s="13">
        <v>16.8</v>
      </c>
      <c r="K42" s="15">
        <v>213</v>
      </c>
      <c r="L42" s="1">
        <v>15.1</v>
      </c>
      <c r="M42" s="1" t="s">
        <v>19</v>
      </c>
      <c r="N42" s="2">
        <v>12.5</v>
      </c>
      <c r="O42" s="2">
        <v>18.8</v>
      </c>
      <c r="P42" s="2"/>
      <c r="Q42" s="3"/>
      <c r="R42" s="11"/>
      <c r="S42" s="37">
        <v>11</v>
      </c>
      <c r="T42" s="16" t="s">
        <v>90</v>
      </c>
      <c r="U42" s="11">
        <f>O42-P42+Q42</f>
        <v>18.8</v>
      </c>
      <c r="V42" s="43">
        <f>IF(R42="m",N42,IF(M42="V",N42,IF(AND(M42&lt;&gt;"V",R42&lt;&gt;"m"),L42/M42*N42-L42/M42*P42+Q42,N42)))</f>
        <v>12.5</v>
      </c>
      <c r="W42" s="62"/>
      <c r="X42" s="62">
        <v>-99</v>
      </c>
    </row>
    <row r="43" spans="1:24" ht="12.75">
      <c r="A43" s="13">
        <v>1</v>
      </c>
      <c r="B43" s="18">
        <v>240</v>
      </c>
      <c r="C43" s="23">
        <v>1</v>
      </c>
      <c r="D43" s="4"/>
      <c r="E43" s="91">
        <v>0.6935913468813951</v>
      </c>
      <c r="F43" s="91">
        <v>45.8668559642312</v>
      </c>
      <c r="G43" s="91">
        <v>3.099</v>
      </c>
      <c r="H43" s="1">
        <v>160</v>
      </c>
      <c r="I43" s="2"/>
      <c r="J43" s="13">
        <v>16.9</v>
      </c>
      <c r="K43" s="15">
        <v>177</v>
      </c>
      <c r="L43" s="1">
        <v>17.7</v>
      </c>
      <c r="M43" s="1" t="s">
        <v>19</v>
      </c>
      <c r="N43" s="2">
        <v>11.6</v>
      </c>
      <c r="O43" s="2">
        <v>18</v>
      </c>
      <c r="P43" s="2"/>
      <c r="Q43" s="3"/>
      <c r="R43" s="11"/>
      <c r="S43" s="37">
        <v>11</v>
      </c>
      <c r="T43" s="16" t="s">
        <v>90</v>
      </c>
      <c r="U43" s="11">
        <f>O43-P43+Q43</f>
        <v>18</v>
      </c>
      <c r="V43" s="43">
        <f>IF(R43="m",N43,IF(M43="V",N43,IF(AND(M43&lt;&gt;"V",R43&lt;&gt;"m"),L43/M43*N43-L43/M43*P43+Q43,N43)))</f>
        <v>11.6</v>
      </c>
      <c r="W43" s="62"/>
      <c r="X43" s="62">
        <v>-99</v>
      </c>
    </row>
    <row r="44" spans="1:24" ht="12.75">
      <c r="A44" s="13">
        <v>1</v>
      </c>
      <c r="B44" s="18">
        <v>245</v>
      </c>
      <c r="C44" s="23">
        <v>1</v>
      </c>
      <c r="D44" s="4"/>
      <c r="E44" s="91">
        <v>5.082601288318982</v>
      </c>
      <c r="F44" s="91">
        <v>45.913938168534166</v>
      </c>
      <c r="G44" s="91">
        <v>4.145</v>
      </c>
      <c r="H44" s="1">
        <v>154</v>
      </c>
      <c r="I44" s="2"/>
      <c r="J44" s="13">
        <v>15.4</v>
      </c>
      <c r="K44" s="15">
        <v>164</v>
      </c>
      <c r="L44" s="1">
        <v>19</v>
      </c>
      <c r="M44" s="1" t="s">
        <v>19</v>
      </c>
      <c r="N44" s="2">
        <v>12.2</v>
      </c>
      <c r="O44" s="2">
        <v>16.7</v>
      </c>
      <c r="P44" s="2"/>
      <c r="Q44" s="3"/>
      <c r="R44" s="43"/>
      <c r="S44" s="37">
        <v>11</v>
      </c>
      <c r="T44" s="16" t="s">
        <v>90</v>
      </c>
      <c r="U44" s="11">
        <f>O44-P44+Q44</f>
        <v>16.7</v>
      </c>
      <c r="V44" s="43">
        <f>IF(R44="m",N44,IF(M44="V",N44,IF(AND(M44&lt;&gt;"V",R44&lt;&gt;"m"),L44/M44*N44-L44/M44*P44+Q44,N44)))</f>
        <v>12.2</v>
      </c>
      <c r="W44" s="62"/>
      <c r="X44" s="62">
        <v>-99</v>
      </c>
    </row>
    <row r="45" spans="1:24" ht="12.75">
      <c r="A45" s="13">
        <v>1</v>
      </c>
      <c r="B45" s="18">
        <v>248</v>
      </c>
      <c r="C45" s="23">
        <v>1</v>
      </c>
      <c r="D45" s="4"/>
      <c r="E45" s="91">
        <v>6.668711665028829</v>
      </c>
      <c r="F45" s="91">
        <v>46.44160650460649</v>
      </c>
      <c r="G45" s="91">
        <v>4.439</v>
      </c>
      <c r="H45" s="1">
        <v>156</v>
      </c>
      <c r="I45" s="2"/>
      <c r="J45" s="13">
        <v>16.4</v>
      </c>
      <c r="K45" s="15">
        <v>167</v>
      </c>
      <c r="L45" s="1">
        <v>14</v>
      </c>
      <c r="M45" s="1" t="s">
        <v>19</v>
      </c>
      <c r="N45" s="2">
        <v>11.9</v>
      </c>
      <c r="O45" s="2">
        <v>18.3</v>
      </c>
      <c r="P45" s="2"/>
      <c r="Q45" s="3"/>
      <c r="R45" s="43"/>
      <c r="S45" s="37">
        <v>11</v>
      </c>
      <c r="T45" s="16" t="s">
        <v>90</v>
      </c>
      <c r="U45" s="11">
        <f>O45-P45+Q45</f>
        <v>18.3</v>
      </c>
      <c r="V45" s="43">
        <f>IF(R45="m",N45,IF(M45="V",N45,IF(AND(M45&lt;&gt;"V",R45&lt;&gt;"m"),L45/M45*N45-L45/M45*P45+Q45,N45)))</f>
        <v>11.9</v>
      </c>
      <c r="W45" s="62"/>
      <c r="X45" s="62">
        <v>-99</v>
      </c>
    </row>
    <row r="46" spans="1:24" ht="12.75">
      <c r="A46" s="13">
        <v>1</v>
      </c>
      <c r="B46" s="18">
        <v>242</v>
      </c>
      <c r="C46" s="23">
        <v>1</v>
      </c>
      <c r="D46" s="4"/>
      <c r="E46" s="91">
        <v>1.9802634062551083</v>
      </c>
      <c r="F46" s="91">
        <v>49.08058697531894</v>
      </c>
      <c r="G46" s="91">
        <v>4.088</v>
      </c>
      <c r="H46" s="1">
        <v>221</v>
      </c>
      <c r="I46" s="2"/>
      <c r="J46" s="13">
        <v>17.6</v>
      </c>
      <c r="K46" s="15">
        <v>247</v>
      </c>
      <c r="L46" s="1">
        <v>18.7</v>
      </c>
      <c r="M46" s="1" t="s">
        <v>19</v>
      </c>
      <c r="N46" s="2">
        <v>11.8</v>
      </c>
      <c r="O46" s="2">
        <v>19</v>
      </c>
      <c r="P46" s="2"/>
      <c r="Q46" s="3"/>
      <c r="R46" s="43"/>
      <c r="S46" s="37">
        <v>11</v>
      </c>
      <c r="T46" s="16" t="s">
        <v>90</v>
      </c>
      <c r="U46" s="11">
        <f>O46-P46+Q46</f>
        <v>19</v>
      </c>
      <c r="V46" s="43">
        <f>IF(R46="m",N46,IF(M46="V",N46,IF(AND(M46&lt;&gt;"V",R46&lt;&gt;"m"),L46/M46*N46-L46/M46*P46+Q46,N46)))</f>
        <v>11.8</v>
      </c>
      <c r="W46" s="62">
        <v>4.025</v>
      </c>
      <c r="X46" s="62">
        <v>3.595</v>
      </c>
    </row>
    <row r="47" spans="1:24" ht="12.75">
      <c r="A47" s="13">
        <v>1</v>
      </c>
      <c r="B47" s="18">
        <v>250</v>
      </c>
      <c r="C47" s="23">
        <v>1</v>
      </c>
      <c r="D47" s="4"/>
      <c r="E47" s="91">
        <v>7.258321424124565</v>
      </c>
      <c r="F47" s="91">
        <v>49.357483273603954</v>
      </c>
      <c r="G47" s="91">
        <v>5.035</v>
      </c>
      <c r="H47" s="1">
        <v>178</v>
      </c>
      <c r="I47" s="2"/>
      <c r="J47" s="13">
        <v>16.6</v>
      </c>
      <c r="K47" s="15">
        <v>199</v>
      </c>
      <c r="L47" s="1">
        <v>14.1</v>
      </c>
      <c r="M47" s="1" t="s">
        <v>19</v>
      </c>
      <c r="N47" s="2">
        <v>10.2</v>
      </c>
      <c r="O47" s="2">
        <v>18.4</v>
      </c>
      <c r="P47" s="2"/>
      <c r="Q47" s="3"/>
      <c r="R47" s="43"/>
      <c r="S47" s="37">
        <v>11</v>
      </c>
      <c r="T47" s="16" t="s">
        <v>90</v>
      </c>
      <c r="U47" s="11">
        <f>O47-P47+Q47</f>
        <v>18.4</v>
      </c>
      <c r="V47" s="43">
        <f>IF(R47="m",N47,IF(M47="V",N47,IF(AND(M47&lt;&gt;"V",R47&lt;&gt;"m"),L47/M47*N47-L47/M47*P47+Q47,N47)))</f>
        <v>10.2</v>
      </c>
      <c r="W47" s="62"/>
      <c r="X47" s="62">
        <v>-99</v>
      </c>
    </row>
    <row r="48" spans="1:24" ht="12.75">
      <c r="A48" s="13">
        <v>2</v>
      </c>
      <c r="B48" s="18">
        <v>492</v>
      </c>
      <c r="C48" s="23">
        <v>1</v>
      </c>
      <c r="D48" s="4"/>
      <c r="E48" s="91">
        <v>18.804178380034195</v>
      </c>
      <c r="F48" s="91">
        <v>0.8510678303486889</v>
      </c>
      <c r="G48" s="91">
        <v>2.659</v>
      </c>
      <c r="H48" s="1">
        <v>137</v>
      </c>
      <c r="I48" s="2"/>
      <c r="J48" s="13">
        <v>15.3</v>
      </c>
      <c r="K48" s="15">
        <v>150</v>
      </c>
      <c r="L48" s="1">
        <v>13</v>
      </c>
      <c r="M48" s="1" t="s">
        <v>19</v>
      </c>
      <c r="N48" s="2">
        <v>9.2</v>
      </c>
      <c r="O48" s="2">
        <v>16.5</v>
      </c>
      <c r="P48" s="2"/>
      <c r="Q48" s="3"/>
      <c r="R48" s="43"/>
      <c r="S48" s="37">
        <v>11</v>
      </c>
      <c r="T48" s="16" t="s">
        <v>95</v>
      </c>
      <c r="U48" s="11">
        <f>O48-P48+Q48</f>
        <v>16.5</v>
      </c>
      <c r="V48" s="43">
        <f>IF(R48="m",N48,IF(M48="V",N48,IF(AND(M48&lt;&gt;"V",R48&lt;&gt;"m"),L48/M48*N48-L48/M48*P48+Q48,N48)))</f>
        <v>9.2</v>
      </c>
      <c r="W48" s="62"/>
      <c r="X48" s="62">
        <v>-99</v>
      </c>
    </row>
    <row r="49" spans="1:24" ht="12.75">
      <c r="A49" s="13">
        <v>2</v>
      </c>
      <c r="B49" s="18">
        <v>507</v>
      </c>
      <c r="C49" s="23">
        <v>1</v>
      </c>
      <c r="D49" s="4"/>
      <c r="E49" s="91">
        <v>14.003231599571677</v>
      </c>
      <c r="F49" s="91">
        <v>1.1060717737820056</v>
      </c>
      <c r="G49" s="91">
        <v>1.938</v>
      </c>
      <c r="H49" s="1">
        <v>200</v>
      </c>
      <c r="I49" s="2">
        <v>15.4</v>
      </c>
      <c r="J49" s="13">
        <v>15.7</v>
      </c>
      <c r="K49" s="15">
        <v>209</v>
      </c>
      <c r="L49" s="1">
        <v>15.7</v>
      </c>
      <c r="M49" s="1" t="s">
        <v>19</v>
      </c>
      <c r="N49" s="2">
        <v>11.1</v>
      </c>
      <c r="O49" s="2">
        <v>16.9</v>
      </c>
      <c r="P49" s="2"/>
      <c r="Q49" s="3"/>
      <c r="R49" s="43"/>
      <c r="S49" s="37">
        <v>11</v>
      </c>
      <c r="T49" s="16" t="s">
        <v>96</v>
      </c>
      <c r="U49" s="11">
        <f>O49-P49+Q49</f>
        <v>16.9</v>
      </c>
      <c r="V49" s="43">
        <f>IF(R49="m",N49,IF(M49="V",N49,IF(AND(M49&lt;&gt;"V",R49&lt;&gt;"m"),L49/M49*N49-L49/M49*P49+Q49,N49)))</f>
        <v>11.1</v>
      </c>
      <c r="W49" s="62"/>
      <c r="X49" s="62">
        <v>-99</v>
      </c>
    </row>
    <row r="50" spans="1:24" ht="12.75">
      <c r="A50" s="13">
        <v>2</v>
      </c>
      <c r="B50" s="18">
        <v>508</v>
      </c>
      <c r="C50" s="23">
        <v>1</v>
      </c>
      <c r="D50" s="4"/>
      <c r="E50" s="91">
        <v>11.645394340631645</v>
      </c>
      <c r="F50" s="91">
        <v>1.884564843985054</v>
      </c>
      <c r="G50" s="91">
        <v>1.684</v>
      </c>
      <c r="H50" s="1">
        <v>174</v>
      </c>
      <c r="I50" s="2"/>
      <c r="J50" s="13">
        <v>16.8</v>
      </c>
      <c r="K50" s="15">
        <v>194</v>
      </c>
      <c r="L50" s="1">
        <v>12.2</v>
      </c>
      <c r="M50" s="1" t="s">
        <v>19</v>
      </c>
      <c r="N50" s="2">
        <v>12.5</v>
      </c>
      <c r="O50" s="2">
        <v>19.3</v>
      </c>
      <c r="P50" s="2"/>
      <c r="Q50" s="3"/>
      <c r="R50" s="43"/>
      <c r="S50" s="37">
        <v>11</v>
      </c>
      <c r="T50" s="16" t="s">
        <v>91</v>
      </c>
      <c r="U50" s="11">
        <f>O50-P50+Q50</f>
        <v>19.3</v>
      </c>
      <c r="V50" s="43">
        <f>IF(R50="m",N50,IF(M50="V",N50,IF(AND(M50&lt;&gt;"V",R50&lt;&gt;"m"),L50/M50*N50-L50/M50*P50+Q50,N50)))</f>
        <v>12.5</v>
      </c>
      <c r="W50" s="62"/>
      <c r="X50" s="62">
        <v>-99</v>
      </c>
    </row>
    <row r="51" spans="1:24" ht="12.75">
      <c r="A51" s="13">
        <v>2</v>
      </c>
      <c r="B51" s="18">
        <v>493</v>
      </c>
      <c r="C51" s="23">
        <v>1</v>
      </c>
      <c r="D51" s="4"/>
      <c r="E51" s="91">
        <v>18.503664303683504</v>
      </c>
      <c r="F51" s="91">
        <v>2.696630711942022</v>
      </c>
      <c r="G51" s="91">
        <v>2.94</v>
      </c>
      <c r="H51" s="1">
        <v>166</v>
      </c>
      <c r="I51" s="2"/>
      <c r="J51" s="13">
        <v>16.8</v>
      </c>
      <c r="K51" s="15">
        <v>185</v>
      </c>
      <c r="L51" s="1">
        <v>13.7</v>
      </c>
      <c r="M51" s="1" t="s">
        <v>19</v>
      </c>
      <c r="N51" s="2">
        <v>9.3</v>
      </c>
      <c r="O51" s="2">
        <v>18.7</v>
      </c>
      <c r="P51" s="2"/>
      <c r="Q51" s="3"/>
      <c r="R51" s="43"/>
      <c r="S51" s="37">
        <v>11</v>
      </c>
      <c r="T51" s="16" t="s">
        <v>141</v>
      </c>
      <c r="U51" s="11">
        <f>O51-P51+Q51</f>
        <v>18.7</v>
      </c>
      <c r="V51" s="43">
        <f>IF(R51="m",N51,IF(M51="V",N51,IF(AND(M51&lt;&gt;"V",R51&lt;&gt;"m"),L51/M51*N51-L51/M51*P51+Q51,N51)))</f>
        <v>9.3</v>
      </c>
      <c r="W51" s="62"/>
      <c r="X51" s="62">
        <v>-99</v>
      </c>
    </row>
    <row r="52" spans="1:24" ht="12.75">
      <c r="A52" s="13">
        <v>2</v>
      </c>
      <c r="B52" s="18">
        <v>505</v>
      </c>
      <c r="C52" s="23">
        <v>1</v>
      </c>
      <c r="D52" s="4"/>
      <c r="E52" s="91">
        <v>15.285827751204852</v>
      </c>
      <c r="F52" s="91">
        <v>3.9568036292562745</v>
      </c>
      <c r="G52" s="91">
        <v>2.285</v>
      </c>
      <c r="H52" s="1">
        <v>219</v>
      </c>
      <c r="I52" s="2"/>
      <c r="J52" s="13">
        <v>15.8</v>
      </c>
      <c r="K52" s="15">
        <v>237</v>
      </c>
      <c r="L52" s="1">
        <v>14.3</v>
      </c>
      <c r="M52" s="1" t="s">
        <v>19</v>
      </c>
      <c r="N52" s="2">
        <v>10.7</v>
      </c>
      <c r="O52" s="2">
        <v>16.9</v>
      </c>
      <c r="P52" s="2"/>
      <c r="Q52" s="3"/>
      <c r="R52" s="43"/>
      <c r="S52" s="37">
        <v>11</v>
      </c>
      <c r="T52" s="16" t="s">
        <v>91</v>
      </c>
      <c r="U52" s="11">
        <f>O52-P52+Q52</f>
        <v>16.9</v>
      </c>
      <c r="V52" s="43">
        <f>IF(R52="m",N52,IF(M52="V",N52,IF(AND(M52&lt;&gt;"V",R52&lt;&gt;"m"),L52/M52*N52-L52/M52*P52+Q52,N52)))</f>
        <v>10.7</v>
      </c>
      <c r="W52" s="62"/>
      <c r="X52" s="62">
        <v>-99</v>
      </c>
    </row>
    <row r="53" spans="1:24" ht="12.75">
      <c r="A53" s="13">
        <v>2</v>
      </c>
      <c r="B53" s="18">
        <v>495</v>
      </c>
      <c r="C53" s="23">
        <v>1</v>
      </c>
      <c r="D53" s="4"/>
      <c r="E53" s="91">
        <v>18.833235233864656</v>
      </c>
      <c r="F53" s="91">
        <v>5.905061864698697</v>
      </c>
      <c r="G53" s="91">
        <v>2.935</v>
      </c>
      <c r="H53" s="1">
        <v>185</v>
      </c>
      <c r="I53" s="2"/>
      <c r="J53" s="13">
        <v>15</v>
      </c>
      <c r="K53" s="15">
        <v>202</v>
      </c>
      <c r="L53" s="1">
        <v>1</v>
      </c>
      <c r="M53" s="1">
        <v>1</v>
      </c>
      <c r="N53" s="2">
        <v>7.25</v>
      </c>
      <c r="O53" s="2">
        <v>13.5</v>
      </c>
      <c r="P53" s="2">
        <v>-2.3</v>
      </c>
      <c r="Q53" s="3"/>
      <c r="R53" s="43"/>
      <c r="S53" s="37">
        <v>11</v>
      </c>
      <c r="T53" s="16" t="s">
        <v>97</v>
      </c>
      <c r="U53" s="11">
        <f>O53-P53+Q53</f>
        <v>15.8</v>
      </c>
      <c r="V53" s="43">
        <f>IF(R53="m",N53,IF(M53="V",N53,IF(AND(M53&lt;&gt;"V",R53&lt;&gt;"m"),L53/M53*N53-L53/M53*P53+Q53,N53)))</f>
        <v>9.55</v>
      </c>
      <c r="W53" s="62">
        <v>4.975</v>
      </c>
      <c r="X53" s="62">
        <v>3.775</v>
      </c>
    </row>
    <row r="54" spans="1:24" ht="12.75">
      <c r="A54" s="13">
        <v>2</v>
      </c>
      <c r="B54" s="18">
        <v>501</v>
      </c>
      <c r="C54" s="23">
        <v>1</v>
      </c>
      <c r="D54" s="4"/>
      <c r="E54" s="91">
        <v>14.774260416107545</v>
      </c>
      <c r="F54" s="91">
        <v>6.025910649606223</v>
      </c>
      <c r="G54" s="91">
        <v>2.254</v>
      </c>
      <c r="H54" s="1">
        <v>149</v>
      </c>
      <c r="I54" s="2"/>
      <c r="J54" s="13">
        <v>13.9</v>
      </c>
      <c r="K54" s="15">
        <v>156</v>
      </c>
      <c r="L54" s="1">
        <v>1</v>
      </c>
      <c r="M54" s="1">
        <v>1</v>
      </c>
      <c r="N54" s="2">
        <v>8</v>
      </c>
      <c r="O54" s="2">
        <v>14</v>
      </c>
      <c r="P54" s="2">
        <v>-0.6</v>
      </c>
      <c r="Q54" s="3">
        <v>1.3</v>
      </c>
      <c r="R54" s="43"/>
      <c r="S54" s="37">
        <v>11</v>
      </c>
      <c r="T54" s="16" t="s">
        <v>98</v>
      </c>
      <c r="U54" s="11">
        <f>O54-P54+Q54</f>
        <v>15.9</v>
      </c>
      <c r="V54" s="43">
        <f>IF(R54="m",N54,IF(M54="V",N54,IF(AND(M54&lt;&gt;"V",R54&lt;&gt;"m"),L54/M54*N54-L54/M54*P54+Q54,N54)))</f>
        <v>9.9</v>
      </c>
      <c r="W54" s="62"/>
      <c r="X54" s="62">
        <v>-99</v>
      </c>
    </row>
    <row r="55" spans="1:24" ht="12.75">
      <c r="A55" s="13">
        <v>2</v>
      </c>
      <c r="B55" s="18">
        <v>500</v>
      </c>
      <c r="C55" s="23">
        <v>1</v>
      </c>
      <c r="D55" s="4"/>
      <c r="E55" s="91">
        <v>15.814500663601384</v>
      </c>
      <c r="F55" s="91">
        <v>7.1746931475117055</v>
      </c>
      <c r="G55" s="91">
        <v>2.399</v>
      </c>
      <c r="H55" s="1">
        <v>98</v>
      </c>
      <c r="I55" s="2"/>
      <c r="J55" s="13">
        <v>12.6</v>
      </c>
      <c r="K55" s="15">
        <v>103</v>
      </c>
      <c r="L55" s="1">
        <v>1</v>
      </c>
      <c r="M55" s="1">
        <v>1</v>
      </c>
      <c r="N55" s="2">
        <v>11.6</v>
      </c>
      <c r="O55" s="2">
        <v>14</v>
      </c>
      <c r="P55" s="2">
        <v>1.3</v>
      </c>
      <c r="Q55" s="3">
        <v>1.3</v>
      </c>
      <c r="R55" s="43"/>
      <c r="S55" s="37">
        <v>11</v>
      </c>
      <c r="T55" s="16" t="s">
        <v>97</v>
      </c>
      <c r="U55" s="11">
        <f>O55-P55+Q55</f>
        <v>14</v>
      </c>
      <c r="V55" s="43">
        <f>IF(R55="m",N55,IF(M55="V",N55,IF(AND(M55&lt;&gt;"V",R55&lt;&gt;"m"),L55/M55*N55-L55/M55*P55+Q55,N55)))</f>
        <v>11.6</v>
      </c>
      <c r="W55" s="62"/>
      <c r="X55" s="62">
        <v>-99</v>
      </c>
    </row>
    <row r="56" spans="1:24" ht="12.75">
      <c r="A56" s="13">
        <v>2</v>
      </c>
      <c r="B56" s="18">
        <v>511</v>
      </c>
      <c r="C56" s="23">
        <v>1</v>
      </c>
      <c r="D56" s="4"/>
      <c r="E56" s="91">
        <v>12.46651391088795</v>
      </c>
      <c r="F56" s="91">
        <v>7.238393254696598</v>
      </c>
      <c r="G56" s="91">
        <v>2.116</v>
      </c>
      <c r="H56" s="1">
        <v>226</v>
      </c>
      <c r="I56" s="2"/>
      <c r="J56" s="13">
        <v>16.2</v>
      </c>
      <c r="K56" s="15">
        <v>240</v>
      </c>
      <c r="L56" s="1">
        <v>1</v>
      </c>
      <c r="M56" s="1">
        <v>1</v>
      </c>
      <c r="N56" s="2">
        <v>9</v>
      </c>
      <c r="O56" s="2">
        <v>15.5</v>
      </c>
      <c r="P56" s="2">
        <v>-1.25</v>
      </c>
      <c r="Q56" s="3"/>
      <c r="R56" s="43"/>
      <c r="S56" s="37">
        <v>11</v>
      </c>
      <c r="T56" s="16" t="s">
        <v>99</v>
      </c>
      <c r="U56" s="11">
        <f>O56-P56+Q56</f>
        <v>16.75</v>
      </c>
      <c r="V56" s="43">
        <f>IF(R56="m",N56,IF(M56="V",N56,IF(AND(M56&lt;&gt;"V",R56&lt;&gt;"m"),L56/M56*N56-L56/M56*P56+Q56,N56)))</f>
        <v>10.25</v>
      </c>
      <c r="W56" s="62"/>
      <c r="X56" s="62">
        <v>-99</v>
      </c>
    </row>
    <row r="57" spans="1:24" ht="12.75">
      <c r="A57" s="13">
        <v>2</v>
      </c>
      <c r="B57" s="18">
        <v>484</v>
      </c>
      <c r="C57" s="23">
        <v>1</v>
      </c>
      <c r="D57" s="4"/>
      <c r="E57" s="91">
        <v>19.838860667300498</v>
      </c>
      <c r="F57" s="91">
        <v>8.895851641267251</v>
      </c>
      <c r="G57" s="91">
        <v>3.12</v>
      </c>
      <c r="H57" s="1">
        <v>204</v>
      </c>
      <c r="I57" s="2"/>
      <c r="J57" s="13">
        <v>15.7</v>
      </c>
      <c r="K57" s="15">
        <v>220</v>
      </c>
      <c r="L57" s="1">
        <v>1</v>
      </c>
      <c r="M57" s="1">
        <v>1</v>
      </c>
      <c r="N57" s="2">
        <v>7.25</v>
      </c>
      <c r="O57" s="2">
        <v>15.8</v>
      </c>
      <c r="P57" s="2">
        <v>-1.75</v>
      </c>
      <c r="Q57" s="3"/>
      <c r="R57" s="43"/>
      <c r="S57" s="37">
        <v>11</v>
      </c>
      <c r="T57" s="16" t="s">
        <v>97</v>
      </c>
      <c r="U57" s="11">
        <f>O57-P57+Q57</f>
        <v>17.55</v>
      </c>
      <c r="V57" s="43">
        <f>IF(R57="m",N57,IF(M57="V",N57,IF(AND(M57&lt;&gt;"V",R57&lt;&gt;"m"),L57/M57*N57-L57/M57*P57+Q57,N57)))</f>
        <v>9</v>
      </c>
      <c r="W57" s="62"/>
      <c r="X57" s="62">
        <v>-99</v>
      </c>
    </row>
    <row r="58" spans="1:24" ht="12.75">
      <c r="A58" s="13">
        <v>2</v>
      </c>
      <c r="B58" s="18">
        <v>498</v>
      </c>
      <c r="C58" s="23">
        <v>1</v>
      </c>
      <c r="D58" s="4"/>
      <c r="E58" s="91">
        <v>16.051198884991535</v>
      </c>
      <c r="F58" s="91">
        <v>10.513643723963943</v>
      </c>
      <c r="G58" s="91">
        <v>2.961</v>
      </c>
      <c r="H58" s="1">
        <v>196</v>
      </c>
      <c r="I58" s="2"/>
      <c r="J58" s="13">
        <v>14.6</v>
      </c>
      <c r="K58" s="15">
        <v>195</v>
      </c>
      <c r="L58" s="1">
        <v>1</v>
      </c>
      <c r="M58" s="1">
        <v>1</v>
      </c>
      <c r="N58" s="2">
        <v>6.75</v>
      </c>
      <c r="O58" s="2">
        <v>13</v>
      </c>
      <c r="P58" s="2">
        <v>-1.7</v>
      </c>
      <c r="Q58" s="3"/>
      <c r="R58" s="43"/>
      <c r="S58" s="37">
        <v>11</v>
      </c>
      <c r="T58" s="16" t="s">
        <v>97</v>
      </c>
      <c r="U58" s="11">
        <f>O58-P58+Q58</f>
        <v>14.7</v>
      </c>
      <c r="V58" s="43">
        <f>IF(R58="m",N58,IF(M58="V",N58,IF(AND(M58&lt;&gt;"V",R58&lt;&gt;"m"),L58/M58*N58-L58/M58*P58+Q58,N58)))</f>
        <v>8.45</v>
      </c>
      <c r="W58" s="62"/>
      <c r="X58" s="62">
        <v>-99</v>
      </c>
    </row>
    <row r="59" spans="1:24" ht="12.75">
      <c r="A59" s="13">
        <v>2</v>
      </c>
      <c r="B59" s="18">
        <v>163</v>
      </c>
      <c r="C59" s="23">
        <v>1</v>
      </c>
      <c r="D59" s="4"/>
      <c r="E59" s="91">
        <v>10.611648804862941</v>
      </c>
      <c r="F59" s="91">
        <v>12.665781248791992</v>
      </c>
      <c r="G59" s="91">
        <v>1.922</v>
      </c>
      <c r="H59" s="1">
        <v>197</v>
      </c>
      <c r="I59" s="2"/>
      <c r="J59" s="13">
        <v>14.8</v>
      </c>
      <c r="K59" s="15">
        <v>217</v>
      </c>
      <c r="L59" s="1">
        <v>1</v>
      </c>
      <c r="M59" s="1">
        <v>1</v>
      </c>
      <c r="N59" s="2">
        <v>8.2</v>
      </c>
      <c r="O59" s="2">
        <v>16.25</v>
      </c>
      <c r="P59" s="2">
        <v>-0.5</v>
      </c>
      <c r="Q59" s="3"/>
      <c r="R59" s="43"/>
      <c r="S59" s="37">
        <v>11</v>
      </c>
      <c r="T59" s="16" t="s">
        <v>98</v>
      </c>
      <c r="U59" s="11">
        <f>O59-P59+Q59</f>
        <v>16.75</v>
      </c>
      <c r="V59" s="43">
        <f>IF(R59="m",N59,IF(M59="V",N59,IF(AND(M59&lt;&gt;"V",R59&lt;&gt;"m"),L59/M59*N59-L59/M59*P59+Q59,N59)))</f>
        <v>8.7</v>
      </c>
      <c r="W59" s="62">
        <v>3.515</v>
      </c>
      <c r="X59" s="62">
        <v>2.945</v>
      </c>
    </row>
    <row r="60" spans="1:24" ht="12.75">
      <c r="A60" s="13">
        <v>2</v>
      </c>
      <c r="B60" s="18">
        <v>2</v>
      </c>
      <c r="C60" s="23">
        <v>1</v>
      </c>
      <c r="D60" s="4"/>
      <c r="E60" s="91">
        <v>14.36884654312007</v>
      </c>
      <c r="F60" s="91">
        <v>13.610995592544523</v>
      </c>
      <c r="G60" s="91">
        <v>2.914</v>
      </c>
      <c r="H60" s="1">
        <v>225</v>
      </c>
      <c r="I60" s="2"/>
      <c r="J60" s="13">
        <v>15.4</v>
      </c>
      <c r="K60" s="15">
        <v>239</v>
      </c>
      <c r="L60" s="1">
        <v>1</v>
      </c>
      <c r="M60" s="1">
        <v>1</v>
      </c>
      <c r="N60" s="2">
        <v>11.2</v>
      </c>
      <c r="O60" s="2">
        <v>18.25</v>
      </c>
      <c r="P60" s="2">
        <v>0.9</v>
      </c>
      <c r="Q60" s="3"/>
      <c r="R60" s="43"/>
      <c r="S60" s="37">
        <v>11</v>
      </c>
      <c r="T60" s="16" t="s">
        <v>98</v>
      </c>
      <c r="U60" s="11">
        <f>O60-P60+Q60</f>
        <v>17.35</v>
      </c>
      <c r="V60" s="43">
        <f>IF(R60="m",N60,IF(M60="V",N60,IF(AND(M60&lt;&gt;"V",R60&lt;&gt;"m"),L60/M60*N60-L60/M60*P60+Q60,N60)))</f>
        <v>10.299999999999999</v>
      </c>
      <c r="W60" s="62"/>
      <c r="X60" s="62">
        <v>-99</v>
      </c>
    </row>
    <row r="61" spans="1:24" ht="12.75">
      <c r="A61" s="13">
        <v>2</v>
      </c>
      <c r="B61" s="18">
        <v>184</v>
      </c>
      <c r="C61" s="23">
        <v>1</v>
      </c>
      <c r="D61" s="4"/>
      <c r="E61" s="91">
        <v>10.310133534180174</v>
      </c>
      <c r="F61" s="91">
        <v>14.983844350078302</v>
      </c>
      <c r="G61" s="91">
        <v>1.955</v>
      </c>
      <c r="H61" s="1">
        <v>180</v>
      </c>
      <c r="I61" s="2"/>
      <c r="J61" s="13">
        <v>15</v>
      </c>
      <c r="K61" s="15">
        <v>194</v>
      </c>
      <c r="L61" s="1">
        <v>1</v>
      </c>
      <c r="M61" s="1">
        <v>1</v>
      </c>
      <c r="N61" s="2">
        <v>7.6</v>
      </c>
      <c r="O61" s="2">
        <v>13.25</v>
      </c>
      <c r="P61" s="2">
        <v>-2</v>
      </c>
      <c r="Q61" s="3">
        <v>1.3</v>
      </c>
      <c r="R61" s="43"/>
      <c r="S61" s="37">
        <v>11</v>
      </c>
      <c r="T61" s="16" t="s">
        <v>98</v>
      </c>
      <c r="U61" s="11">
        <f>O61-P61+Q61</f>
        <v>16.55</v>
      </c>
      <c r="V61" s="43">
        <f>IF(R61="m",N61,IF(M61="V",N61,IF(AND(M61&lt;&gt;"V",R61&lt;&gt;"m"),L61/M61*N61-L61/M61*P61+Q61,N61)))</f>
        <v>10.9</v>
      </c>
      <c r="W61" s="62"/>
      <c r="X61" s="62">
        <v>-99</v>
      </c>
    </row>
    <row r="62" spans="1:24" ht="12.75">
      <c r="A62" s="13">
        <v>2</v>
      </c>
      <c r="B62" s="18">
        <v>56</v>
      </c>
      <c r="C62" s="23">
        <v>1</v>
      </c>
      <c r="D62" s="4"/>
      <c r="E62" s="91">
        <v>16.550883902417244</v>
      </c>
      <c r="F62" s="91">
        <v>18.571539409771763</v>
      </c>
      <c r="G62" s="91">
        <v>3.369</v>
      </c>
      <c r="H62" s="1">
        <v>112</v>
      </c>
      <c r="I62" s="2"/>
      <c r="J62" s="13">
        <v>12</v>
      </c>
      <c r="K62" s="15">
        <v>127</v>
      </c>
      <c r="L62" s="1">
        <v>1</v>
      </c>
      <c r="M62" s="1">
        <v>1</v>
      </c>
      <c r="N62" s="2">
        <v>5.1</v>
      </c>
      <c r="O62" s="2">
        <v>11.25</v>
      </c>
      <c r="P62" s="2">
        <v>-0.7</v>
      </c>
      <c r="Q62" s="3">
        <v>1.3</v>
      </c>
      <c r="R62" s="43"/>
      <c r="S62" s="37">
        <v>11</v>
      </c>
      <c r="T62" s="16" t="s">
        <v>98</v>
      </c>
      <c r="U62" s="11">
        <f>O62-P62+Q62</f>
        <v>13.25</v>
      </c>
      <c r="V62" s="43">
        <f>IF(R62="m",N62,IF(M62="V",N62,IF(AND(M62&lt;&gt;"V",R62&lt;&gt;"m"),L62/M62*N62-L62/M62*P62+Q62,N62)))</f>
        <v>7.1</v>
      </c>
      <c r="W62" s="62"/>
      <c r="X62" s="62">
        <v>-99</v>
      </c>
    </row>
    <row r="63" spans="1:24" ht="12.75">
      <c r="A63" s="13">
        <v>2</v>
      </c>
      <c r="B63" s="18">
        <v>60</v>
      </c>
      <c r="C63" s="23">
        <v>1</v>
      </c>
      <c r="D63" s="4"/>
      <c r="E63" s="91">
        <v>12.567093729334708</v>
      </c>
      <c r="F63" s="91">
        <v>19.57537249193783</v>
      </c>
      <c r="G63" s="91">
        <v>2.887</v>
      </c>
      <c r="H63" s="1">
        <v>151</v>
      </c>
      <c r="I63" s="2"/>
      <c r="J63" s="13">
        <v>13.4</v>
      </c>
      <c r="K63" s="15">
        <v>171</v>
      </c>
      <c r="L63" s="1">
        <v>1</v>
      </c>
      <c r="M63" s="1">
        <v>1</v>
      </c>
      <c r="N63" s="2">
        <v>6.25</v>
      </c>
      <c r="O63" s="2">
        <v>13.25</v>
      </c>
      <c r="P63" s="2">
        <v>-0.4</v>
      </c>
      <c r="Q63" s="3">
        <v>1.3</v>
      </c>
      <c r="R63" s="43"/>
      <c r="S63" s="37">
        <v>11</v>
      </c>
      <c r="T63" s="16" t="s">
        <v>98</v>
      </c>
      <c r="U63" s="11">
        <f>O63-P63+Q63</f>
        <v>14.950000000000001</v>
      </c>
      <c r="V63" s="43">
        <f>IF(R63="m",N63,IF(M63="V",N63,IF(AND(M63&lt;&gt;"V",R63&lt;&gt;"m"),L63/M63*N63-L63/M63*P63+Q63,N63)))</f>
        <v>7.95</v>
      </c>
      <c r="W63" s="62"/>
      <c r="X63" s="62">
        <v>-99</v>
      </c>
    </row>
    <row r="64" spans="1:24" ht="12.75">
      <c r="A64" s="13">
        <v>2</v>
      </c>
      <c r="B64" s="18">
        <v>54</v>
      </c>
      <c r="C64" s="23">
        <v>1</v>
      </c>
      <c r="D64" s="4"/>
      <c r="E64" s="91">
        <v>17.92547252398987</v>
      </c>
      <c r="F64" s="91">
        <v>21.386252027685547</v>
      </c>
      <c r="G64" s="91">
        <v>3.675</v>
      </c>
      <c r="H64" s="1">
        <v>190</v>
      </c>
      <c r="I64" s="2"/>
      <c r="J64" s="13">
        <v>15.8</v>
      </c>
      <c r="K64" s="15">
        <v>207</v>
      </c>
      <c r="L64" s="1">
        <v>1</v>
      </c>
      <c r="M64" s="1">
        <v>1</v>
      </c>
      <c r="N64" s="2">
        <v>6.5</v>
      </c>
      <c r="O64" s="2">
        <v>15.25</v>
      </c>
      <c r="P64" s="2">
        <v>-0.7</v>
      </c>
      <c r="Q64" s="3">
        <v>1.3</v>
      </c>
      <c r="R64" s="43"/>
      <c r="S64" s="37">
        <v>11</v>
      </c>
      <c r="T64" s="16" t="s">
        <v>98</v>
      </c>
      <c r="U64" s="11">
        <f>O64-P64+Q64</f>
        <v>17.25</v>
      </c>
      <c r="V64" s="43">
        <f>IF(R64="m",N64,IF(M64="V",N64,IF(AND(M64&lt;&gt;"V",R64&lt;&gt;"m"),L64/M64*N64-L64/M64*P64+Q64,N64)))</f>
        <v>8.5</v>
      </c>
      <c r="W64" s="62"/>
      <c r="X64" s="62">
        <v>-99</v>
      </c>
    </row>
    <row r="65" spans="1:24" ht="12.75">
      <c r="A65" s="13">
        <v>2</v>
      </c>
      <c r="B65" s="18">
        <v>62</v>
      </c>
      <c r="C65" s="23">
        <v>1</v>
      </c>
      <c r="D65" s="4"/>
      <c r="E65" s="91">
        <v>14.496664564212535</v>
      </c>
      <c r="F65" s="91">
        <v>22.30496905428709</v>
      </c>
      <c r="G65" s="91">
        <v>3.247</v>
      </c>
      <c r="H65" s="1">
        <v>128</v>
      </c>
      <c r="I65" s="2"/>
      <c r="J65" s="13">
        <v>11.3</v>
      </c>
      <c r="K65" s="15">
        <v>149</v>
      </c>
      <c r="L65" s="1">
        <v>1</v>
      </c>
      <c r="M65" s="1">
        <v>1</v>
      </c>
      <c r="N65" s="2">
        <v>5</v>
      </c>
      <c r="O65" s="2">
        <v>11.1</v>
      </c>
      <c r="P65" s="2">
        <v>-0.7</v>
      </c>
      <c r="Q65" s="3">
        <v>1.3</v>
      </c>
      <c r="R65" s="43"/>
      <c r="S65" s="37">
        <v>11</v>
      </c>
      <c r="T65" s="16" t="s">
        <v>98</v>
      </c>
      <c r="U65" s="11">
        <f>O65-P65+Q65</f>
        <v>13.1</v>
      </c>
      <c r="V65" s="43">
        <f>IF(R65="m",N65,IF(M65="V",N65,IF(AND(M65&lt;&gt;"V",R65&lt;&gt;"m"),L65/M65*N65-L65/M65*P65+Q65,N65)))</f>
        <v>7</v>
      </c>
      <c r="W65" s="62"/>
      <c r="X65" s="62">
        <v>-99</v>
      </c>
    </row>
    <row r="66" spans="1:24" ht="12.75">
      <c r="A66" s="13">
        <v>2</v>
      </c>
      <c r="B66" s="18">
        <v>65</v>
      </c>
      <c r="C66" s="23">
        <v>1</v>
      </c>
      <c r="D66" s="4"/>
      <c r="E66" s="91">
        <v>15.179141116629097</v>
      </c>
      <c r="F66" s="91">
        <v>24.58382638975186</v>
      </c>
      <c r="G66" s="91">
        <v>3.393</v>
      </c>
      <c r="H66" s="1">
        <v>124</v>
      </c>
      <c r="I66" s="2"/>
      <c r="J66" s="13">
        <v>11.8</v>
      </c>
      <c r="K66" s="15">
        <v>141</v>
      </c>
      <c r="L66" s="1">
        <v>1</v>
      </c>
      <c r="M66" s="1">
        <v>1</v>
      </c>
      <c r="N66" s="2">
        <v>6</v>
      </c>
      <c r="O66" s="2">
        <v>12.4</v>
      </c>
      <c r="P66" s="2">
        <v>-0.1</v>
      </c>
      <c r="Q66" s="3">
        <v>1.3</v>
      </c>
      <c r="R66" s="43"/>
      <c r="S66" s="37">
        <v>11</v>
      </c>
      <c r="T66" s="16" t="s">
        <v>98</v>
      </c>
      <c r="U66" s="11">
        <f>O66-P66+Q66</f>
        <v>13.8</v>
      </c>
      <c r="V66" s="43">
        <f>IF(R66="m",N66,IF(M66="V",N66,IF(AND(M66&lt;&gt;"V",R66&lt;&gt;"m"),L66/M66*N66-L66/M66*P66+Q66,N66)))</f>
        <v>7.3999999999999995</v>
      </c>
      <c r="W66" s="62">
        <v>2.925</v>
      </c>
      <c r="X66" s="62">
        <v>2.235</v>
      </c>
    </row>
    <row r="67" spans="1:24" ht="12.75">
      <c r="A67" s="13">
        <v>2</v>
      </c>
      <c r="B67" s="18">
        <v>68</v>
      </c>
      <c r="C67" s="23">
        <v>1</v>
      </c>
      <c r="D67" s="4"/>
      <c r="E67" s="91">
        <v>19.110568456578132</v>
      </c>
      <c r="F67" s="91">
        <v>26.627004323927256</v>
      </c>
      <c r="G67" s="91">
        <v>3.558</v>
      </c>
      <c r="H67" s="1">
        <v>145</v>
      </c>
      <c r="I67" s="2"/>
      <c r="J67" s="13">
        <v>13</v>
      </c>
      <c r="K67" s="15">
        <v>150</v>
      </c>
      <c r="L67" s="1">
        <v>1</v>
      </c>
      <c r="M67" s="1">
        <v>1</v>
      </c>
      <c r="N67" s="2">
        <v>6</v>
      </c>
      <c r="O67" s="2">
        <v>13.5</v>
      </c>
      <c r="P67" s="2">
        <v>0</v>
      </c>
      <c r="Q67" s="3">
        <v>1.3</v>
      </c>
      <c r="R67" s="43"/>
      <c r="S67" s="37">
        <v>11</v>
      </c>
      <c r="T67" s="16" t="s">
        <v>98</v>
      </c>
      <c r="U67" s="11">
        <f>O67-P67+Q67</f>
        <v>14.8</v>
      </c>
      <c r="V67" s="43">
        <f>IF(R67="m",N67,IF(M67="V",N67,IF(AND(M67&lt;&gt;"V",R67&lt;&gt;"m"),L67/M67*N67-L67/M67*P67+Q67,N67)))</f>
        <v>7.3</v>
      </c>
      <c r="W67" s="62"/>
      <c r="X67" s="62">
        <v>-99</v>
      </c>
    </row>
    <row r="68" spans="1:24" ht="12.75">
      <c r="A68" s="13">
        <v>2</v>
      </c>
      <c r="B68" s="18">
        <v>104</v>
      </c>
      <c r="C68" s="23">
        <v>1</v>
      </c>
      <c r="D68" s="4"/>
      <c r="E68" s="91">
        <v>16.62115130748404</v>
      </c>
      <c r="F68" s="91">
        <v>29.414524953052045</v>
      </c>
      <c r="G68" s="91">
        <v>4.113</v>
      </c>
      <c r="H68" s="1">
        <v>194</v>
      </c>
      <c r="I68" s="2"/>
      <c r="J68" s="13">
        <v>14.7</v>
      </c>
      <c r="K68" s="15">
        <v>220</v>
      </c>
      <c r="L68" s="1">
        <v>1</v>
      </c>
      <c r="M68" s="1">
        <v>1</v>
      </c>
      <c r="N68" s="2">
        <v>8.5</v>
      </c>
      <c r="O68" s="2">
        <v>17</v>
      </c>
      <c r="P68" s="2">
        <v>0.7</v>
      </c>
      <c r="Q68" s="3"/>
      <c r="R68" s="43"/>
      <c r="S68" s="37">
        <v>11</v>
      </c>
      <c r="T68" s="16" t="s">
        <v>98</v>
      </c>
      <c r="U68" s="11">
        <f>O68-P68+Q68</f>
        <v>16.3</v>
      </c>
      <c r="V68" s="43">
        <f>IF(R68="m",N68,IF(M68="V",N68,IF(AND(M68&lt;&gt;"V",R68&lt;&gt;"m"),L68/M68*N68-L68/M68*P68+Q68,N68)))</f>
        <v>7.8</v>
      </c>
      <c r="W68" s="62"/>
      <c r="X68" s="62">
        <v>-99</v>
      </c>
    </row>
    <row r="69" spans="1:24" ht="12.75">
      <c r="A69" s="13">
        <v>2</v>
      </c>
      <c r="B69" s="18">
        <v>102</v>
      </c>
      <c r="C69" s="23">
        <v>1</v>
      </c>
      <c r="D69" s="4"/>
      <c r="E69" s="91">
        <v>19.489351992752916</v>
      </c>
      <c r="F69" s="91">
        <v>30.373925197487697</v>
      </c>
      <c r="G69" s="91">
        <v>3.998</v>
      </c>
      <c r="H69" s="1">
        <v>169</v>
      </c>
      <c r="I69" s="2"/>
      <c r="J69" s="13">
        <v>15.4</v>
      </c>
      <c r="K69" s="15">
        <v>188</v>
      </c>
      <c r="L69" s="1">
        <v>1</v>
      </c>
      <c r="M69" s="1">
        <v>1</v>
      </c>
      <c r="N69" s="2">
        <v>9.5</v>
      </c>
      <c r="O69" s="2">
        <v>16.3</v>
      </c>
      <c r="P69" s="2">
        <v>0</v>
      </c>
      <c r="Q69" s="3">
        <v>1.3</v>
      </c>
      <c r="R69" s="43"/>
      <c r="S69" s="37">
        <v>11</v>
      </c>
      <c r="T69" s="16" t="s">
        <v>98</v>
      </c>
      <c r="U69" s="11">
        <f>O69-P69+Q69</f>
        <v>17.6</v>
      </c>
      <c r="V69" s="43">
        <f>IF(R69="m",N69,IF(M69="V",N69,IF(AND(M69&lt;&gt;"V",R69&lt;&gt;"m"),L69/M69*N69-L69/M69*P69+Q69,N69)))</f>
        <v>10.8</v>
      </c>
      <c r="W69" s="62"/>
      <c r="X69" s="62">
        <v>-99</v>
      </c>
    </row>
    <row r="70" spans="1:24" ht="12.75">
      <c r="A70" s="13">
        <v>2</v>
      </c>
      <c r="B70" s="18">
        <v>107</v>
      </c>
      <c r="C70" s="23">
        <v>1</v>
      </c>
      <c r="D70" s="4"/>
      <c r="E70" s="91">
        <v>11.061463843083835</v>
      </c>
      <c r="F70" s="91">
        <v>30.909687585741608</v>
      </c>
      <c r="G70" s="91">
        <v>3.199</v>
      </c>
      <c r="H70" s="1">
        <v>177</v>
      </c>
      <c r="I70" s="2"/>
      <c r="J70" s="13">
        <v>13.4</v>
      </c>
      <c r="K70" s="15">
        <v>187</v>
      </c>
      <c r="L70" s="1">
        <v>1</v>
      </c>
      <c r="M70" s="1">
        <v>1</v>
      </c>
      <c r="N70" s="2">
        <v>9</v>
      </c>
      <c r="O70" s="2">
        <v>15.75</v>
      </c>
      <c r="P70" s="2">
        <v>2.2</v>
      </c>
      <c r="Q70" s="3">
        <v>1.3</v>
      </c>
      <c r="R70" s="43"/>
      <c r="S70" s="37">
        <v>11</v>
      </c>
      <c r="T70" s="16" t="s">
        <v>98</v>
      </c>
      <c r="U70" s="11">
        <f>O70-P70+Q70</f>
        <v>14.850000000000001</v>
      </c>
      <c r="V70" s="43">
        <f>IF(R70="m",N70,IF(M70="V",N70,IF(AND(M70&lt;&gt;"V",R70&lt;&gt;"m"),L70/M70*N70-L70/M70*P70+Q70,N70)))</f>
        <v>8.1</v>
      </c>
      <c r="W70" s="62"/>
      <c r="X70" s="62">
        <v>-99</v>
      </c>
    </row>
    <row r="71" spans="1:24" ht="12.75">
      <c r="A71" s="13">
        <v>2</v>
      </c>
      <c r="B71" s="18">
        <v>112</v>
      </c>
      <c r="C71" s="23">
        <v>1</v>
      </c>
      <c r="D71" s="4"/>
      <c r="E71" s="91">
        <v>15.498265692432145</v>
      </c>
      <c r="F71" s="91">
        <v>34.74375987895928</v>
      </c>
      <c r="G71" s="91">
        <v>3.788</v>
      </c>
      <c r="H71" s="1">
        <v>197</v>
      </c>
      <c r="I71" s="2"/>
      <c r="J71" s="13">
        <v>16.9</v>
      </c>
      <c r="K71" s="15">
        <v>214</v>
      </c>
      <c r="L71" s="1">
        <v>1</v>
      </c>
      <c r="M71" s="1">
        <v>1</v>
      </c>
      <c r="N71" s="2">
        <v>7.25</v>
      </c>
      <c r="O71" s="2">
        <v>15.5</v>
      </c>
      <c r="P71" s="2">
        <v>-2</v>
      </c>
      <c r="Q71" s="3">
        <v>1.3</v>
      </c>
      <c r="R71" s="43"/>
      <c r="S71" s="37">
        <v>11</v>
      </c>
      <c r="T71" s="16" t="s">
        <v>98</v>
      </c>
      <c r="U71" s="11">
        <f>O71-P71+Q71</f>
        <v>18.8</v>
      </c>
      <c r="V71" s="43">
        <f>IF(R71="m",N71,IF(M71="V",N71,IF(AND(M71&lt;&gt;"V",R71&lt;&gt;"m"),L71/M71*N71-L71/M71*P71+Q71,N71)))</f>
        <v>10.55</v>
      </c>
      <c r="W71" s="62"/>
      <c r="X71" s="62">
        <v>-99</v>
      </c>
    </row>
    <row r="72" spans="1:24" ht="12.75">
      <c r="A72" s="13">
        <v>2</v>
      </c>
      <c r="B72" s="18">
        <v>111</v>
      </c>
      <c r="C72" s="23">
        <v>1</v>
      </c>
      <c r="D72" s="4"/>
      <c r="E72" s="91">
        <v>13.784644641709614</v>
      </c>
      <c r="F72" s="91">
        <v>36.556118258121806</v>
      </c>
      <c r="G72" s="91">
        <v>3.583</v>
      </c>
      <c r="H72" s="1">
        <v>175</v>
      </c>
      <c r="I72" s="2"/>
      <c r="J72" s="13">
        <v>16.7</v>
      </c>
      <c r="K72" s="15">
        <v>198</v>
      </c>
      <c r="L72" s="1">
        <v>1</v>
      </c>
      <c r="M72" s="1">
        <v>1</v>
      </c>
      <c r="N72" s="2">
        <v>5</v>
      </c>
      <c r="O72" s="2">
        <v>15.5</v>
      </c>
      <c r="P72" s="2">
        <v>-4</v>
      </c>
      <c r="Q72" s="3"/>
      <c r="R72" s="43"/>
      <c r="S72" s="37">
        <v>11</v>
      </c>
      <c r="T72" s="16" t="s">
        <v>98</v>
      </c>
      <c r="U72" s="11">
        <f>O72-P72+Q72</f>
        <v>19.5</v>
      </c>
      <c r="V72" s="43">
        <f>IF(R72="m",N72,IF(M72="V",N72,IF(AND(M72&lt;&gt;"V",R72&lt;&gt;"m"),L72/M72*N72-L72/M72*P72+Q72,N72)))</f>
        <v>9</v>
      </c>
      <c r="W72" s="62">
        <v>3.575</v>
      </c>
      <c r="X72" s="62">
        <v>2.435</v>
      </c>
    </row>
    <row r="73" spans="1:24" ht="12.75">
      <c r="A73" s="13">
        <v>2</v>
      </c>
      <c r="B73" s="18">
        <v>142</v>
      </c>
      <c r="C73" s="23">
        <v>1</v>
      </c>
      <c r="D73" s="4"/>
      <c r="E73" s="91">
        <v>19.43870808828252</v>
      </c>
      <c r="F73" s="91">
        <v>36.85893592954821</v>
      </c>
      <c r="G73" s="91">
        <v>4.389</v>
      </c>
      <c r="H73" s="1">
        <v>211</v>
      </c>
      <c r="I73" s="2"/>
      <c r="J73" s="13">
        <v>14.8</v>
      </c>
      <c r="K73" s="15">
        <v>226</v>
      </c>
      <c r="L73" s="1">
        <v>14.5</v>
      </c>
      <c r="M73" s="1">
        <v>15</v>
      </c>
      <c r="N73" s="2">
        <v>7</v>
      </c>
      <c r="O73" s="2">
        <v>14.1</v>
      </c>
      <c r="P73" s="2">
        <v>-1.6</v>
      </c>
      <c r="Q73" s="3">
        <v>1.3</v>
      </c>
      <c r="R73" s="43"/>
      <c r="S73" s="37">
        <v>11</v>
      </c>
      <c r="T73" s="16" t="s">
        <v>100</v>
      </c>
      <c r="U73" s="43">
        <f>L73/M73*O73-L73/M73*P73+Q73</f>
        <v>16.476666666666667</v>
      </c>
      <c r="V73" s="43">
        <f>IF(R73="m",N73,IF(M73="V",N73,IF(AND(M73&lt;&gt;"V",R73&lt;&gt;"m"),L73/M73*N73-L73/M73*P73+Q73,N73)))</f>
        <v>9.613333333333333</v>
      </c>
      <c r="W73" s="62"/>
      <c r="X73" s="62">
        <v>-99</v>
      </c>
    </row>
    <row r="74" spans="1:24" ht="12.75">
      <c r="A74" s="13">
        <v>2</v>
      </c>
      <c r="B74" s="18">
        <v>145</v>
      </c>
      <c r="C74" s="23">
        <v>1</v>
      </c>
      <c r="D74" s="4"/>
      <c r="E74" s="91">
        <v>12.953080032070952</v>
      </c>
      <c r="F74" s="91">
        <v>38.63829219417914</v>
      </c>
      <c r="G74" s="91">
        <v>3.544</v>
      </c>
      <c r="H74" s="1">
        <v>175</v>
      </c>
      <c r="I74" s="2"/>
      <c r="J74" s="13">
        <v>15.2</v>
      </c>
      <c r="K74" s="15">
        <v>191</v>
      </c>
      <c r="L74" s="1">
        <v>1</v>
      </c>
      <c r="M74" s="1">
        <v>1</v>
      </c>
      <c r="N74" s="2">
        <v>6.4</v>
      </c>
      <c r="O74" s="2">
        <v>13.2</v>
      </c>
      <c r="P74" s="2">
        <v>-3.8</v>
      </c>
      <c r="Q74" s="3"/>
      <c r="R74" s="43"/>
      <c r="S74" s="37">
        <v>11</v>
      </c>
      <c r="T74" s="16" t="s">
        <v>98</v>
      </c>
      <c r="U74" s="11">
        <f>O74-P74+Q74</f>
        <v>17</v>
      </c>
      <c r="V74" s="43">
        <f>IF(R74="m",N74,IF(M74="V",N74,IF(AND(M74&lt;&gt;"V",R74&lt;&gt;"m"),L74/M74*N74-L74/M74*P74+Q74,N74)))</f>
        <v>10.2</v>
      </c>
      <c r="W74" s="62"/>
      <c r="X74" s="62">
        <v>-99</v>
      </c>
    </row>
    <row r="75" spans="1:24" ht="12.75">
      <c r="A75" s="13">
        <v>2</v>
      </c>
      <c r="B75" s="18">
        <v>143</v>
      </c>
      <c r="C75" s="23">
        <v>1</v>
      </c>
      <c r="D75" s="4"/>
      <c r="E75" s="91">
        <v>17.44222944934217</v>
      </c>
      <c r="F75" s="91">
        <v>39.35235347265142</v>
      </c>
      <c r="G75" s="91">
        <v>4.402</v>
      </c>
      <c r="H75" s="1">
        <v>209</v>
      </c>
      <c r="I75" s="2"/>
      <c r="J75" s="13">
        <v>15.8</v>
      </c>
      <c r="K75" s="15">
        <v>222</v>
      </c>
      <c r="L75" s="1">
        <v>1</v>
      </c>
      <c r="M75" s="1">
        <v>1</v>
      </c>
      <c r="N75" s="2">
        <v>7.5</v>
      </c>
      <c r="O75" s="2">
        <v>15.4</v>
      </c>
      <c r="P75" s="2">
        <v>-1</v>
      </c>
      <c r="Q75" s="3">
        <v>1.3</v>
      </c>
      <c r="R75" s="43"/>
      <c r="S75" s="37">
        <v>11</v>
      </c>
      <c r="T75" s="16" t="s">
        <v>98</v>
      </c>
      <c r="U75" s="11">
        <f>O75-P75+Q75</f>
        <v>17.7</v>
      </c>
      <c r="V75" s="43">
        <f>IF(R75="m",N75,IF(M75="V",N75,IF(AND(M75&lt;&gt;"V",R75&lt;&gt;"m"),L75/M75*N75-L75/M75*P75+Q75,N75)))</f>
        <v>9.8</v>
      </c>
      <c r="W75" s="62"/>
      <c r="X75" s="62">
        <v>-99</v>
      </c>
    </row>
    <row r="76" spans="1:24" ht="12.75">
      <c r="A76" s="13">
        <v>2</v>
      </c>
      <c r="B76" s="18">
        <v>144</v>
      </c>
      <c r="C76" s="23">
        <v>1</v>
      </c>
      <c r="D76" s="4"/>
      <c r="E76" s="91">
        <v>15.064288261939936</v>
      </c>
      <c r="F76" s="91">
        <v>39.63385073597036</v>
      </c>
      <c r="G76" s="91">
        <v>3.838</v>
      </c>
      <c r="H76" s="1">
        <v>170</v>
      </c>
      <c r="I76" s="2"/>
      <c r="J76" s="13">
        <v>15.4</v>
      </c>
      <c r="K76" s="15">
        <v>188</v>
      </c>
      <c r="L76" s="1">
        <v>1</v>
      </c>
      <c r="M76" s="1">
        <v>1</v>
      </c>
      <c r="N76" s="2">
        <v>7.25</v>
      </c>
      <c r="O76" s="2">
        <v>15.25</v>
      </c>
      <c r="P76" s="2">
        <v>-2.2</v>
      </c>
      <c r="Q76" s="3"/>
      <c r="R76" s="43"/>
      <c r="S76" s="37">
        <v>11</v>
      </c>
      <c r="T76" s="16" t="s">
        <v>142</v>
      </c>
      <c r="U76" s="11">
        <f>O76-P76+Q76</f>
        <v>17.45</v>
      </c>
      <c r="V76" s="43">
        <f>IF(R76="m",N76,IF(M76="V",N76,IF(AND(M76&lt;&gt;"V",R76&lt;&gt;"m"),L76/M76*N76-L76/M76*P76+Q76,N76)))</f>
        <v>9.45</v>
      </c>
      <c r="W76" s="62"/>
      <c r="X76" s="62">
        <v>-99</v>
      </c>
    </row>
    <row r="77" spans="1:24" ht="12.75">
      <c r="A77" s="13">
        <v>2</v>
      </c>
      <c r="B77" s="18">
        <v>274</v>
      </c>
      <c r="C77" s="23">
        <v>1</v>
      </c>
      <c r="D77" s="4"/>
      <c r="E77" s="91">
        <v>19.862993702523045</v>
      </c>
      <c r="F77" s="91">
        <v>43.006847340551836</v>
      </c>
      <c r="G77" s="91">
        <v>5.43</v>
      </c>
      <c r="H77" s="1">
        <v>185</v>
      </c>
      <c r="I77" s="2"/>
      <c r="J77" s="13">
        <v>15.8</v>
      </c>
      <c r="K77" s="15">
        <v>206</v>
      </c>
      <c r="L77" s="1">
        <v>1</v>
      </c>
      <c r="M77" s="1">
        <v>1</v>
      </c>
      <c r="N77" s="2">
        <v>10.7</v>
      </c>
      <c r="O77" s="2">
        <v>19.3</v>
      </c>
      <c r="P77" s="2">
        <v>1.25</v>
      </c>
      <c r="Q77" s="3"/>
      <c r="R77" s="43"/>
      <c r="S77" s="37">
        <v>11</v>
      </c>
      <c r="T77" s="16" t="s">
        <v>98</v>
      </c>
      <c r="U77" s="11">
        <f>O77-P77+Q77</f>
        <v>18.05</v>
      </c>
      <c r="V77" s="43">
        <f>IF(R77="m",N77,IF(M77="V",N77,IF(AND(M77&lt;&gt;"V",R77&lt;&gt;"m"),L77/M77*N77-L77/M77*P77+Q77,N77)))</f>
        <v>9.45</v>
      </c>
      <c r="W77" s="62"/>
      <c r="X77" s="62">
        <v>-99</v>
      </c>
    </row>
    <row r="78" spans="1:24" ht="12.75">
      <c r="A78" s="13">
        <v>2</v>
      </c>
      <c r="B78" s="18">
        <v>271</v>
      </c>
      <c r="C78" s="23">
        <v>1</v>
      </c>
      <c r="D78" s="4"/>
      <c r="E78" s="91">
        <v>18.192063791736537</v>
      </c>
      <c r="F78" s="91">
        <v>43.34219676017113</v>
      </c>
      <c r="G78" s="91">
        <v>5.096</v>
      </c>
      <c r="H78" s="1">
        <v>167</v>
      </c>
      <c r="I78" s="2"/>
      <c r="J78" s="13">
        <v>14.7</v>
      </c>
      <c r="K78" s="15">
        <v>182</v>
      </c>
      <c r="L78" s="1">
        <v>1</v>
      </c>
      <c r="M78" s="1">
        <v>1</v>
      </c>
      <c r="N78" s="2">
        <v>9.6</v>
      </c>
      <c r="O78" s="2">
        <v>16.7</v>
      </c>
      <c r="P78" s="2">
        <v>0.75</v>
      </c>
      <c r="Q78" s="3"/>
      <c r="R78" s="43"/>
      <c r="S78" s="37">
        <v>11</v>
      </c>
      <c r="T78" s="16" t="s">
        <v>98</v>
      </c>
      <c r="U78" s="11">
        <f>O78-P78+Q78</f>
        <v>15.95</v>
      </c>
      <c r="V78" s="43">
        <f>IF(R78="m",N78,IF(M78="V",N78,IF(AND(M78&lt;&gt;"V",R78&lt;&gt;"m"),L78/M78*N78-L78/M78*P78+Q78,N78)))</f>
        <v>8.85</v>
      </c>
      <c r="W78" s="62">
        <v>2.52</v>
      </c>
      <c r="X78" s="62">
        <v>1.795</v>
      </c>
    </row>
    <row r="79" spans="1:24" ht="12.75">
      <c r="A79" s="13">
        <v>2</v>
      </c>
      <c r="B79" s="18">
        <v>267</v>
      </c>
      <c r="C79" s="23">
        <v>1</v>
      </c>
      <c r="D79" s="4"/>
      <c r="E79" s="91">
        <v>14.707315430238623</v>
      </c>
      <c r="F79" s="91">
        <v>44.545925490839956</v>
      </c>
      <c r="G79" s="91">
        <v>4.849</v>
      </c>
      <c r="H79" s="1">
        <v>166</v>
      </c>
      <c r="I79" s="2"/>
      <c r="J79" s="13">
        <v>15.7</v>
      </c>
      <c r="K79" s="15">
        <v>190</v>
      </c>
      <c r="L79" s="1">
        <v>1</v>
      </c>
      <c r="M79" s="1">
        <v>1</v>
      </c>
      <c r="N79" s="2">
        <v>8.3</v>
      </c>
      <c r="O79" s="2">
        <v>16.5</v>
      </c>
      <c r="P79" s="2">
        <v>-0.8</v>
      </c>
      <c r="Q79" s="3"/>
      <c r="R79" s="43"/>
      <c r="S79" s="37">
        <v>11</v>
      </c>
      <c r="T79" s="16" t="s">
        <v>98</v>
      </c>
      <c r="U79" s="11">
        <f>O79-P79+Q79</f>
        <v>17.3</v>
      </c>
      <c r="V79" s="43">
        <f>IF(R79="m",N79,IF(M79="V",N79,IF(AND(M79&lt;&gt;"V",R79&lt;&gt;"m"),L79/M79*N79-L79/M79*P79+Q79,N79)))</f>
        <v>9.100000000000001</v>
      </c>
      <c r="W79" s="62"/>
      <c r="X79" s="62">
        <v>-99</v>
      </c>
    </row>
    <row r="80" spans="1:24" ht="12.75">
      <c r="A80" s="13">
        <v>2</v>
      </c>
      <c r="B80" s="18">
        <v>259</v>
      </c>
      <c r="C80" s="23">
        <v>1</v>
      </c>
      <c r="D80" s="4"/>
      <c r="E80" s="91">
        <v>11.014360051939347</v>
      </c>
      <c r="F80" s="91">
        <v>44.75969773854871</v>
      </c>
      <c r="G80" s="91">
        <v>4.358</v>
      </c>
      <c r="H80" s="1">
        <v>190</v>
      </c>
      <c r="I80" s="2"/>
      <c r="J80" s="13">
        <v>18</v>
      </c>
      <c r="K80" s="15">
        <v>215</v>
      </c>
      <c r="L80" s="1">
        <v>1</v>
      </c>
      <c r="M80" s="1">
        <v>1</v>
      </c>
      <c r="N80" s="2">
        <v>9</v>
      </c>
      <c r="O80" s="2">
        <v>19</v>
      </c>
      <c r="P80" s="2">
        <v>0.5</v>
      </c>
      <c r="Q80" s="3">
        <v>1.3</v>
      </c>
      <c r="R80" s="43"/>
      <c r="S80" s="37">
        <v>11</v>
      </c>
      <c r="T80" s="16" t="s">
        <v>98</v>
      </c>
      <c r="U80" s="11">
        <f>O80-P80+Q80</f>
        <v>19.8</v>
      </c>
      <c r="V80" s="43">
        <f>IF(R80="m",N80,IF(M80="V",N80,IF(AND(M80&lt;&gt;"V",R80&lt;&gt;"m"),L80/M80*N80-L80/M80*P80+Q80,N80)))</f>
        <v>9.8</v>
      </c>
      <c r="W80" s="62"/>
      <c r="X80" s="62">
        <v>-99</v>
      </c>
    </row>
    <row r="81" spans="1:24" ht="12.75">
      <c r="A81" s="13">
        <v>2</v>
      </c>
      <c r="B81" s="18">
        <v>279</v>
      </c>
      <c r="C81" s="23">
        <v>1</v>
      </c>
      <c r="D81" s="4"/>
      <c r="E81" s="91">
        <v>18.279010023800236</v>
      </c>
      <c r="F81" s="91">
        <v>47.86717867756372</v>
      </c>
      <c r="G81" s="91">
        <v>6.115</v>
      </c>
      <c r="H81" s="1">
        <v>189</v>
      </c>
      <c r="I81" s="2"/>
      <c r="J81" s="13">
        <v>16.6</v>
      </c>
      <c r="K81" s="15">
        <v>213</v>
      </c>
      <c r="L81" s="1">
        <v>1</v>
      </c>
      <c r="M81" s="1">
        <v>1</v>
      </c>
      <c r="N81" s="2">
        <v>9.9</v>
      </c>
      <c r="O81" s="2">
        <v>20</v>
      </c>
      <c r="P81" s="2">
        <v>2.2</v>
      </c>
      <c r="Q81" s="3">
        <v>1.3</v>
      </c>
      <c r="R81" s="43"/>
      <c r="S81" s="37">
        <v>11</v>
      </c>
      <c r="T81" s="16" t="s">
        <v>98</v>
      </c>
      <c r="U81" s="11">
        <f>O81-P81+Q81</f>
        <v>19.1</v>
      </c>
      <c r="V81" s="43">
        <f>IF(R81="m",N81,IF(M81="V",N81,IF(AND(M81&lt;&gt;"V",R81&lt;&gt;"m"),L81/M81*N81-L81/M81*P81+Q81,N81)))</f>
        <v>9</v>
      </c>
      <c r="W81" s="62"/>
      <c r="X81" s="62">
        <v>-99</v>
      </c>
    </row>
    <row r="82" spans="1:24" ht="12.75">
      <c r="A82" s="13">
        <v>2</v>
      </c>
      <c r="B82" s="18">
        <v>263</v>
      </c>
      <c r="C82" s="23">
        <v>1</v>
      </c>
      <c r="D82" s="4"/>
      <c r="E82" s="91">
        <v>13.853176364987043</v>
      </c>
      <c r="F82" s="91">
        <v>48.66310419199092</v>
      </c>
      <c r="G82" s="91">
        <v>5.746</v>
      </c>
      <c r="H82" s="1">
        <v>172</v>
      </c>
      <c r="I82" s="2">
        <v>13.3</v>
      </c>
      <c r="J82" s="13">
        <v>15.1</v>
      </c>
      <c r="K82" s="15">
        <v>189</v>
      </c>
      <c r="L82" s="1">
        <v>1</v>
      </c>
      <c r="M82" s="1">
        <v>1</v>
      </c>
      <c r="N82" s="2">
        <v>10.75</v>
      </c>
      <c r="O82" s="2">
        <v>18.75</v>
      </c>
      <c r="P82" s="2">
        <v>0</v>
      </c>
      <c r="Q82" s="3"/>
      <c r="R82" s="43"/>
      <c r="S82" s="37">
        <v>11</v>
      </c>
      <c r="T82" s="16" t="s">
        <v>98</v>
      </c>
      <c r="U82" s="11">
        <f>O82-P82+Q82</f>
        <v>18.75</v>
      </c>
      <c r="V82" s="43">
        <f>IF(R82="m",N82,IF(M82="V",N82,IF(AND(M82&lt;&gt;"V",R82&lt;&gt;"m"),L82/M82*N82-L82/M82*P82+Q82,N82)))</f>
        <v>10.75</v>
      </c>
      <c r="W82" s="62"/>
      <c r="X82" s="62">
        <v>-99</v>
      </c>
    </row>
    <row r="83" spans="1:24" ht="12.75">
      <c r="A83" s="13">
        <v>2</v>
      </c>
      <c r="B83" s="18">
        <v>253</v>
      </c>
      <c r="C83" s="23">
        <v>1</v>
      </c>
      <c r="D83" s="4"/>
      <c r="E83" s="91">
        <v>11.10122640303805</v>
      </c>
      <c r="F83" s="91">
        <v>48.90267966429336</v>
      </c>
      <c r="G83" s="91">
        <v>5.343</v>
      </c>
      <c r="H83" s="1">
        <v>183</v>
      </c>
      <c r="I83" s="2"/>
      <c r="J83" s="13">
        <v>17.2</v>
      </c>
      <c r="K83" s="15">
        <v>207</v>
      </c>
      <c r="L83" s="1">
        <v>1</v>
      </c>
      <c r="M83" s="1">
        <v>1</v>
      </c>
      <c r="N83" s="2">
        <v>10.75</v>
      </c>
      <c r="O83" s="2">
        <v>18.6</v>
      </c>
      <c r="P83" s="2">
        <v>1.1</v>
      </c>
      <c r="Q83" s="3"/>
      <c r="R83" s="43"/>
      <c r="S83" s="37">
        <v>11</v>
      </c>
      <c r="T83" s="16" t="s">
        <v>98</v>
      </c>
      <c r="U83" s="11">
        <f>O83-P83+Q83</f>
        <v>17.5</v>
      </c>
      <c r="V83" s="43">
        <f>IF(R83="m",N83,IF(M83="V",N83,IF(AND(M83&lt;&gt;"V",R83&lt;&gt;"m"),L83/M83*N83-L83/M83*P83+Q83,N83)))</f>
        <v>9.65</v>
      </c>
      <c r="W83" s="62"/>
      <c r="X83" s="62">
        <v>-99</v>
      </c>
    </row>
    <row r="84" spans="1:24" ht="12.75">
      <c r="A84" s="13">
        <v>3</v>
      </c>
      <c r="B84" s="18">
        <v>491</v>
      </c>
      <c r="C84" s="23">
        <v>1</v>
      </c>
      <c r="D84" s="4"/>
      <c r="E84" s="91">
        <v>20.959532569447887</v>
      </c>
      <c r="F84" s="91">
        <v>2.544617155929983</v>
      </c>
      <c r="G84" s="91">
        <v>2.663</v>
      </c>
      <c r="H84" s="1">
        <v>95</v>
      </c>
      <c r="I84" s="2"/>
      <c r="J84" s="13">
        <v>9.8</v>
      </c>
      <c r="K84" s="15">
        <v>103</v>
      </c>
      <c r="L84" s="1">
        <v>1</v>
      </c>
      <c r="M84" s="1">
        <v>1</v>
      </c>
      <c r="N84" s="2">
        <v>5.5</v>
      </c>
      <c r="O84" s="2">
        <v>9.25</v>
      </c>
      <c r="P84" s="2">
        <v>-0.3</v>
      </c>
      <c r="Q84" s="3">
        <v>1.3</v>
      </c>
      <c r="R84" s="43"/>
      <c r="S84" s="37">
        <v>11</v>
      </c>
      <c r="T84" s="16" t="s">
        <v>97</v>
      </c>
      <c r="U84" s="11">
        <f>O84-P84+Q84</f>
        <v>10.850000000000001</v>
      </c>
      <c r="V84" s="43">
        <f>IF(R84="m",N84,IF(M84="V",N84,IF(AND(M84&lt;&gt;"V",R84&lt;&gt;"m"),L84/M84*N84-L84/M84*P84+Q84,N84)))</f>
        <v>7.1</v>
      </c>
      <c r="W84" s="62"/>
      <c r="X84" s="62">
        <v>-99</v>
      </c>
    </row>
    <row r="85" spans="1:24" ht="12.75">
      <c r="A85" s="13">
        <v>3</v>
      </c>
      <c r="B85" s="18">
        <v>468</v>
      </c>
      <c r="C85" s="23">
        <v>1</v>
      </c>
      <c r="D85" s="4"/>
      <c r="E85" s="91">
        <v>28.728991401466388</v>
      </c>
      <c r="F85" s="91">
        <v>4.737992513129419</v>
      </c>
      <c r="G85" s="91">
        <v>3.907</v>
      </c>
      <c r="H85" s="1">
        <v>144</v>
      </c>
      <c r="I85" s="2"/>
      <c r="J85" s="13">
        <v>14</v>
      </c>
      <c r="K85" s="15">
        <v>164</v>
      </c>
      <c r="L85" s="1">
        <v>1</v>
      </c>
      <c r="M85" s="1">
        <v>1</v>
      </c>
      <c r="N85" s="2">
        <v>4.75</v>
      </c>
      <c r="O85" s="2">
        <v>13.5</v>
      </c>
      <c r="P85" s="2">
        <v>-0.5</v>
      </c>
      <c r="Q85" s="3">
        <v>1.3</v>
      </c>
      <c r="R85" s="43"/>
      <c r="S85" s="37">
        <v>11</v>
      </c>
      <c r="T85" s="16" t="s">
        <v>97</v>
      </c>
      <c r="U85" s="11">
        <f>O85-P85+Q85</f>
        <v>15.3</v>
      </c>
      <c r="V85" s="43">
        <f>IF(R85="m",N85,IF(M85="V",N85,IF(AND(M85&lt;&gt;"V",R85&lt;&gt;"m"),L85/M85*N85-L85/M85*P85+Q85,N85)))</f>
        <v>6.55</v>
      </c>
      <c r="W85" s="62">
        <v>4.18</v>
      </c>
      <c r="X85" s="62">
        <v>3.505</v>
      </c>
    </row>
    <row r="86" spans="1:24" ht="12.75">
      <c r="A86" s="13">
        <v>3</v>
      </c>
      <c r="B86" s="18">
        <v>463</v>
      </c>
      <c r="C86" s="23">
        <v>1</v>
      </c>
      <c r="D86" s="4"/>
      <c r="E86" s="91">
        <v>24.680196629330585</v>
      </c>
      <c r="F86" s="91">
        <v>5.719839188087291</v>
      </c>
      <c r="G86" s="91">
        <v>3.301</v>
      </c>
      <c r="H86" s="1">
        <v>187</v>
      </c>
      <c r="I86" s="2"/>
      <c r="J86" s="13">
        <v>15.2</v>
      </c>
      <c r="K86" s="15">
        <v>209</v>
      </c>
      <c r="L86" s="1">
        <v>1</v>
      </c>
      <c r="M86" s="1">
        <v>1</v>
      </c>
      <c r="N86" s="2">
        <v>7.2</v>
      </c>
      <c r="O86" s="2">
        <v>14.7</v>
      </c>
      <c r="P86" s="2">
        <v>-0.4</v>
      </c>
      <c r="Q86" s="3">
        <v>1.3</v>
      </c>
      <c r="R86" s="43"/>
      <c r="S86" s="37">
        <v>11</v>
      </c>
      <c r="T86" s="16" t="s">
        <v>101</v>
      </c>
      <c r="U86" s="11">
        <f>O86-P86+Q86</f>
        <v>16.4</v>
      </c>
      <c r="V86" s="43">
        <f>IF(R86="m",N86,IF(M86="V",N86,IF(AND(M86&lt;&gt;"V",R86&lt;&gt;"m"),L86/M86*N86-L86/M86*P86+Q86,N86)))</f>
        <v>8.9</v>
      </c>
      <c r="W86" s="62"/>
      <c r="X86" s="62">
        <v>-99</v>
      </c>
    </row>
    <row r="87" spans="1:24" ht="12.75">
      <c r="A87" s="13">
        <v>3</v>
      </c>
      <c r="B87" s="18">
        <v>465</v>
      </c>
      <c r="C87" s="23">
        <v>1</v>
      </c>
      <c r="D87" s="4"/>
      <c r="E87" s="91">
        <v>26.931382899328863</v>
      </c>
      <c r="F87" s="91">
        <v>6.610368456427902</v>
      </c>
      <c r="G87" s="91">
        <v>3.665</v>
      </c>
      <c r="H87" s="1">
        <v>151</v>
      </c>
      <c r="I87" s="2"/>
      <c r="J87" s="13">
        <v>14.9</v>
      </c>
      <c r="K87" s="15">
        <v>168</v>
      </c>
      <c r="L87" s="1">
        <v>1</v>
      </c>
      <c r="M87" s="1">
        <v>1</v>
      </c>
      <c r="N87" s="2">
        <v>6.5</v>
      </c>
      <c r="O87" s="2">
        <v>14.75</v>
      </c>
      <c r="P87" s="2">
        <v>-0.4</v>
      </c>
      <c r="Q87" s="3">
        <v>1.3</v>
      </c>
      <c r="R87" s="43"/>
      <c r="S87" s="37">
        <v>11</v>
      </c>
      <c r="T87" s="16" t="s">
        <v>97</v>
      </c>
      <c r="U87" s="11">
        <f>O87-P87+Q87</f>
        <v>16.45</v>
      </c>
      <c r="V87" s="43">
        <f>IF(R87="m",N87,IF(M87="V",N87,IF(AND(M87&lt;&gt;"V",R87&lt;&gt;"m"),L87/M87*N87-L87/M87*P87+Q87,N87)))</f>
        <v>8.200000000000001</v>
      </c>
      <c r="W87" s="62"/>
      <c r="X87" s="62">
        <v>-99</v>
      </c>
    </row>
    <row r="88" spans="1:24" ht="12.75">
      <c r="A88" s="13">
        <v>3</v>
      </c>
      <c r="B88" s="18">
        <v>466</v>
      </c>
      <c r="C88" s="23">
        <v>1</v>
      </c>
      <c r="D88" s="4"/>
      <c r="E88" s="91">
        <v>25.2475870299223</v>
      </c>
      <c r="F88" s="91">
        <v>7.586720580494526</v>
      </c>
      <c r="G88" s="91">
        <v>3.441</v>
      </c>
      <c r="H88" s="1">
        <v>151</v>
      </c>
      <c r="I88" s="2"/>
      <c r="J88" s="13">
        <v>13.7</v>
      </c>
      <c r="K88" s="15">
        <v>165</v>
      </c>
      <c r="L88" s="1">
        <v>1</v>
      </c>
      <c r="M88" s="1">
        <v>1</v>
      </c>
      <c r="N88" s="2">
        <v>7</v>
      </c>
      <c r="O88" s="2">
        <v>13.5</v>
      </c>
      <c r="P88" s="2">
        <v>-0.5</v>
      </c>
      <c r="Q88" s="3">
        <v>1.3</v>
      </c>
      <c r="R88" s="43"/>
      <c r="S88" s="37">
        <v>11</v>
      </c>
      <c r="T88" s="16" t="s">
        <v>97</v>
      </c>
      <c r="U88" s="11">
        <f>O88-P88+Q88</f>
        <v>15.3</v>
      </c>
      <c r="V88" s="43">
        <f>IF(R88="m",N88,IF(M88="V",N88,IF(AND(M88&lt;&gt;"V",R88&lt;&gt;"m"),L88/M88*N88-L88/M88*P88+Q88,N88)))</f>
        <v>8.8</v>
      </c>
      <c r="W88" s="62"/>
      <c r="X88" s="62">
        <v>-99</v>
      </c>
    </row>
    <row r="89" spans="1:24" ht="12.75">
      <c r="A89" s="13">
        <v>3</v>
      </c>
      <c r="B89" s="18">
        <v>474</v>
      </c>
      <c r="C89" s="23">
        <v>1</v>
      </c>
      <c r="D89" s="4"/>
      <c r="E89" s="91">
        <v>28.656165569624783</v>
      </c>
      <c r="F89" s="91">
        <v>10.353007864686047</v>
      </c>
      <c r="G89" s="91">
        <v>4.062</v>
      </c>
      <c r="H89" s="1">
        <v>216</v>
      </c>
      <c r="I89" s="2">
        <v>16</v>
      </c>
      <c r="J89" s="13">
        <v>16</v>
      </c>
      <c r="K89" s="15">
        <v>230</v>
      </c>
      <c r="L89" s="1">
        <v>1</v>
      </c>
      <c r="M89" s="1">
        <v>1</v>
      </c>
      <c r="N89" s="2">
        <v>8.3</v>
      </c>
      <c r="O89" s="2">
        <v>15.7</v>
      </c>
      <c r="P89" s="2">
        <v>0</v>
      </c>
      <c r="Q89" s="3">
        <v>1.3</v>
      </c>
      <c r="R89" s="43"/>
      <c r="S89" s="37">
        <v>11</v>
      </c>
      <c r="T89" s="16" t="s">
        <v>97</v>
      </c>
      <c r="U89" s="11">
        <f>O89-P89+Q89</f>
        <v>17</v>
      </c>
      <c r="V89" s="43">
        <f>IF(R89="m",N89,IF(M89="V",N89,IF(AND(M89&lt;&gt;"V",R89&lt;&gt;"m"),L89/M89*N89-L89/M89*P89+Q89,N89)))</f>
        <v>9.600000000000001</v>
      </c>
      <c r="W89" s="62"/>
      <c r="X89" s="62">
        <v>-99</v>
      </c>
    </row>
    <row r="90" spans="1:24" ht="12.75">
      <c r="A90" s="13">
        <v>3</v>
      </c>
      <c r="B90" s="18">
        <v>475</v>
      </c>
      <c r="C90" s="23">
        <v>1</v>
      </c>
      <c r="D90" s="4"/>
      <c r="E90" s="91">
        <v>27.00138036432033</v>
      </c>
      <c r="F90" s="91">
        <v>11.380353923375864</v>
      </c>
      <c r="G90" s="91">
        <v>4.001</v>
      </c>
      <c r="H90" s="1">
        <v>144</v>
      </c>
      <c r="I90" s="2"/>
      <c r="J90" s="13">
        <v>14.7</v>
      </c>
      <c r="K90" s="15">
        <v>164</v>
      </c>
      <c r="L90" s="1">
        <v>1</v>
      </c>
      <c r="M90" s="1">
        <v>1</v>
      </c>
      <c r="N90" s="2">
        <v>7.9</v>
      </c>
      <c r="O90" s="2">
        <v>14.9</v>
      </c>
      <c r="P90" s="2">
        <v>-0.1</v>
      </c>
      <c r="Q90" s="3">
        <v>1.3</v>
      </c>
      <c r="R90" s="43"/>
      <c r="S90" s="37">
        <v>11</v>
      </c>
      <c r="T90" s="16" t="s">
        <v>97</v>
      </c>
      <c r="U90" s="11">
        <f>O90-P90+Q90</f>
        <v>16.3</v>
      </c>
      <c r="V90" s="43">
        <f>IF(R90="m",N90,IF(M90="V",N90,IF(AND(M90&lt;&gt;"V",R90&lt;&gt;"m"),L90/M90*N90-L90/M90*P90+Q90,N90)))</f>
        <v>9.3</v>
      </c>
      <c r="W90" s="62"/>
      <c r="X90" s="62">
        <v>-99</v>
      </c>
    </row>
    <row r="91" spans="1:24" ht="12.75">
      <c r="A91" s="13">
        <v>3</v>
      </c>
      <c r="B91" s="18">
        <v>11</v>
      </c>
      <c r="C91" s="23">
        <v>1</v>
      </c>
      <c r="D91" s="4"/>
      <c r="E91" s="91">
        <v>21.73766424503946</v>
      </c>
      <c r="F91" s="91">
        <v>12.73845466176855</v>
      </c>
      <c r="G91" s="91">
        <v>3.177</v>
      </c>
      <c r="H91" s="1">
        <v>110</v>
      </c>
      <c r="I91" s="2"/>
      <c r="J91" s="13">
        <v>12.3</v>
      </c>
      <c r="K91" s="15">
        <v>120</v>
      </c>
      <c r="L91" s="1">
        <v>12</v>
      </c>
      <c r="M91" s="1">
        <v>15</v>
      </c>
      <c r="N91" s="2">
        <v>9</v>
      </c>
      <c r="O91" s="2">
        <v>14.75</v>
      </c>
      <c r="P91" s="2">
        <v>-0.6</v>
      </c>
      <c r="Q91" s="3">
        <v>1.3</v>
      </c>
      <c r="R91" s="43"/>
      <c r="S91" s="37">
        <v>11</v>
      </c>
      <c r="T91" s="16" t="s">
        <v>98</v>
      </c>
      <c r="U91" s="43">
        <f>L91/M91*O91-L91/M91*P91+Q91</f>
        <v>13.580000000000002</v>
      </c>
      <c r="V91" s="43">
        <f>IF(R91="m",N91,IF(M91="V",N91,IF(AND(M91&lt;&gt;"V",R91&lt;&gt;"m"),L91/M91*N91-L91/M91*P91+Q91,N91)))</f>
        <v>8.98</v>
      </c>
      <c r="W91" s="62">
        <v>2.33</v>
      </c>
      <c r="X91" s="62">
        <v>1.61</v>
      </c>
    </row>
    <row r="92" spans="1:24" ht="12.75">
      <c r="A92" s="13">
        <v>3</v>
      </c>
      <c r="B92" s="18">
        <v>14</v>
      </c>
      <c r="C92" s="23">
        <v>1</v>
      </c>
      <c r="D92" s="4"/>
      <c r="E92" s="91">
        <v>24.314863472883445</v>
      </c>
      <c r="F92" s="91">
        <v>13.690915758087128</v>
      </c>
      <c r="G92" s="91">
        <v>3.733</v>
      </c>
      <c r="H92" s="1">
        <v>187</v>
      </c>
      <c r="I92" s="2"/>
      <c r="J92" s="13">
        <v>14</v>
      </c>
      <c r="K92" s="15">
        <v>204</v>
      </c>
      <c r="L92" s="1">
        <v>1</v>
      </c>
      <c r="M92" s="1">
        <v>1</v>
      </c>
      <c r="N92" s="2">
        <v>5.75</v>
      </c>
      <c r="O92" s="2">
        <v>14.25</v>
      </c>
      <c r="P92" s="2">
        <v>-0.5</v>
      </c>
      <c r="Q92" s="3">
        <v>1.3</v>
      </c>
      <c r="R92" s="43"/>
      <c r="S92" s="37">
        <v>11</v>
      </c>
      <c r="T92" s="16" t="s">
        <v>98</v>
      </c>
      <c r="U92" s="11">
        <f>O92-P92+Q92</f>
        <v>16.05</v>
      </c>
      <c r="V92" s="43">
        <f>IF(R92="m",N92,IF(M92="V",N92,IF(AND(M92&lt;&gt;"V",R92&lt;&gt;"m"),L92/M92*N92-L92/M92*P92+Q92,N92)))</f>
        <v>7.55</v>
      </c>
      <c r="W92" s="62"/>
      <c r="X92" s="62">
        <v>-99</v>
      </c>
    </row>
    <row r="93" spans="1:24" ht="12.75">
      <c r="A93" s="13">
        <v>3</v>
      </c>
      <c r="B93" s="18">
        <v>7</v>
      </c>
      <c r="C93" s="23">
        <v>1</v>
      </c>
      <c r="D93" s="4"/>
      <c r="E93" s="91">
        <v>20.572058447546038</v>
      </c>
      <c r="F93" s="91">
        <v>14.62369844569935</v>
      </c>
      <c r="G93" s="91">
        <v>3.339</v>
      </c>
      <c r="H93" s="1">
        <v>162</v>
      </c>
      <c r="I93" s="2"/>
      <c r="J93" s="13">
        <v>13.6</v>
      </c>
      <c r="K93" s="15">
        <v>178</v>
      </c>
      <c r="L93" s="1">
        <v>1</v>
      </c>
      <c r="M93" s="1">
        <v>1</v>
      </c>
      <c r="N93" s="2">
        <v>8.75</v>
      </c>
      <c r="O93" s="2">
        <v>15</v>
      </c>
      <c r="P93" s="2">
        <v>1.25</v>
      </c>
      <c r="Q93" s="3">
        <v>1.3</v>
      </c>
      <c r="R93" s="43"/>
      <c r="S93" s="37">
        <v>11</v>
      </c>
      <c r="T93" s="16" t="s">
        <v>98</v>
      </c>
      <c r="U93" s="11">
        <f>O93-P93+Q93</f>
        <v>15.05</v>
      </c>
      <c r="V93" s="43">
        <f>IF(R93="m",N93,IF(M93="V",N93,IF(AND(M93&lt;&gt;"V",R93&lt;&gt;"m"),L93/M93*N93-L93/M93*P93+Q93,N93)))</f>
        <v>8.8</v>
      </c>
      <c r="W93" s="62"/>
      <c r="X93" s="62">
        <v>-99</v>
      </c>
    </row>
    <row r="94" spans="1:24" ht="12.75">
      <c r="A94" s="13">
        <v>3</v>
      </c>
      <c r="B94" s="18">
        <v>13</v>
      </c>
      <c r="C94" s="23">
        <v>1</v>
      </c>
      <c r="D94" s="4"/>
      <c r="E94" s="91">
        <v>23.434334413436666</v>
      </c>
      <c r="F94" s="91">
        <v>15.943099936938799</v>
      </c>
      <c r="G94" s="91">
        <v>3.54</v>
      </c>
      <c r="H94" s="1">
        <v>172</v>
      </c>
      <c r="I94" s="2"/>
      <c r="J94" s="13">
        <v>15.3</v>
      </c>
      <c r="K94" s="15">
        <v>191</v>
      </c>
      <c r="L94" s="1">
        <v>1</v>
      </c>
      <c r="M94" s="1">
        <v>1</v>
      </c>
      <c r="N94" s="2">
        <v>7.75</v>
      </c>
      <c r="O94" s="2">
        <v>15</v>
      </c>
      <c r="P94" s="2">
        <v>-0.75</v>
      </c>
      <c r="Q94" s="3">
        <v>1.3</v>
      </c>
      <c r="R94" s="43"/>
      <c r="S94" s="37">
        <v>11</v>
      </c>
      <c r="T94" s="16" t="s">
        <v>102</v>
      </c>
      <c r="U94" s="11">
        <f>O94-P94+Q94</f>
        <v>17.05</v>
      </c>
      <c r="V94" s="43">
        <f>IF(R94="m",N94,IF(M94="V",N94,IF(AND(M94&lt;&gt;"V",R94&lt;&gt;"m"),L94/M94*N94-L94/M94*P94+Q94,N94)))</f>
        <v>9.8</v>
      </c>
      <c r="W94" s="62"/>
      <c r="X94" s="62">
        <v>-99</v>
      </c>
    </row>
    <row r="95" spans="1:24" ht="12.75">
      <c r="A95" s="13">
        <v>3</v>
      </c>
      <c r="B95" s="18">
        <v>16</v>
      </c>
      <c r="C95" s="23">
        <v>1</v>
      </c>
      <c r="D95" s="4"/>
      <c r="E95" s="91">
        <v>29.94435831903643</v>
      </c>
      <c r="F95" s="91">
        <v>16.056738612219917</v>
      </c>
      <c r="G95" s="91">
        <v>3.94</v>
      </c>
      <c r="H95" s="1">
        <v>201</v>
      </c>
      <c r="I95" s="2"/>
      <c r="J95" s="13">
        <v>14.6</v>
      </c>
      <c r="K95" s="15">
        <v>216</v>
      </c>
      <c r="L95" s="1">
        <v>1</v>
      </c>
      <c r="M95" s="1">
        <v>1</v>
      </c>
      <c r="N95" s="2">
        <v>9.4</v>
      </c>
      <c r="O95" s="2">
        <v>15.7</v>
      </c>
      <c r="P95" s="2">
        <v>-1.1</v>
      </c>
      <c r="Q95" s="3"/>
      <c r="R95" s="43"/>
      <c r="S95" s="37">
        <v>11</v>
      </c>
      <c r="T95" s="16" t="s">
        <v>98</v>
      </c>
      <c r="U95" s="11">
        <f>O95-P95+Q95</f>
        <v>16.8</v>
      </c>
      <c r="V95" s="43">
        <f>IF(R95="m",N95,IF(M95="V",N95,IF(AND(M95&lt;&gt;"V",R95&lt;&gt;"m"),L95/M95*N95-L95/M95*P95+Q95,N95)))</f>
        <v>10.5</v>
      </c>
      <c r="W95" s="62"/>
      <c r="X95" s="62">
        <v>-99</v>
      </c>
    </row>
    <row r="96" spans="1:24" ht="12.75">
      <c r="A96" s="13">
        <v>3</v>
      </c>
      <c r="B96" s="18">
        <v>15</v>
      </c>
      <c r="C96" s="23">
        <v>1</v>
      </c>
      <c r="D96" s="4"/>
      <c r="E96" s="91">
        <v>26.576393732682497</v>
      </c>
      <c r="F96" s="91">
        <v>16.226442899336696</v>
      </c>
      <c r="G96" s="91">
        <v>3.815</v>
      </c>
      <c r="H96" s="1">
        <v>197</v>
      </c>
      <c r="I96" s="2">
        <v>14.5</v>
      </c>
      <c r="J96" s="13">
        <v>15.9</v>
      </c>
      <c r="K96" s="15">
        <v>209</v>
      </c>
      <c r="L96" s="1">
        <v>1</v>
      </c>
      <c r="M96" s="1">
        <v>1</v>
      </c>
      <c r="N96" s="2">
        <v>8.25</v>
      </c>
      <c r="O96" s="2">
        <v>16.25</v>
      </c>
      <c r="P96" s="2">
        <v>-0.5</v>
      </c>
      <c r="Q96" s="3">
        <v>1.3</v>
      </c>
      <c r="R96" s="43"/>
      <c r="S96" s="37">
        <v>11</v>
      </c>
      <c r="T96" s="16" t="s">
        <v>98</v>
      </c>
      <c r="U96" s="11">
        <f>O96-P96+Q96</f>
        <v>18.05</v>
      </c>
      <c r="V96" s="43">
        <f>IF(R96="m",N96,IF(M96="V",N96,IF(AND(M96&lt;&gt;"V",R96&lt;&gt;"m"),L96/M96*N96-L96/M96*P96+Q96,N96)))</f>
        <v>10.05</v>
      </c>
      <c r="W96" s="62"/>
      <c r="X96" s="62">
        <v>-99</v>
      </c>
    </row>
    <row r="97" spans="1:24" ht="12.75">
      <c r="A97" s="13">
        <v>3</v>
      </c>
      <c r="B97" s="18">
        <v>46</v>
      </c>
      <c r="C97" s="23">
        <v>1</v>
      </c>
      <c r="D97" s="4"/>
      <c r="E97" s="91">
        <v>25.445836657630235</v>
      </c>
      <c r="F97" s="91">
        <v>18.344679359236604</v>
      </c>
      <c r="G97" s="91">
        <v>3.486</v>
      </c>
      <c r="H97" s="1">
        <v>130</v>
      </c>
      <c r="I97" s="2"/>
      <c r="J97" s="13">
        <v>13.4</v>
      </c>
      <c r="K97" s="15">
        <v>146</v>
      </c>
      <c r="L97" s="1">
        <v>1</v>
      </c>
      <c r="M97" s="1">
        <v>1</v>
      </c>
      <c r="N97" s="2">
        <v>10</v>
      </c>
      <c r="O97" s="2">
        <v>15</v>
      </c>
      <c r="P97" s="2">
        <v>1.2</v>
      </c>
      <c r="Q97" s="3">
        <v>1.3</v>
      </c>
      <c r="R97" s="43"/>
      <c r="S97" s="37">
        <v>11</v>
      </c>
      <c r="T97" s="16" t="s">
        <v>98</v>
      </c>
      <c r="U97" s="11">
        <f>O97-P97+Q97</f>
        <v>15.100000000000001</v>
      </c>
      <c r="V97" s="43">
        <f>IF(R97="m",N97,IF(M97="V",N97,IF(AND(M97&lt;&gt;"V",R97&lt;&gt;"m"),L97/M97*N97-L97/M97*P97+Q97,N97)))</f>
        <v>10.100000000000001</v>
      </c>
      <c r="W97" s="62"/>
      <c r="X97" s="62">
        <v>-99</v>
      </c>
    </row>
    <row r="98" spans="1:24" ht="12.75">
      <c r="A98" s="13">
        <v>3</v>
      </c>
      <c r="B98" s="18">
        <v>52</v>
      </c>
      <c r="C98" s="23">
        <v>1</v>
      </c>
      <c r="D98" s="4"/>
      <c r="E98" s="91">
        <v>21.12291976980047</v>
      </c>
      <c r="F98" s="91">
        <v>18.74258334378088</v>
      </c>
      <c r="G98" s="91">
        <v>3.388</v>
      </c>
      <c r="H98" s="1">
        <v>145</v>
      </c>
      <c r="I98" s="2"/>
      <c r="J98" s="13">
        <v>13.1</v>
      </c>
      <c r="K98" s="15">
        <v>155</v>
      </c>
      <c r="L98" s="1">
        <v>14.8</v>
      </c>
      <c r="M98" s="1" t="s">
        <v>19</v>
      </c>
      <c r="N98" s="2">
        <v>8.3</v>
      </c>
      <c r="O98" s="2">
        <v>15.8</v>
      </c>
      <c r="P98" s="2"/>
      <c r="Q98" s="3"/>
      <c r="R98" s="43"/>
      <c r="S98" s="37">
        <v>11</v>
      </c>
      <c r="T98" s="16" t="s">
        <v>98</v>
      </c>
      <c r="U98" s="11">
        <f>O98-P98+Q98</f>
        <v>15.8</v>
      </c>
      <c r="V98" s="43">
        <f>IF(R98="m",N98,IF(M98="V",N98,IF(AND(M98&lt;&gt;"V",R98&lt;&gt;"m"),L98/M98*N98-L98/M98*P98+Q98,N98)))</f>
        <v>8.3</v>
      </c>
      <c r="W98" s="62">
        <v>2.735</v>
      </c>
      <c r="X98" s="62">
        <v>2.67</v>
      </c>
    </row>
    <row r="99" spans="1:24" ht="12.75">
      <c r="A99" s="13">
        <v>3</v>
      </c>
      <c r="B99" s="18">
        <v>51</v>
      </c>
      <c r="C99" s="23">
        <v>1</v>
      </c>
      <c r="D99" s="4"/>
      <c r="E99" s="91">
        <v>23.23906631138036</v>
      </c>
      <c r="F99" s="91">
        <v>19.44314084645962</v>
      </c>
      <c r="G99" s="91">
        <v>3.529</v>
      </c>
      <c r="H99" s="1">
        <v>169</v>
      </c>
      <c r="I99" s="2"/>
      <c r="J99" s="13">
        <v>15.3</v>
      </c>
      <c r="K99" s="15">
        <v>184</v>
      </c>
      <c r="L99" s="1">
        <v>15.8</v>
      </c>
      <c r="M99" s="1" t="s">
        <v>19</v>
      </c>
      <c r="N99" s="2">
        <v>8.3</v>
      </c>
      <c r="O99" s="2">
        <v>17.1</v>
      </c>
      <c r="P99" s="2"/>
      <c r="Q99" s="3"/>
      <c r="R99" s="43"/>
      <c r="S99" s="37">
        <v>11</v>
      </c>
      <c r="T99" s="16" t="s">
        <v>98</v>
      </c>
      <c r="U99" s="11">
        <f>O99-P99+Q99</f>
        <v>17.1</v>
      </c>
      <c r="V99" s="43">
        <f>IF(R99="m",N99,IF(M99="V",N99,IF(AND(M99&lt;&gt;"V",R99&lt;&gt;"m"),L99/M99*N99-L99/M99*P99+Q99,N99)))</f>
        <v>8.3</v>
      </c>
      <c r="W99" s="62"/>
      <c r="X99" s="62">
        <v>-99</v>
      </c>
    </row>
    <row r="100" spans="1:24" ht="12.75">
      <c r="A100" s="13">
        <v>3</v>
      </c>
      <c r="B100" s="18">
        <v>48</v>
      </c>
      <c r="C100" s="23">
        <v>1</v>
      </c>
      <c r="D100" s="4"/>
      <c r="E100" s="91">
        <v>24.70040420519472</v>
      </c>
      <c r="F100" s="91">
        <v>21.05883529780313</v>
      </c>
      <c r="G100" s="91">
        <v>3.629</v>
      </c>
      <c r="H100" s="1">
        <v>194</v>
      </c>
      <c r="I100" s="2">
        <v>14.1</v>
      </c>
      <c r="J100" s="13">
        <v>14.7</v>
      </c>
      <c r="K100" s="15">
        <v>206</v>
      </c>
      <c r="L100" s="1">
        <v>15.7</v>
      </c>
      <c r="M100" s="1" t="s">
        <v>19</v>
      </c>
      <c r="N100" s="2">
        <v>9.8</v>
      </c>
      <c r="O100" s="2">
        <v>16.3</v>
      </c>
      <c r="P100" s="2"/>
      <c r="Q100" s="3"/>
      <c r="R100" s="43"/>
      <c r="S100" s="37">
        <v>11</v>
      </c>
      <c r="T100" s="16" t="s">
        <v>98</v>
      </c>
      <c r="U100" s="11">
        <f>O100-P100+Q100</f>
        <v>16.3</v>
      </c>
      <c r="V100" s="43">
        <f>IF(R100="m",N100,IF(M100="V",N100,IF(AND(M100&lt;&gt;"V",R100&lt;&gt;"m"),L100/M100*N100-L100/M100*P100+Q100,N100)))</f>
        <v>9.8</v>
      </c>
      <c r="W100" s="62"/>
      <c r="X100" s="62">
        <v>-99</v>
      </c>
    </row>
    <row r="101" spans="1:24" ht="12.75">
      <c r="A101" s="13">
        <v>3</v>
      </c>
      <c r="B101" s="18">
        <v>53</v>
      </c>
      <c r="C101" s="23">
        <v>1</v>
      </c>
      <c r="D101" s="4"/>
      <c r="E101" s="91">
        <v>20.47252516464563</v>
      </c>
      <c r="F101" s="91">
        <v>21.637719412705014</v>
      </c>
      <c r="G101" s="91">
        <v>3.471</v>
      </c>
      <c r="H101" s="1">
        <v>173</v>
      </c>
      <c r="I101" s="2"/>
      <c r="J101" s="13">
        <v>14.4</v>
      </c>
      <c r="K101" s="15">
        <v>195</v>
      </c>
      <c r="L101" s="1">
        <v>16.3</v>
      </c>
      <c r="M101" s="1" t="s">
        <v>19</v>
      </c>
      <c r="N101" s="2">
        <v>8.8</v>
      </c>
      <c r="O101" s="2">
        <v>16.2</v>
      </c>
      <c r="P101" s="2"/>
      <c r="Q101" s="3"/>
      <c r="R101" s="43"/>
      <c r="S101" s="37">
        <v>11</v>
      </c>
      <c r="T101" s="16" t="s">
        <v>98</v>
      </c>
      <c r="U101" s="11">
        <f>O101-P101+Q101</f>
        <v>16.2</v>
      </c>
      <c r="V101" s="43">
        <f>IF(R101="m",N101,IF(M101="V",N101,IF(AND(M101&lt;&gt;"V",R101&lt;&gt;"m"),L101/M101*N101-L101/M101*P101+Q101,N101)))</f>
        <v>8.8</v>
      </c>
      <c r="W101" s="62"/>
      <c r="X101" s="62">
        <v>-99</v>
      </c>
    </row>
    <row r="102" spans="1:24" ht="12.75">
      <c r="A102" s="13">
        <v>3</v>
      </c>
      <c r="B102" s="18">
        <v>70</v>
      </c>
      <c r="C102" s="23">
        <v>1</v>
      </c>
      <c r="D102" s="4"/>
      <c r="E102" s="91">
        <v>22.20580680125752</v>
      </c>
      <c r="F102" s="91">
        <v>22.98435699133707</v>
      </c>
      <c r="G102" s="91">
        <v>3.643</v>
      </c>
      <c r="H102" s="1">
        <v>162</v>
      </c>
      <c r="I102" s="2"/>
      <c r="J102" s="13">
        <v>15.8</v>
      </c>
      <c r="K102" s="15">
        <v>175</v>
      </c>
      <c r="L102" s="1">
        <v>14.4</v>
      </c>
      <c r="M102" s="1" t="s">
        <v>19</v>
      </c>
      <c r="N102" s="2">
        <v>10.6</v>
      </c>
      <c r="O102" s="2">
        <v>17.3</v>
      </c>
      <c r="P102" s="2"/>
      <c r="Q102" s="3"/>
      <c r="R102" s="43"/>
      <c r="S102" s="37">
        <v>11</v>
      </c>
      <c r="T102" s="16" t="s">
        <v>98</v>
      </c>
      <c r="U102" s="11">
        <f>O102-P102+Q102</f>
        <v>17.3</v>
      </c>
      <c r="V102" s="43">
        <f>IF(R102="m",N102,IF(M102="V",N102,IF(AND(M102&lt;&gt;"V",R102&lt;&gt;"m"),L102/M102*N102-L102/M102*P102+Q102,N102)))</f>
        <v>10.6</v>
      </c>
      <c r="W102" s="62"/>
      <c r="X102" s="62">
        <v>-99</v>
      </c>
    </row>
    <row r="103" spans="1:24" ht="12.75">
      <c r="A103" s="13">
        <v>3</v>
      </c>
      <c r="B103" s="18">
        <v>72</v>
      </c>
      <c r="C103" s="23">
        <v>1</v>
      </c>
      <c r="D103" s="4"/>
      <c r="E103" s="91">
        <v>24.1831267001173</v>
      </c>
      <c r="F103" s="91">
        <v>24.513943542524398</v>
      </c>
      <c r="G103" s="91">
        <v>3.638</v>
      </c>
      <c r="H103" s="1">
        <v>204</v>
      </c>
      <c r="I103" s="2"/>
      <c r="J103" s="13">
        <v>15.6</v>
      </c>
      <c r="K103" s="15">
        <v>225</v>
      </c>
      <c r="L103" s="1">
        <v>15.1</v>
      </c>
      <c r="M103" s="1" t="s">
        <v>19</v>
      </c>
      <c r="N103" s="2">
        <v>8.7</v>
      </c>
      <c r="O103" s="2">
        <v>17</v>
      </c>
      <c r="P103" s="2"/>
      <c r="Q103" s="2"/>
      <c r="R103" s="43"/>
      <c r="S103" s="37">
        <v>11</v>
      </c>
      <c r="T103" s="16" t="s">
        <v>98</v>
      </c>
      <c r="U103" s="11">
        <f>O103-P103+Q103</f>
        <v>17</v>
      </c>
      <c r="V103" s="43">
        <f>IF(R103="m",N103,IF(M103="V",N103,IF(AND(M103&lt;&gt;"V",R103&lt;&gt;"m"),L103/M103*N103-L103/M103*P103+Q103,N103)))</f>
        <v>8.7</v>
      </c>
      <c r="W103" s="62"/>
      <c r="X103" s="62">
        <v>-99</v>
      </c>
    </row>
    <row r="104" spans="1:24" ht="12.75">
      <c r="A104" s="13">
        <v>3</v>
      </c>
      <c r="B104" s="18">
        <v>75</v>
      </c>
      <c r="C104" s="23">
        <v>1</v>
      </c>
      <c r="D104" s="4"/>
      <c r="E104" s="91">
        <v>27.35128534721973</v>
      </c>
      <c r="F104" s="91">
        <v>25.272281057612574</v>
      </c>
      <c r="G104" s="91">
        <v>3.818</v>
      </c>
      <c r="H104" s="1">
        <v>185</v>
      </c>
      <c r="I104" s="2"/>
      <c r="J104" s="13">
        <v>16.5</v>
      </c>
      <c r="K104" s="15">
        <v>196</v>
      </c>
      <c r="L104" s="1">
        <v>17.4</v>
      </c>
      <c r="M104" s="1" t="s">
        <v>19</v>
      </c>
      <c r="N104" s="2">
        <v>10.6</v>
      </c>
      <c r="O104" s="2">
        <v>17.8</v>
      </c>
      <c r="P104" s="2"/>
      <c r="Q104" s="2"/>
      <c r="R104" s="43"/>
      <c r="S104" s="37">
        <v>11</v>
      </c>
      <c r="T104" s="16" t="s">
        <v>98</v>
      </c>
      <c r="U104" s="11">
        <f>O104-P104+Q104</f>
        <v>17.8</v>
      </c>
      <c r="V104" s="43">
        <f>IF(R104="m",N104,IF(M104="V",N104,IF(AND(M104&lt;&gt;"V",R104&lt;&gt;"m"),L104/M104*N104-L104/M104*P104+Q104,N104)))</f>
        <v>10.6</v>
      </c>
      <c r="W104" s="62">
        <v>3.17</v>
      </c>
      <c r="X104" s="62">
        <v>2.525</v>
      </c>
    </row>
    <row r="105" spans="1:24" ht="12.75">
      <c r="A105" s="13">
        <v>3</v>
      </c>
      <c r="B105" s="18">
        <v>98</v>
      </c>
      <c r="C105" s="23">
        <v>1</v>
      </c>
      <c r="D105" s="4"/>
      <c r="E105" s="91">
        <v>24.17063944418732</v>
      </c>
      <c r="F105" s="91">
        <v>26.965946207376</v>
      </c>
      <c r="G105" s="91">
        <v>3.572</v>
      </c>
      <c r="H105" s="1">
        <v>135</v>
      </c>
      <c r="I105" s="2"/>
      <c r="J105" s="13">
        <v>15.5</v>
      </c>
      <c r="K105" s="15">
        <v>145</v>
      </c>
      <c r="L105" s="1">
        <v>13.8</v>
      </c>
      <c r="M105" s="1" t="s">
        <v>19</v>
      </c>
      <c r="N105" s="2">
        <v>9.6</v>
      </c>
      <c r="O105" s="2">
        <v>16.5</v>
      </c>
      <c r="P105" s="2"/>
      <c r="Q105" s="2"/>
      <c r="R105" s="43"/>
      <c r="S105" s="37">
        <v>11</v>
      </c>
      <c r="T105" s="16" t="s">
        <v>98</v>
      </c>
      <c r="U105" s="11">
        <f>O105-P105+Q105</f>
        <v>16.5</v>
      </c>
      <c r="V105" s="43">
        <f>IF(R105="m",N105,IF(M105="V",N105,IF(AND(M105&lt;&gt;"V",R105&lt;&gt;"m"),L105/M105*N105-L105/M105*P105+Q105,N105)))</f>
        <v>9.6</v>
      </c>
      <c r="W105" s="62"/>
      <c r="X105" s="62">
        <v>-99</v>
      </c>
    </row>
    <row r="106" spans="1:24" ht="12.75">
      <c r="A106" s="13">
        <v>3</v>
      </c>
      <c r="B106" s="18">
        <v>94</v>
      </c>
      <c r="C106" s="23">
        <v>1</v>
      </c>
      <c r="D106" s="4"/>
      <c r="E106" s="91">
        <v>27.55990159713234</v>
      </c>
      <c r="F106" s="91">
        <v>28.219237497784775</v>
      </c>
      <c r="G106" s="91">
        <v>4.092</v>
      </c>
      <c r="H106" s="1">
        <v>199</v>
      </c>
      <c r="I106" s="2"/>
      <c r="J106" s="13">
        <v>16.4</v>
      </c>
      <c r="K106" s="15">
        <v>215</v>
      </c>
      <c r="L106" s="1">
        <v>13.6</v>
      </c>
      <c r="M106" s="1" t="s">
        <v>19</v>
      </c>
      <c r="N106" s="2">
        <v>10.2</v>
      </c>
      <c r="O106" s="2">
        <v>18.4</v>
      </c>
      <c r="P106" s="2"/>
      <c r="Q106" s="3"/>
      <c r="R106" s="43"/>
      <c r="S106" s="37">
        <v>11</v>
      </c>
      <c r="T106" s="16" t="s">
        <v>98</v>
      </c>
      <c r="U106" s="11">
        <f>O106-P106+Q106</f>
        <v>18.4</v>
      </c>
      <c r="V106" s="43">
        <f>IF(R106="m",N106,IF(M106="V",N106,IF(AND(M106&lt;&gt;"V",R106&lt;&gt;"m"),L106/M106*N106-L106/M106*P106+Q106,N106)))</f>
        <v>10.2</v>
      </c>
      <c r="W106" s="62"/>
      <c r="X106" s="62">
        <v>-99</v>
      </c>
    </row>
    <row r="107" spans="1:24" ht="12.75">
      <c r="A107" s="13">
        <v>3</v>
      </c>
      <c r="B107" s="18">
        <v>97</v>
      </c>
      <c r="C107" s="23">
        <v>1</v>
      </c>
      <c r="D107" s="4"/>
      <c r="E107" s="91">
        <v>25.732188330301355</v>
      </c>
      <c r="F107" s="91">
        <v>29.59061972541134</v>
      </c>
      <c r="G107" s="91">
        <v>4.076</v>
      </c>
      <c r="H107" s="1">
        <v>196</v>
      </c>
      <c r="I107" s="2"/>
      <c r="J107" s="13">
        <v>16.1</v>
      </c>
      <c r="K107" s="15">
        <v>205</v>
      </c>
      <c r="L107" s="1">
        <v>15.7</v>
      </c>
      <c r="M107" s="1">
        <v>15</v>
      </c>
      <c r="N107" s="2">
        <v>8.9</v>
      </c>
      <c r="O107" s="2">
        <v>14.7</v>
      </c>
      <c r="P107" s="2">
        <v>-2.3</v>
      </c>
      <c r="Q107" s="3"/>
      <c r="R107" s="43"/>
      <c r="S107" s="37">
        <v>11</v>
      </c>
      <c r="T107" s="16" t="s">
        <v>90</v>
      </c>
      <c r="U107" s="43">
        <f>L107/M107*O107-L107/M107*P107+Q107</f>
        <v>17.793333333333333</v>
      </c>
      <c r="V107" s="43">
        <f>IF(R107="m",N107,IF(M107="V",N107,IF(AND(M107&lt;&gt;"V",R107&lt;&gt;"m"),L107/M107*N107-L107/M107*P107+Q107,N107)))</f>
        <v>11.722666666666665</v>
      </c>
      <c r="W107" s="62"/>
      <c r="X107" s="62">
        <v>-99</v>
      </c>
    </row>
    <row r="108" spans="1:24" ht="12.75">
      <c r="A108" s="13">
        <v>3</v>
      </c>
      <c r="B108" s="18">
        <v>100</v>
      </c>
      <c r="C108" s="23">
        <v>1</v>
      </c>
      <c r="D108" s="4"/>
      <c r="E108" s="91">
        <v>21.55619845900422</v>
      </c>
      <c r="F108" s="91">
        <v>29.63949297805251</v>
      </c>
      <c r="G108" s="91">
        <v>3.94</v>
      </c>
      <c r="H108" s="1">
        <v>221</v>
      </c>
      <c r="I108" s="2">
        <v>16.4</v>
      </c>
      <c r="J108" s="13">
        <v>15.6</v>
      </c>
      <c r="K108" s="15">
        <v>236</v>
      </c>
      <c r="L108" s="1">
        <v>16</v>
      </c>
      <c r="M108" s="1">
        <v>15</v>
      </c>
      <c r="N108" s="2">
        <v>8.25</v>
      </c>
      <c r="O108" s="2">
        <v>14.2</v>
      </c>
      <c r="P108" s="2">
        <v>-2.4</v>
      </c>
      <c r="Q108" s="3"/>
      <c r="R108" s="43"/>
      <c r="S108" s="37">
        <v>11</v>
      </c>
      <c r="T108" s="16" t="s">
        <v>90</v>
      </c>
      <c r="U108" s="43">
        <f>L108/M108*O108-L108/M108*P108+Q108</f>
        <v>17.706666666666667</v>
      </c>
      <c r="V108" s="43">
        <f>IF(R108="m",N108,IF(M108="V",N108,IF(AND(M108&lt;&gt;"V",R108&lt;&gt;"m"),L108/M108*N108-L108/M108*P108+Q108,N108)))</f>
        <v>11.360000000000001</v>
      </c>
      <c r="W108" s="62"/>
      <c r="X108" s="62">
        <v>-99</v>
      </c>
    </row>
    <row r="109" spans="1:24" ht="12.75">
      <c r="A109" s="13">
        <v>3</v>
      </c>
      <c r="B109" s="18">
        <v>116</v>
      </c>
      <c r="C109" s="23">
        <v>1</v>
      </c>
      <c r="D109" s="4"/>
      <c r="E109" s="91">
        <v>26.78666006499761</v>
      </c>
      <c r="F109" s="91">
        <v>31.84639927153873</v>
      </c>
      <c r="G109" s="91">
        <v>4.016</v>
      </c>
      <c r="H109" s="1">
        <v>137</v>
      </c>
      <c r="I109" s="2"/>
      <c r="J109" s="13">
        <v>14.9</v>
      </c>
      <c r="K109" s="15">
        <v>157</v>
      </c>
      <c r="L109" s="1">
        <v>14.5</v>
      </c>
      <c r="M109" s="1">
        <v>15</v>
      </c>
      <c r="N109" s="2">
        <v>10.75</v>
      </c>
      <c r="O109" s="2">
        <v>16.3</v>
      </c>
      <c r="P109" s="2">
        <v>-1.2</v>
      </c>
      <c r="Q109" s="3">
        <v>1.3</v>
      </c>
      <c r="R109" s="43"/>
      <c r="S109" s="37">
        <v>11</v>
      </c>
      <c r="T109" s="16" t="s">
        <v>103</v>
      </c>
      <c r="U109" s="43">
        <f>L109/M109*O109-L109/M109*P109+Q109</f>
        <v>18.21666666666667</v>
      </c>
      <c r="V109" s="43">
        <f>IF(R109="m",N109,IF(M109="V",N109,IF(AND(M109&lt;&gt;"V",R109&lt;&gt;"m"),L109/M109*N109-L109/M109*P109+Q109,N109)))</f>
        <v>12.851666666666668</v>
      </c>
      <c r="W109" s="62"/>
      <c r="X109" s="62">
        <v>-99</v>
      </c>
    </row>
    <row r="110" spans="1:24" ht="12.75">
      <c r="A110" s="13">
        <v>3</v>
      </c>
      <c r="B110" s="18">
        <v>113</v>
      </c>
      <c r="C110" s="23">
        <v>1</v>
      </c>
      <c r="D110" s="4"/>
      <c r="E110" s="91">
        <v>20.133730681362564</v>
      </c>
      <c r="F110" s="91">
        <v>32.184790489458834</v>
      </c>
      <c r="G110" s="91">
        <v>4.162</v>
      </c>
      <c r="H110" s="1">
        <v>166</v>
      </c>
      <c r="I110" s="2"/>
      <c r="J110" s="13">
        <v>13.8</v>
      </c>
      <c r="K110" s="15">
        <v>178</v>
      </c>
      <c r="L110" s="1">
        <v>17</v>
      </c>
      <c r="M110" s="1">
        <v>15</v>
      </c>
      <c r="N110" s="2">
        <v>9.5</v>
      </c>
      <c r="O110" s="2">
        <v>15</v>
      </c>
      <c r="P110" s="2">
        <v>2.2</v>
      </c>
      <c r="Q110" s="3">
        <v>1.3</v>
      </c>
      <c r="R110" s="43"/>
      <c r="S110" s="37">
        <v>11</v>
      </c>
      <c r="T110" s="16" t="s">
        <v>90</v>
      </c>
      <c r="U110" s="43">
        <f>L110/M110*O110-L110/M110*P110+Q110</f>
        <v>15.806666666666667</v>
      </c>
      <c r="V110" s="43">
        <f>IF(R110="m",N110,IF(M110="V",N110,IF(AND(M110&lt;&gt;"V",R110&lt;&gt;"m"),L110/M110*N110-L110/M110*P110+Q110,N110)))</f>
        <v>9.573333333333332</v>
      </c>
      <c r="W110" s="62">
        <v>2.565</v>
      </c>
      <c r="X110" s="62">
        <v>1.79</v>
      </c>
    </row>
    <row r="111" spans="1:24" ht="12.75">
      <c r="A111" s="13">
        <v>3</v>
      </c>
      <c r="B111" s="18">
        <v>117</v>
      </c>
      <c r="C111" s="23">
        <v>1</v>
      </c>
      <c r="D111" s="4"/>
      <c r="E111" s="91">
        <v>28.237968683284272</v>
      </c>
      <c r="F111" s="91">
        <v>33.32209581706795</v>
      </c>
      <c r="G111" s="91">
        <v>4.23</v>
      </c>
      <c r="H111" s="1">
        <v>125</v>
      </c>
      <c r="I111" s="2"/>
      <c r="J111" s="13">
        <v>14.5</v>
      </c>
      <c r="K111" s="15">
        <v>140</v>
      </c>
      <c r="L111" s="1">
        <v>15.4</v>
      </c>
      <c r="M111" s="1">
        <v>15</v>
      </c>
      <c r="N111" s="2">
        <v>9</v>
      </c>
      <c r="O111" s="2">
        <v>14</v>
      </c>
      <c r="P111" s="3">
        <v>-0.3</v>
      </c>
      <c r="Q111" s="2">
        <v>1.3</v>
      </c>
      <c r="R111" s="59"/>
      <c r="S111" s="37">
        <v>11</v>
      </c>
      <c r="T111" s="16" t="s">
        <v>103</v>
      </c>
      <c r="U111" s="43">
        <f>L111/M111*O111-L111/M111*P111+Q111</f>
        <v>15.981333333333334</v>
      </c>
      <c r="V111" s="43">
        <f>IF(R111="m",N111,IF(M111="V",N111,IF(AND(M111&lt;&gt;"V",R111&lt;&gt;"m"),L111/M111*N111-L111/M111*P111+Q111,N111)))</f>
        <v>10.848</v>
      </c>
      <c r="W111" s="62"/>
      <c r="X111" s="62">
        <v>-99</v>
      </c>
    </row>
    <row r="112" spans="1:24" ht="12.75">
      <c r="A112" s="13">
        <v>3</v>
      </c>
      <c r="B112" s="18">
        <v>140</v>
      </c>
      <c r="C112" s="23">
        <v>1</v>
      </c>
      <c r="D112" s="4"/>
      <c r="E112" s="91">
        <v>21.950481982775926</v>
      </c>
      <c r="F112" s="91">
        <v>35.77741066264898</v>
      </c>
      <c r="G112" s="91">
        <v>4.309</v>
      </c>
      <c r="H112" s="1">
        <v>185</v>
      </c>
      <c r="I112" s="2"/>
      <c r="J112" s="13">
        <v>15</v>
      </c>
      <c r="K112" s="15">
        <v>204</v>
      </c>
      <c r="L112" s="1">
        <v>16</v>
      </c>
      <c r="M112" s="1">
        <v>15</v>
      </c>
      <c r="N112" s="2">
        <v>10.7</v>
      </c>
      <c r="O112" s="2">
        <v>16.1</v>
      </c>
      <c r="P112" s="2">
        <v>3</v>
      </c>
      <c r="Q112" s="3">
        <v>1.3</v>
      </c>
      <c r="R112" s="43"/>
      <c r="S112" s="37">
        <v>11</v>
      </c>
      <c r="T112" s="16" t="s">
        <v>90</v>
      </c>
      <c r="U112" s="43">
        <f>L112/M112*O112-L112/M112*P112+Q112</f>
        <v>15.273333333333337</v>
      </c>
      <c r="V112" s="43">
        <f>IF(R112="m",N112,IF(M112="V",N112,IF(AND(M112&lt;&gt;"V",R112&lt;&gt;"m"),L112/M112*N112-L112/M112*P112+Q112,N112)))</f>
        <v>9.513333333333332</v>
      </c>
      <c r="W112" s="62"/>
      <c r="X112" s="62">
        <v>-99</v>
      </c>
    </row>
    <row r="113" spans="1:24" ht="12.75">
      <c r="A113" s="13">
        <v>3</v>
      </c>
      <c r="B113" s="18">
        <v>134</v>
      </c>
      <c r="C113" s="23">
        <v>1</v>
      </c>
      <c r="D113" s="4"/>
      <c r="E113" s="91">
        <v>26.591555279783346</v>
      </c>
      <c r="F113" s="91">
        <v>36.127440163983756</v>
      </c>
      <c r="G113" s="91">
        <v>4.341</v>
      </c>
      <c r="H113" s="1">
        <v>204</v>
      </c>
      <c r="I113" s="2"/>
      <c r="J113" s="13">
        <v>16.8</v>
      </c>
      <c r="K113" s="15">
        <v>224</v>
      </c>
      <c r="L113" s="1">
        <v>1</v>
      </c>
      <c r="M113" s="1">
        <v>1</v>
      </c>
      <c r="N113" s="2">
        <v>10.2</v>
      </c>
      <c r="O113" s="2">
        <v>18.4</v>
      </c>
      <c r="P113" s="2">
        <v>1.1</v>
      </c>
      <c r="Q113" s="3">
        <v>1.3</v>
      </c>
      <c r="R113" s="43"/>
      <c r="S113" s="37">
        <v>11</v>
      </c>
      <c r="T113" s="16" t="s">
        <v>103</v>
      </c>
      <c r="U113" s="11">
        <f>O113-P113+Q113</f>
        <v>18.599999999999998</v>
      </c>
      <c r="V113" s="43">
        <f>IF(R113="m",N113,IF(M113="V",N113,IF(AND(M113&lt;&gt;"V",R113&lt;&gt;"m"),L113/M113*N113-L113/M113*P113+Q113,N113)))</f>
        <v>10.4</v>
      </c>
      <c r="W113" s="62"/>
      <c r="X113" s="62">
        <v>-99</v>
      </c>
    </row>
    <row r="114" spans="1:24" ht="12.75">
      <c r="A114" s="13">
        <v>3</v>
      </c>
      <c r="B114" s="18">
        <v>135</v>
      </c>
      <c r="C114" s="23">
        <v>1</v>
      </c>
      <c r="D114" s="4"/>
      <c r="E114" s="91">
        <v>26.506097301195776</v>
      </c>
      <c r="F114" s="91">
        <v>38.71945809098498</v>
      </c>
      <c r="G114" s="91">
        <v>4.929</v>
      </c>
      <c r="H114" s="1">
        <v>149</v>
      </c>
      <c r="I114" s="2"/>
      <c r="J114" s="13">
        <v>15</v>
      </c>
      <c r="K114" s="15">
        <v>165</v>
      </c>
      <c r="L114" s="1">
        <v>14</v>
      </c>
      <c r="M114" s="1">
        <v>15</v>
      </c>
      <c r="N114" s="2">
        <v>13.5</v>
      </c>
      <c r="O114" s="2">
        <v>19.45</v>
      </c>
      <c r="P114" s="2">
        <v>2.4</v>
      </c>
      <c r="Q114" s="3">
        <v>1.3</v>
      </c>
      <c r="R114" s="43"/>
      <c r="S114" s="37">
        <v>11</v>
      </c>
      <c r="T114" s="16" t="s">
        <v>90</v>
      </c>
      <c r="U114" s="43">
        <f>L114/M114*O114-L114/M114*P114+Q114</f>
        <v>17.21333333333333</v>
      </c>
      <c r="V114" s="43">
        <f>IF(R114="m",N114,IF(M114="V",N114,IF(AND(M114&lt;&gt;"V",R114&lt;&gt;"m"),L114/M114*N114-L114/M114*P114+Q114,N114)))</f>
        <v>11.66</v>
      </c>
      <c r="W114" s="62"/>
      <c r="X114" s="62">
        <v>-99</v>
      </c>
    </row>
    <row r="115" spans="1:24" ht="12.75">
      <c r="A115" s="13">
        <v>3</v>
      </c>
      <c r="B115" s="18">
        <v>137</v>
      </c>
      <c r="C115" s="23">
        <v>1</v>
      </c>
      <c r="D115" s="4"/>
      <c r="E115" s="91">
        <v>22.100222446787956</v>
      </c>
      <c r="F115" s="91">
        <v>39.318379427469914</v>
      </c>
      <c r="G115" s="91">
        <v>4.982</v>
      </c>
      <c r="H115" s="1">
        <v>159</v>
      </c>
      <c r="I115" s="2"/>
      <c r="J115" s="13">
        <v>15</v>
      </c>
      <c r="K115" s="15">
        <v>179</v>
      </c>
      <c r="L115" s="1">
        <v>1</v>
      </c>
      <c r="M115" s="1">
        <v>1</v>
      </c>
      <c r="N115" s="1">
        <v>9.4</v>
      </c>
      <c r="O115" s="1">
        <v>15.9</v>
      </c>
      <c r="P115" s="2">
        <v>-0.7</v>
      </c>
      <c r="Q115" s="3"/>
      <c r="R115" s="43"/>
      <c r="S115" s="37">
        <v>11</v>
      </c>
      <c r="T115" s="16" t="s">
        <v>90</v>
      </c>
      <c r="U115" s="11">
        <f>O115-P115+Q115</f>
        <v>16.6</v>
      </c>
      <c r="V115" s="43">
        <f>IF(R115="m",N115,IF(M115="V",N115,IF(AND(M115&lt;&gt;"V",R115&lt;&gt;"m"),L115/M115*N115-L115/M115*P115+Q115,N115)))</f>
        <v>10.1</v>
      </c>
      <c r="W115" s="62"/>
      <c r="X115" s="62">
        <v>-99</v>
      </c>
    </row>
    <row r="116" spans="1:24" ht="12.75">
      <c r="A116" s="13">
        <v>3</v>
      </c>
      <c r="B116" s="18">
        <v>133</v>
      </c>
      <c r="C116" s="23">
        <v>1</v>
      </c>
      <c r="D116" s="4"/>
      <c r="E116" s="91">
        <v>28.963252618043935</v>
      </c>
      <c r="F116" s="91">
        <v>39.461944285391866</v>
      </c>
      <c r="G116" s="91">
        <v>5.052</v>
      </c>
      <c r="H116" s="1">
        <v>230</v>
      </c>
      <c r="I116" s="2"/>
      <c r="J116" s="13">
        <v>17.8</v>
      </c>
      <c r="K116" s="15">
        <v>252</v>
      </c>
      <c r="L116" s="1">
        <v>16</v>
      </c>
      <c r="M116" s="1">
        <v>15</v>
      </c>
      <c r="N116" s="2">
        <v>10.25</v>
      </c>
      <c r="O116" s="2">
        <v>19.25</v>
      </c>
      <c r="P116" s="2">
        <v>1.3</v>
      </c>
      <c r="Q116" s="3">
        <v>1.3</v>
      </c>
      <c r="R116" s="43"/>
      <c r="S116" s="37">
        <v>11</v>
      </c>
      <c r="T116" s="16" t="s">
        <v>90</v>
      </c>
      <c r="U116" s="43">
        <f>L116/M116*O116-L116/M116*P116+Q116</f>
        <v>20.446666666666665</v>
      </c>
      <c r="V116" s="43">
        <f>IF(R116="m",N116,IF(M116="V",N116,IF(AND(M116&lt;&gt;"V",R116&lt;&gt;"m"),L116/M116*N116-L116/M116*P116+Q116,N116)))</f>
        <v>10.846666666666668</v>
      </c>
      <c r="W116" s="62">
        <v>5.83</v>
      </c>
      <c r="X116" s="62">
        <v>3.15</v>
      </c>
    </row>
    <row r="117" spans="1:24" ht="12.75">
      <c r="A117" s="13">
        <v>3</v>
      </c>
      <c r="B117" s="18">
        <v>136</v>
      </c>
      <c r="C117" s="23">
        <v>1</v>
      </c>
      <c r="D117" s="4"/>
      <c r="E117" s="91">
        <v>23.820542560379263</v>
      </c>
      <c r="F117" s="91">
        <v>40.84901972054115</v>
      </c>
      <c r="G117" s="91">
        <v>5.222</v>
      </c>
      <c r="H117" s="1">
        <v>146</v>
      </c>
      <c r="I117" s="2">
        <v>11.4</v>
      </c>
      <c r="J117" s="13">
        <v>14.6</v>
      </c>
      <c r="K117" s="15">
        <v>160</v>
      </c>
      <c r="L117" s="1">
        <v>1</v>
      </c>
      <c r="M117" s="1">
        <v>1</v>
      </c>
      <c r="N117" s="2">
        <v>11.25</v>
      </c>
      <c r="O117" s="3">
        <v>17.4</v>
      </c>
      <c r="P117" s="2">
        <v>1.9</v>
      </c>
      <c r="Q117" s="15">
        <v>1.3</v>
      </c>
      <c r="R117" s="43"/>
      <c r="S117" s="37">
        <v>11</v>
      </c>
      <c r="T117" s="16" t="s">
        <v>90</v>
      </c>
      <c r="U117" s="11">
        <f>O117-P117+Q117</f>
        <v>16.799999999999997</v>
      </c>
      <c r="V117" s="43">
        <f>IF(R117="m",N117,IF(M117="V",N117,IF(AND(M117&lt;&gt;"V",R117&lt;&gt;"m"),L117/M117*N117-L117/M117*P117+Q117,N117)))</f>
        <v>10.65</v>
      </c>
      <c r="W117" s="62"/>
      <c r="X117" s="62">
        <v>-99</v>
      </c>
    </row>
    <row r="118" spans="1:24" ht="12.75">
      <c r="A118" s="13">
        <v>3</v>
      </c>
      <c r="B118" s="18">
        <v>286</v>
      </c>
      <c r="C118" s="23">
        <v>1</v>
      </c>
      <c r="D118" s="4"/>
      <c r="E118" s="91">
        <v>26.134763750783232</v>
      </c>
      <c r="F118" s="91">
        <v>41.90653581114463</v>
      </c>
      <c r="G118" s="91">
        <v>5.283</v>
      </c>
      <c r="H118" s="1">
        <v>150</v>
      </c>
      <c r="I118" s="2"/>
      <c r="J118" s="13">
        <v>14.9</v>
      </c>
      <c r="K118" s="15">
        <v>166</v>
      </c>
      <c r="L118" s="1">
        <v>20</v>
      </c>
      <c r="M118" s="1" t="s">
        <v>19</v>
      </c>
      <c r="N118" s="2">
        <v>11.3</v>
      </c>
      <c r="O118" s="2">
        <v>16.4</v>
      </c>
      <c r="P118" s="2"/>
      <c r="Q118" s="3"/>
      <c r="R118" s="43"/>
      <c r="S118" s="37">
        <v>11</v>
      </c>
      <c r="T118" s="16" t="s">
        <v>90</v>
      </c>
      <c r="U118" s="11">
        <f>O118-P118+Q118</f>
        <v>16.4</v>
      </c>
      <c r="V118" s="43">
        <f>IF(R118="m",N118,IF(M118="V",N118,IF(AND(M118&lt;&gt;"V",R118&lt;&gt;"m"),L118/M118*N118-L118/M118*P118+Q118,N118)))</f>
        <v>11.3</v>
      </c>
      <c r="W118" s="62"/>
      <c r="X118" s="62">
        <v>-99</v>
      </c>
    </row>
    <row r="119" spans="1:24" ht="12.75">
      <c r="A119" s="13">
        <v>3</v>
      </c>
      <c r="B119" s="18">
        <v>287</v>
      </c>
      <c r="C119" s="23">
        <v>1</v>
      </c>
      <c r="D119" s="4"/>
      <c r="E119" s="91">
        <v>25.257251838493715</v>
      </c>
      <c r="F119" s="91">
        <v>44.240719360866024</v>
      </c>
      <c r="G119" s="91">
        <v>5.491</v>
      </c>
      <c r="H119" s="1">
        <v>172</v>
      </c>
      <c r="I119" s="2"/>
      <c r="J119" s="13">
        <v>13.7</v>
      </c>
      <c r="K119" s="15">
        <v>185</v>
      </c>
      <c r="L119" s="1">
        <v>16</v>
      </c>
      <c r="M119" s="1" t="s">
        <v>19</v>
      </c>
      <c r="N119" s="2">
        <v>10.2</v>
      </c>
      <c r="O119" s="2">
        <v>15.5</v>
      </c>
      <c r="P119" s="2"/>
      <c r="Q119" s="3"/>
      <c r="R119" s="43"/>
      <c r="S119" s="37">
        <v>11</v>
      </c>
      <c r="T119" s="16" t="s">
        <v>90</v>
      </c>
      <c r="U119" s="11">
        <f>O119-P119+Q119</f>
        <v>15.5</v>
      </c>
      <c r="V119" s="43">
        <f>IF(R119="m",N119,IF(M119="V",N119,IF(AND(M119&lt;&gt;"V",R119&lt;&gt;"m"),L119/M119*N119-L119/M119*P119+Q119,N119)))</f>
        <v>10.2</v>
      </c>
      <c r="W119" s="62"/>
      <c r="X119" s="62">
        <v>-99</v>
      </c>
    </row>
    <row r="120" spans="1:24" ht="12.75">
      <c r="A120" s="13">
        <v>3</v>
      </c>
      <c r="B120" s="18">
        <v>277</v>
      </c>
      <c r="C120" s="23">
        <v>1</v>
      </c>
      <c r="D120" s="4"/>
      <c r="E120" s="91">
        <v>21.21437990372389</v>
      </c>
      <c r="F120" s="91">
        <v>44.85356478921687</v>
      </c>
      <c r="G120" s="91">
        <v>5.925</v>
      </c>
      <c r="H120" s="1">
        <v>170</v>
      </c>
      <c r="I120" s="2"/>
      <c r="J120" s="13">
        <v>15.9</v>
      </c>
      <c r="K120" s="15">
        <v>195</v>
      </c>
      <c r="L120" s="1">
        <v>14.8</v>
      </c>
      <c r="M120" s="1" t="s">
        <v>19</v>
      </c>
      <c r="N120" s="2">
        <v>9.4</v>
      </c>
      <c r="O120" s="2">
        <v>17.5</v>
      </c>
      <c r="P120" s="2"/>
      <c r="Q120" s="3"/>
      <c r="R120" s="43"/>
      <c r="S120" s="37">
        <v>11</v>
      </c>
      <c r="T120" s="16" t="s">
        <v>90</v>
      </c>
      <c r="U120" s="11">
        <f>O120-P120+Q120</f>
        <v>17.5</v>
      </c>
      <c r="V120" s="43">
        <f>IF(R120="m",N120,IF(M120="V",N120,IF(AND(M120&lt;&gt;"V",R120&lt;&gt;"m"),L120/M120*N120-L120/M120*P120+Q120,N120)))</f>
        <v>9.4</v>
      </c>
      <c r="W120" s="62"/>
      <c r="X120" s="62">
        <v>-99</v>
      </c>
    </row>
    <row r="121" spans="1:24" ht="12.75">
      <c r="A121" s="13">
        <v>3</v>
      </c>
      <c r="B121" s="18">
        <v>293</v>
      </c>
      <c r="C121" s="23">
        <v>1</v>
      </c>
      <c r="D121" s="4"/>
      <c r="E121" s="91">
        <v>28.887800679371104</v>
      </c>
      <c r="F121" s="91">
        <v>46.864960225193045</v>
      </c>
      <c r="G121" s="91">
        <v>5.635</v>
      </c>
      <c r="H121" s="1">
        <v>112</v>
      </c>
      <c r="I121" s="2"/>
      <c r="J121" s="13">
        <v>13</v>
      </c>
      <c r="K121" s="15">
        <v>122</v>
      </c>
      <c r="L121" s="1">
        <v>17.5</v>
      </c>
      <c r="M121" s="1" t="s">
        <v>19</v>
      </c>
      <c r="N121" s="2">
        <v>8.8</v>
      </c>
      <c r="O121" s="2">
        <v>14.1</v>
      </c>
      <c r="P121" s="2"/>
      <c r="Q121" s="3"/>
      <c r="R121" s="43"/>
      <c r="S121" s="37">
        <v>11</v>
      </c>
      <c r="T121" s="16" t="s">
        <v>90</v>
      </c>
      <c r="U121" s="11">
        <f>O121-P121+Q121</f>
        <v>14.1</v>
      </c>
      <c r="V121" s="43">
        <f>IF(R121="m",N121,IF(M121="V",N121,IF(AND(M121&lt;&gt;"V",R121&lt;&gt;"m"),L121/M121*N121-L121/M121*P121+Q121,N121)))</f>
        <v>8.8</v>
      </c>
      <c r="W121" s="62"/>
      <c r="X121" s="62">
        <v>-99</v>
      </c>
    </row>
    <row r="122" spans="1:24" ht="12.75">
      <c r="A122" s="13">
        <v>3</v>
      </c>
      <c r="B122" s="18">
        <v>291</v>
      </c>
      <c r="C122" s="23">
        <v>1</v>
      </c>
      <c r="D122" s="4"/>
      <c r="E122" s="91">
        <v>27.13180782758842</v>
      </c>
      <c r="F122" s="91">
        <v>46.899327425953686</v>
      </c>
      <c r="G122" s="91">
        <v>5.608</v>
      </c>
      <c r="H122" s="1">
        <v>117</v>
      </c>
      <c r="I122" s="2"/>
      <c r="J122" s="13">
        <v>13.6</v>
      </c>
      <c r="K122" s="15">
        <v>131</v>
      </c>
      <c r="L122" s="1">
        <v>15.2</v>
      </c>
      <c r="M122" s="1" t="s">
        <v>19</v>
      </c>
      <c r="N122" s="1">
        <v>9.8</v>
      </c>
      <c r="O122" s="2">
        <v>14.9</v>
      </c>
      <c r="P122" s="2"/>
      <c r="Q122" s="3"/>
      <c r="R122" s="43"/>
      <c r="S122" s="37">
        <v>11</v>
      </c>
      <c r="T122" s="16" t="s">
        <v>104</v>
      </c>
      <c r="U122" s="11">
        <f>O122-P122+Q122</f>
        <v>14.9</v>
      </c>
      <c r="V122" s="43">
        <f>IF(R122="m",N122,IF(M122="V",N122,IF(AND(M122&lt;&gt;"V",R122&lt;&gt;"m"),L122/M122*N122-L122/M122*P122+Q122,N122)))</f>
        <v>9.8</v>
      </c>
      <c r="W122" s="62"/>
      <c r="X122" s="62">
        <v>-99</v>
      </c>
    </row>
    <row r="123" spans="1:24" ht="12.75">
      <c r="A123" s="13">
        <v>3</v>
      </c>
      <c r="B123" s="18">
        <v>289</v>
      </c>
      <c r="C123" s="23">
        <v>1</v>
      </c>
      <c r="D123" s="4"/>
      <c r="E123" s="91">
        <v>25.508180501523917</v>
      </c>
      <c r="F123" s="91">
        <v>48.68166698564948</v>
      </c>
      <c r="G123" s="91">
        <v>5.808</v>
      </c>
      <c r="H123" s="1">
        <v>153</v>
      </c>
      <c r="I123" s="2"/>
      <c r="J123" s="13">
        <v>14.5</v>
      </c>
      <c r="K123" s="15">
        <v>175</v>
      </c>
      <c r="L123" s="1">
        <v>15</v>
      </c>
      <c r="M123" s="1" t="s">
        <v>19</v>
      </c>
      <c r="N123" s="1">
        <v>10.6</v>
      </c>
      <c r="O123" s="2">
        <v>16.3</v>
      </c>
      <c r="P123" s="2"/>
      <c r="Q123" s="2"/>
      <c r="R123" s="43"/>
      <c r="S123" s="37">
        <v>11</v>
      </c>
      <c r="T123" s="16" t="s">
        <v>90</v>
      </c>
      <c r="U123" s="11">
        <f>O123-P123+Q123</f>
        <v>16.3</v>
      </c>
      <c r="V123" s="43">
        <f>IF(R123="m",N123,IF(M123="V",N123,IF(AND(M123&lt;&gt;"V",R123&lt;&gt;"m"),L123/M123*N123-L123/M123*P123+Q123,N123)))</f>
        <v>10.6</v>
      </c>
      <c r="W123" s="62"/>
      <c r="X123" s="62">
        <v>-99</v>
      </c>
    </row>
    <row r="124" spans="1:24" ht="12.75">
      <c r="A124" s="13">
        <v>4</v>
      </c>
      <c r="B124" s="18">
        <v>441</v>
      </c>
      <c r="C124" s="23">
        <v>1</v>
      </c>
      <c r="D124" s="4"/>
      <c r="E124" s="91">
        <v>34.485177828072125</v>
      </c>
      <c r="F124" s="91">
        <v>0.8467887376686916</v>
      </c>
      <c r="G124" s="91">
        <v>4.223</v>
      </c>
      <c r="H124" s="1">
        <v>152</v>
      </c>
      <c r="I124" s="2"/>
      <c r="J124" s="13">
        <v>12.2</v>
      </c>
      <c r="K124" s="15">
        <v>175</v>
      </c>
      <c r="L124" s="1">
        <v>14.9</v>
      </c>
      <c r="M124" s="1" t="s">
        <v>19</v>
      </c>
      <c r="N124" s="2">
        <v>6.5</v>
      </c>
      <c r="O124" s="2">
        <v>13.6</v>
      </c>
      <c r="P124" s="2"/>
      <c r="Q124" s="3"/>
      <c r="R124" s="43"/>
      <c r="S124" s="37">
        <v>11</v>
      </c>
      <c r="T124" s="16" t="s">
        <v>105</v>
      </c>
      <c r="U124" s="11">
        <f>O124-P124+Q124</f>
        <v>13.6</v>
      </c>
      <c r="V124" s="43">
        <f>IF(R124="m",N124,IF(M124="V",N124,IF(AND(M124&lt;&gt;"V",R124&lt;&gt;"m"),L124/M124*N124-L124/M124*P124+Q124,N124)))</f>
        <v>6.5</v>
      </c>
      <c r="W124" s="62"/>
      <c r="X124" s="62">
        <v>-99</v>
      </c>
    </row>
    <row r="125" spans="1:24" ht="12.75">
      <c r="A125" s="13">
        <v>4</v>
      </c>
      <c r="B125" s="18">
        <v>440</v>
      </c>
      <c r="C125" s="23">
        <v>1</v>
      </c>
      <c r="D125" s="4"/>
      <c r="E125" s="91">
        <v>36.15057552359374</v>
      </c>
      <c r="F125" s="91">
        <v>2.748440523814439</v>
      </c>
      <c r="G125" s="91">
        <v>3.981</v>
      </c>
      <c r="H125" s="1">
        <v>132</v>
      </c>
      <c r="I125" s="2"/>
      <c r="J125" s="13">
        <v>11.4</v>
      </c>
      <c r="K125" s="15">
        <v>143</v>
      </c>
      <c r="L125" s="1">
        <v>14.9</v>
      </c>
      <c r="M125" s="1" t="s">
        <v>19</v>
      </c>
      <c r="N125" s="2">
        <v>7.3</v>
      </c>
      <c r="O125" s="2">
        <v>13.8</v>
      </c>
      <c r="P125" s="2"/>
      <c r="Q125" s="3"/>
      <c r="R125" s="43"/>
      <c r="S125" s="37">
        <v>11</v>
      </c>
      <c r="T125" s="16" t="s">
        <v>105</v>
      </c>
      <c r="U125" s="11">
        <f>O125-P125+Q125</f>
        <v>13.8</v>
      </c>
      <c r="V125" s="43">
        <f>IF(R125="m",N125,IF(M125="V",N125,IF(AND(M125&lt;&gt;"V",R125&lt;&gt;"m"),L125/M125*N125-L125/M125*P125+Q125,N125)))</f>
        <v>7.3</v>
      </c>
      <c r="W125" s="62">
        <v>2.655</v>
      </c>
      <c r="X125" s="62">
        <v>2.275</v>
      </c>
    </row>
    <row r="126" spans="1:24" ht="12.75">
      <c r="A126" s="13">
        <v>4</v>
      </c>
      <c r="B126" s="18">
        <v>458</v>
      </c>
      <c r="C126" s="23">
        <v>1</v>
      </c>
      <c r="D126" s="4"/>
      <c r="E126" s="91">
        <v>32.27495807505326</v>
      </c>
      <c r="F126" s="91">
        <v>4.578251003773657</v>
      </c>
      <c r="G126" s="91">
        <v>4.046</v>
      </c>
      <c r="H126" s="1">
        <v>151</v>
      </c>
      <c r="I126" s="2"/>
      <c r="J126" s="13">
        <v>14.7</v>
      </c>
      <c r="K126" s="15">
        <v>167</v>
      </c>
      <c r="L126" s="1">
        <v>21.6</v>
      </c>
      <c r="M126" s="1" t="s">
        <v>19</v>
      </c>
      <c r="N126" s="2">
        <v>6.9</v>
      </c>
      <c r="O126" s="2">
        <v>16.4</v>
      </c>
      <c r="P126" s="2"/>
      <c r="Q126" s="3"/>
      <c r="R126" s="43"/>
      <c r="S126" s="37">
        <v>11</v>
      </c>
      <c r="T126" s="16" t="s">
        <v>105</v>
      </c>
      <c r="U126" s="11">
        <f>O126-P126+Q126</f>
        <v>16.4</v>
      </c>
      <c r="V126" s="43">
        <f>IF(R126="m",N126,IF(M126="V",N126,IF(AND(M126&lt;&gt;"V",R126&lt;&gt;"m"),L126/M126*N126-L126/M126*P126+Q126,N126)))</f>
        <v>6.9</v>
      </c>
      <c r="W126" s="62"/>
      <c r="X126" s="62">
        <v>-99</v>
      </c>
    </row>
    <row r="127" spans="1:24" ht="12.75">
      <c r="A127" s="13">
        <v>4</v>
      </c>
      <c r="B127" s="18">
        <v>444</v>
      </c>
      <c r="C127" s="23">
        <v>1</v>
      </c>
      <c r="D127" s="4"/>
      <c r="E127" s="91">
        <v>37.13010791863277</v>
      </c>
      <c r="F127" s="91">
        <v>6.250735767946363</v>
      </c>
      <c r="G127" s="91">
        <v>4.094</v>
      </c>
      <c r="H127" s="1">
        <v>171</v>
      </c>
      <c r="I127" s="2"/>
      <c r="J127" s="13">
        <v>13.6</v>
      </c>
      <c r="K127" s="15">
        <v>189</v>
      </c>
      <c r="L127" s="1">
        <v>18.3</v>
      </c>
      <c r="M127" s="1" t="s">
        <v>19</v>
      </c>
      <c r="N127" s="2">
        <v>8.5</v>
      </c>
      <c r="O127" s="2">
        <v>15.1</v>
      </c>
      <c r="P127" s="2"/>
      <c r="Q127" s="3"/>
      <c r="R127" s="43"/>
      <c r="S127" s="37">
        <v>11</v>
      </c>
      <c r="T127" s="16" t="s">
        <v>106</v>
      </c>
      <c r="U127" s="11">
        <f>O127-P127+Q127</f>
        <v>15.1</v>
      </c>
      <c r="V127" s="43">
        <f>IF(R127="m",N127,IF(M127="V",N127,IF(AND(M127&lt;&gt;"V",R127&lt;&gt;"m"),L127/M127*N127-L127/M127*P127+Q127,N127)))</f>
        <v>8.5</v>
      </c>
      <c r="W127" s="62"/>
      <c r="X127" s="62">
        <v>-99</v>
      </c>
    </row>
    <row r="128" spans="1:24" ht="12.75">
      <c r="A128" s="13">
        <v>4</v>
      </c>
      <c r="B128" s="18">
        <v>470</v>
      </c>
      <c r="C128" s="23">
        <v>1</v>
      </c>
      <c r="D128" s="4"/>
      <c r="E128" s="91">
        <v>31.01054361763791</v>
      </c>
      <c r="F128" s="91">
        <v>7.3785154698337925</v>
      </c>
      <c r="G128" s="91">
        <v>4.202</v>
      </c>
      <c r="H128" s="1">
        <v>164</v>
      </c>
      <c r="I128" s="2"/>
      <c r="J128" s="13">
        <v>13.6</v>
      </c>
      <c r="K128" s="15">
        <v>182</v>
      </c>
      <c r="L128" s="1">
        <v>19.3</v>
      </c>
      <c r="M128" s="1" t="s">
        <v>19</v>
      </c>
      <c r="N128" s="2">
        <v>8</v>
      </c>
      <c r="O128" s="2">
        <v>15.1</v>
      </c>
      <c r="P128" s="2"/>
      <c r="Q128" s="3"/>
      <c r="R128" s="43"/>
      <c r="S128" s="37">
        <v>11</v>
      </c>
      <c r="T128" s="16" t="s">
        <v>105</v>
      </c>
      <c r="U128" s="11">
        <f>O128-P128+Q128</f>
        <v>15.1</v>
      </c>
      <c r="V128" s="43">
        <f>IF(R128="m",N128,IF(M128="V",N128,IF(AND(M128&lt;&gt;"V",R128&lt;&gt;"m"),L128/M128*N128-L128/M128*P128+Q128,N128)))</f>
        <v>8</v>
      </c>
      <c r="W128" s="62"/>
      <c r="X128" s="62">
        <v>-99</v>
      </c>
    </row>
    <row r="129" spans="1:24" ht="12.75">
      <c r="A129" s="13">
        <v>4</v>
      </c>
      <c r="B129" s="18">
        <v>455</v>
      </c>
      <c r="C129" s="23">
        <v>1</v>
      </c>
      <c r="D129" s="4"/>
      <c r="E129" s="91">
        <v>33.12570877024984</v>
      </c>
      <c r="F129" s="91">
        <v>8.168073179679109</v>
      </c>
      <c r="G129" s="91">
        <v>4.165</v>
      </c>
      <c r="H129" s="1">
        <v>167</v>
      </c>
      <c r="I129" s="2"/>
      <c r="J129" s="13">
        <v>14.6</v>
      </c>
      <c r="K129" s="15">
        <v>181</v>
      </c>
      <c r="L129" s="1">
        <v>21</v>
      </c>
      <c r="M129" s="1" t="s">
        <v>19</v>
      </c>
      <c r="N129" s="2">
        <v>8.8</v>
      </c>
      <c r="O129" s="2">
        <v>15.5</v>
      </c>
      <c r="P129" s="2"/>
      <c r="Q129" s="3"/>
      <c r="R129" s="43"/>
      <c r="S129" s="37">
        <v>11</v>
      </c>
      <c r="T129" s="16" t="s">
        <v>107</v>
      </c>
      <c r="U129" s="11">
        <f>O129-P129+Q129</f>
        <v>15.5</v>
      </c>
      <c r="V129" s="43">
        <f>IF(R129="m",N129,IF(M129="V",N129,IF(AND(M129&lt;&gt;"V",R129&lt;&gt;"m"),L129/M129*N129-L129/M129*P129+Q129,N129)))</f>
        <v>8.8</v>
      </c>
      <c r="W129" s="62"/>
      <c r="X129" s="62">
        <v>-99</v>
      </c>
    </row>
    <row r="130" spans="1:24" ht="12.75">
      <c r="A130" s="13">
        <v>4</v>
      </c>
      <c r="B130" s="18">
        <v>453</v>
      </c>
      <c r="C130" s="23">
        <v>1</v>
      </c>
      <c r="D130" s="4"/>
      <c r="E130" s="91">
        <v>35.60697010659748</v>
      </c>
      <c r="F130" s="91">
        <v>9.41755434430156</v>
      </c>
      <c r="G130" s="91">
        <v>4.194</v>
      </c>
      <c r="H130" s="1">
        <v>148</v>
      </c>
      <c r="I130" s="2"/>
      <c r="J130" s="13">
        <v>12.7</v>
      </c>
      <c r="K130" s="15">
        <v>158</v>
      </c>
      <c r="L130" s="1">
        <v>19.2</v>
      </c>
      <c r="M130" s="1" t="s">
        <v>19</v>
      </c>
      <c r="N130" s="2">
        <v>9.5</v>
      </c>
      <c r="O130" s="2">
        <v>13.6</v>
      </c>
      <c r="P130" s="2"/>
      <c r="Q130" s="3"/>
      <c r="R130" s="43"/>
      <c r="S130" s="37">
        <v>11</v>
      </c>
      <c r="T130" s="16" t="s">
        <v>105</v>
      </c>
      <c r="U130" s="11">
        <f>O130-P130+Q130</f>
        <v>13.6</v>
      </c>
      <c r="V130" s="43">
        <f>IF(R130="m",N130,IF(M130="V",N130,IF(AND(M130&lt;&gt;"V",R130&lt;&gt;"m"),L130/M130*N130-L130/M130*P130+Q130,N130)))</f>
        <v>9.5</v>
      </c>
      <c r="W130" s="62"/>
      <c r="X130" s="62">
        <v>-99</v>
      </c>
    </row>
    <row r="131" spans="1:24" ht="12.75">
      <c r="A131" s="13">
        <v>4</v>
      </c>
      <c r="B131" s="18">
        <v>473</v>
      </c>
      <c r="C131" s="23">
        <v>1</v>
      </c>
      <c r="D131" s="4"/>
      <c r="E131" s="91">
        <v>31.75731606280562</v>
      </c>
      <c r="F131" s="91">
        <v>11.072359391162662</v>
      </c>
      <c r="G131" s="91">
        <v>4.143</v>
      </c>
      <c r="H131" s="1">
        <v>137</v>
      </c>
      <c r="I131" s="2"/>
      <c r="J131" s="13">
        <v>13.7</v>
      </c>
      <c r="K131" s="15">
        <v>142</v>
      </c>
      <c r="L131" s="1">
        <v>16.9</v>
      </c>
      <c r="M131" s="1" t="s">
        <v>19</v>
      </c>
      <c r="N131" s="2">
        <v>10.5</v>
      </c>
      <c r="O131" s="2">
        <v>15</v>
      </c>
      <c r="P131" s="2"/>
      <c r="Q131" s="3"/>
      <c r="R131" s="43"/>
      <c r="S131" s="37">
        <v>11</v>
      </c>
      <c r="T131" s="16" t="s">
        <v>105</v>
      </c>
      <c r="U131" s="11">
        <f>O131-P131+Q131</f>
        <v>15</v>
      </c>
      <c r="V131" s="43">
        <f>IF(R131="m",N131,IF(M131="V",N131,IF(AND(M131&lt;&gt;"V",R131&lt;&gt;"m"),L131/M131*N131-L131/M131*P131+Q131,N131)))</f>
        <v>10.5</v>
      </c>
      <c r="W131" s="62"/>
      <c r="X131" s="62">
        <v>-99</v>
      </c>
    </row>
    <row r="132" spans="1:24" ht="12.75">
      <c r="A132" s="13">
        <v>4</v>
      </c>
      <c r="B132" s="18">
        <v>27</v>
      </c>
      <c r="C132" s="23">
        <v>1</v>
      </c>
      <c r="D132" s="4"/>
      <c r="E132" s="91">
        <v>39.171734125653444</v>
      </c>
      <c r="F132" s="91">
        <v>13.070808987553786</v>
      </c>
      <c r="G132" s="91">
        <v>3.976</v>
      </c>
      <c r="H132" s="1">
        <v>163</v>
      </c>
      <c r="I132" s="2"/>
      <c r="J132" s="13">
        <v>14.5</v>
      </c>
      <c r="K132" s="15">
        <v>183</v>
      </c>
      <c r="L132" s="1">
        <v>11.8</v>
      </c>
      <c r="M132" s="1" t="s">
        <v>19</v>
      </c>
      <c r="N132" s="2">
        <v>8.1</v>
      </c>
      <c r="O132" s="2">
        <v>15.8</v>
      </c>
      <c r="P132" s="2"/>
      <c r="Q132" s="3"/>
      <c r="R132" s="43"/>
      <c r="S132" s="37">
        <v>11</v>
      </c>
      <c r="T132" s="16" t="s">
        <v>90</v>
      </c>
      <c r="U132" s="11">
        <f>O132-P132+Q132</f>
        <v>15.8</v>
      </c>
      <c r="V132" s="43">
        <f>IF(R132="m",N132,IF(M132="V",N132,IF(AND(M132&lt;&gt;"V",R132&lt;&gt;"m"),L132/M132*N132-L132/M132*P132+Q132,N132)))</f>
        <v>8.1</v>
      </c>
      <c r="W132" s="62">
        <v>3.605</v>
      </c>
      <c r="X132" s="62">
        <v>3.025</v>
      </c>
    </row>
    <row r="133" spans="1:24" ht="12.75">
      <c r="A133" s="13">
        <v>4</v>
      </c>
      <c r="B133" s="18">
        <v>17</v>
      </c>
      <c r="C133" s="23">
        <v>1</v>
      </c>
      <c r="D133" s="4"/>
      <c r="E133" s="91">
        <v>30.720880898270373</v>
      </c>
      <c r="F133" s="91">
        <v>13.773576181743305</v>
      </c>
      <c r="G133" s="91">
        <v>4.198</v>
      </c>
      <c r="H133" s="1">
        <v>173</v>
      </c>
      <c r="I133" s="2"/>
      <c r="J133" s="13">
        <v>15</v>
      </c>
      <c r="K133" s="15">
        <v>186</v>
      </c>
      <c r="L133" s="1">
        <v>17.3</v>
      </c>
      <c r="M133" s="1" t="s">
        <v>19</v>
      </c>
      <c r="N133" s="2">
        <v>10.4</v>
      </c>
      <c r="O133" s="2">
        <v>16.4</v>
      </c>
      <c r="P133" s="2"/>
      <c r="Q133" s="3"/>
      <c r="R133" s="43"/>
      <c r="S133" s="37">
        <v>11</v>
      </c>
      <c r="T133" s="16" t="s">
        <v>90</v>
      </c>
      <c r="U133" s="11">
        <f>O133-P133+Q133</f>
        <v>16.4</v>
      </c>
      <c r="V133" s="43">
        <f>IF(R133="m",N133,IF(M133="V",N133,IF(AND(M133&lt;&gt;"V",R133&lt;&gt;"m"),L133/M133*N133-L133/M133*P133+Q133,N133)))</f>
        <v>10.4</v>
      </c>
      <c r="W133" s="62"/>
      <c r="X133" s="62">
        <v>-99</v>
      </c>
    </row>
    <row r="134" spans="1:24" ht="12.75">
      <c r="A134" s="13">
        <v>4</v>
      </c>
      <c r="B134" s="18">
        <v>19</v>
      </c>
      <c r="C134" s="23">
        <v>1</v>
      </c>
      <c r="D134" s="4"/>
      <c r="E134" s="91">
        <v>33.43401237069933</v>
      </c>
      <c r="F134" s="91">
        <v>14.402008845849387</v>
      </c>
      <c r="G134" s="91">
        <v>4.128</v>
      </c>
      <c r="H134" s="1">
        <v>149</v>
      </c>
      <c r="I134" s="2"/>
      <c r="J134" s="13">
        <v>14.4</v>
      </c>
      <c r="K134" s="15">
        <v>156</v>
      </c>
      <c r="L134" s="1">
        <v>17.7</v>
      </c>
      <c r="M134" s="1" t="s">
        <v>19</v>
      </c>
      <c r="N134" s="2">
        <v>10.1</v>
      </c>
      <c r="O134" s="2">
        <v>15.2</v>
      </c>
      <c r="P134" s="3"/>
      <c r="Q134" s="2"/>
      <c r="R134" s="59"/>
      <c r="S134" s="37">
        <v>11</v>
      </c>
      <c r="T134" s="16" t="s">
        <v>90</v>
      </c>
      <c r="U134" s="11">
        <f>O134-P134+Q134</f>
        <v>15.2</v>
      </c>
      <c r="V134" s="43">
        <f>IF(R134="m",N134,IF(M134="V",N134,IF(AND(M134&lt;&gt;"V",R134&lt;&gt;"m"),L134/M134*N134-L134/M134*P134+Q134,N134)))</f>
        <v>10.1</v>
      </c>
      <c r="W134" s="62"/>
      <c r="X134" s="62">
        <v>-99</v>
      </c>
    </row>
    <row r="135" spans="1:24" ht="12.75">
      <c r="A135" s="13">
        <v>4</v>
      </c>
      <c r="B135" s="18">
        <v>31</v>
      </c>
      <c r="C135" s="23">
        <v>1</v>
      </c>
      <c r="D135" s="4"/>
      <c r="E135" s="91">
        <v>39.9102292878558</v>
      </c>
      <c r="F135" s="91">
        <v>15.438654610774126</v>
      </c>
      <c r="G135" s="91">
        <v>3.939</v>
      </c>
      <c r="H135" s="1">
        <v>94</v>
      </c>
      <c r="I135" s="2"/>
      <c r="J135" s="13">
        <v>9.9</v>
      </c>
      <c r="K135" s="15">
        <v>102</v>
      </c>
      <c r="L135" s="1">
        <v>10.7</v>
      </c>
      <c r="M135" s="1" t="s">
        <v>19</v>
      </c>
      <c r="N135" s="2">
        <v>5.4</v>
      </c>
      <c r="O135" s="2">
        <v>11.2</v>
      </c>
      <c r="P135" s="2"/>
      <c r="Q135" s="3"/>
      <c r="R135" s="43"/>
      <c r="S135" s="37">
        <v>11</v>
      </c>
      <c r="T135" s="16" t="s">
        <v>90</v>
      </c>
      <c r="U135" s="11">
        <f>O135-P135+Q135</f>
        <v>11.2</v>
      </c>
      <c r="V135" s="43">
        <f>IF(R135="m",N135,IF(M135="V",N135,IF(AND(M135&lt;&gt;"V",R135&lt;&gt;"m"),L135/M135*N135-L135/M135*P135+Q135,N135)))</f>
        <v>5.4</v>
      </c>
      <c r="W135" s="62"/>
      <c r="X135" s="62">
        <v>-99</v>
      </c>
    </row>
    <row r="136" spans="1:24" ht="12.75">
      <c r="A136" s="13">
        <v>4</v>
      </c>
      <c r="B136" s="18">
        <v>38</v>
      </c>
      <c r="C136" s="23">
        <v>1</v>
      </c>
      <c r="D136" s="4"/>
      <c r="E136" s="91">
        <v>34.88766686097395</v>
      </c>
      <c r="F136" s="91">
        <v>17.531704936990575</v>
      </c>
      <c r="G136" s="91">
        <v>4.03</v>
      </c>
      <c r="H136" s="1">
        <v>106</v>
      </c>
      <c r="I136" s="2"/>
      <c r="J136" s="13">
        <v>12.2</v>
      </c>
      <c r="K136" s="15">
        <v>120</v>
      </c>
      <c r="L136" s="1">
        <v>10.7</v>
      </c>
      <c r="M136" s="1" t="s">
        <v>19</v>
      </c>
      <c r="N136" s="2">
        <v>9.1</v>
      </c>
      <c r="O136" s="2">
        <v>14</v>
      </c>
      <c r="P136" s="2"/>
      <c r="Q136" s="3"/>
      <c r="R136" s="43"/>
      <c r="S136" s="37">
        <v>11</v>
      </c>
      <c r="T136" s="16" t="s">
        <v>90</v>
      </c>
      <c r="U136" s="11">
        <f>O136-P136+Q136</f>
        <v>14</v>
      </c>
      <c r="V136" s="43">
        <f>IF(R136="m",N136,IF(M136="V",N136,IF(AND(M136&lt;&gt;"V",R136&lt;&gt;"m"),L136/M136*N136-L136/M136*P136+Q136,N136)))</f>
        <v>9.1</v>
      </c>
      <c r="W136" s="62"/>
      <c r="X136" s="62">
        <v>-99</v>
      </c>
    </row>
    <row r="137" spans="1:24" ht="12.75">
      <c r="A137" s="13">
        <v>4</v>
      </c>
      <c r="B137" s="18">
        <v>39</v>
      </c>
      <c r="C137" s="23">
        <v>1</v>
      </c>
      <c r="D137" s="4"/>
      <c r="E137" s="91">
        <v>32.89775703195955</v>
      </c>
      <c r="F137" s="91">
        <v>17.96312106139007</v>
      </c>
      <c r="G137" s="91">
        <v>3.943</v>
      </c>
      <c r="H137" s="1">
        <v>161</v>
      </c>
      <c r="I137" s="2"/>
      <c r="J137" s="13">
        <v>14.2</v>
      </c>
      <c r="K137" s="15">
        <v>171</v>
      </c>
      <c r="L137" s="1">
        <v>13.5</v>
      </c>
      <c r="M137" s="1" t="s">
        <v>19</v>
      </c>
      <c r="N137" s="2">
        <v>11.8</v>
      </c>
      <c r="O137" s="2">
        <v>15.8</v>
      </c>
      <c r="P137" s="2"/>
      <c r="Q137" s="3"/>
      <c r="R137" s="43"/>
      <c r="S137" s="37">
        <v>11</v>
      </c>
      <c r="T137" s="16" t="s">
        <v>90</v>
      </c>
      <c r="U137" s="11">
        <f>O137-P137+Q137</f>
        <v>15.8</v>
      </c>
      <c r="V137" s="43">
        <f>IF(R137="m",N137,IF(M137="V",N137,IF(AND(M137&lt;&gt;"V",R137&lt;&gt;"m"),L137/M137*N137-L137/M137*P137+Q137,N137)))</f>
        <v>11.8</v>
      </c>
      <c r="W137" s="62"/>
      <c r="X137" s="62">
        <v>-99</v>
      </c>
    </row>
    <row r="138" spans="1:24" ht="12.75">
      <c r="A138" s="13">
        <v>4</v>
      </c>
      <c r="B138" s="18">
        <v>33</v>
      </c>
      <c r="C138" s="23">
        <v>1</v>
      </c>
      <c r="D138" s="4"/>
      <c r="E138" s="91">
        <v>39.545816692775105</v>
      </c>
      <c r="F138" s="91">
        <v>18.247730875411055</v>
      </c>
      <c r="G138" s="91">
        <v>4.236</v>
      </c>
      <c r="H138" s="1">
        <v>159</v>
      </c>
      <c r="I138" s="2"/>
      <c r="J138" s="13">
        <v>11.7</v>
      </c>
      <c r="K138" s="15">
        <v>183</v>
      </c>
      <c r="L138" s="1">
        <v>12</v>
      </c>
      <c r="M138" s="1" t="s">
        <v>19</v>
      </c>
      <c r="N138" s="2">
        <v>8.1</v>
      </c>
      <c r="O138" s="2">
        <v>13.2</v>
      </c>
      <c r="P138" s="2"/>
      <c r="Q138" s="3"/>
      <c r="R138" s="43"/>
      <c r="S138" s="37">
        <v>11</v>
      </c>
      <c r="T138" s="16" t="s">
        <v>90</v>
      </c>
      <c r="U138" s="11">
        <f>O138-P138+Q138</f>
        <v>13.2</v>
      </c>
      <c r="V138" s="43">
        <f>IF(R138="m",N138,IF(M138="V",N138,IF(AND(M138&lt;&gt;"V",R138&lt;&gt;"m"),L138/M138*N138-L138/M138*P138+Q138,N138)))</f>
        <v>8.1</v>
      </c>
      <c r="W138" s="62"/>
      <c r="X138" s="62">
        <v>-99</v>
      </c>
    </row>
    <row r="139" spans="1:24" ht="12.75">
      <c r="A139" s="13">
        <v>4</v>
      </c>
      <c r="B139" s="18">
        <v>41</v>
      </c>
      <c r="C139" s="23">
        <v>1</v>
      </c>
      <c r="D139" s="4"/>
      <c r="E139" s="91">
        <v>31.52305734753497</v>
      </c>
      <c r="F139" s="91">
        <v>19.39940855964484</v>
      </c>
      <c r="G139" s="91">
        <v>4.043</v>
      </c>
      <c r="H139" s="1">
        <v>190</v>
      </c>
      <c r="I139" s="2"/>
      <c r="J139" s="13">
        <v>15.4</v>
      </c>
      <c r="K139" s="15">
        <v>210</v>
      </c>
      <c r="L139" s="1">
        <v>15.4</v>
      </c>
      <c r="M139" s="1" t="s">
        <v>19</v>
      </c>
      <c r="N139" s="2">
        <v>10.3</v>
      </c>
      <c r="O139" s="2">
        <v>16.6</v>
      </c>
      <c r="P139" s="2"/>
      <c r="Q139" s="3"/>
      <c r="R139" s="43"/>
      <c r="S139" s="37">
        <v>11</v>
      </c>
      <c r="T139" s="16" t="s">
        <v>90</v>
      </c>
      <c r="U139" s="11">
        <f>O139-P139+Q139</f>
        <v>16.6</v>
      </c>
      <c r="V139" s="43">
        <f>IF(R139="m",N139,IF(M139="V",N139,IF(AND(M139&lt;&gt;"V",R139&lt;&gt;"m"),L139/M139*N139-L139/M139*P139+Q139,N139)))</f>
        <v>10.3</v>
      </c>
      <c r="W139" s="62"/>
      <c r="X139" s="62">
        <v>-99</v>
      </c>
    </row>
    <row r="140" spans="1:24" ht="12.75">
      <c r="A140" s="13">
        <v>4</v>
      </c>
      <c r="B140" s="18">
        <v>43</v>
      </c>
      <c r="C140" s="23">
        <v>1</v>
      </c>
      <c r="D140" s="4"/>
      <c r="E140" s="91">
        <v>31.464515096030123</v>
      </c>
      <c r="F140" s="91">
        <v>21.58842084942047</v>
      </c>
      <c r="G140" s="91">
        <v>4.068</v>
      </c>
      <c r="H140" s="1">
        <v>201</v>
      </c>
      <c r="I140" s="2"/>
      <c r="J140" s="13">
        <v>14.7</v>
      </c>
      <c r="K140" s="15">
        <v>216</v>
      </c>
      <c r="L140" s="1">
        <v>13.5</v>
      </c>
      <c r="M140" s="1" t="s">
        <v>19</v>
      </c>
      <c r="N140" s="2">
        <v>8.7</v>
      </c>
      <c r="O140" s="2">
        <v>16.1</v>
      </c>
      <c r="P140" s="2"/>
      <c r="Q140" s="3"/>
      <c r="R140" s="43"/>
      <c r="S140" s="37">
        <v>11</v>
      </c>
      <c r="T140" s="16" t="s">
        <v>90</v>
      </c>
      <c r="U140" s="11">
        <f>O140-P140+Q140</f>
        <v>16.1</v>
      </c>
      <c r="V140" s="43">
        <f>IF(R140="m",N140,IF(M140="V",N140,IF(AND(M140&lt;&gt;"V",R140&lt;&gt;"m"),L140/M140*N140-L140/M140*P140+Q140,N140)))</f>
        <v>8.7</v>
      </c>
      <c r="W140" s="62"/>
      <c r="X140" s="62">
        <v>-99</v>
      </c>
    </row>
    <row r="141" spans="1:24" ht="12.75">
      <c r="A141" s="13">
        <v>4</v>
      </c>
      <c r="B141" s="18">
        <v>81</v>
      </c>
      <c r="C141" s="23">
        <v>1</v>
      </c>
      <c r="D141" s="4"/>
      <c r="E141" s="91">
        <v>37.5008970125486</v>
      </c>
      <c r="F141" s="91">
        <v>23.414158606582983</v>
      </c>
      <c r="G141" s="91">
        <v>4.222</v>
      </c>
      <c r="H141" s="1">
        <v>224</v>
      </c>
      <c r="I141" s="2">
        <v>16.3</v>
      </c>
      <c r="J141" s="13">
        <v>16.1</v>
      </c>
      <c r="K141" s="15">
        <v>243</v>
      </c>
      <c r="L141" s="1">
        <v>17.2</v>
      </c>
      <c r="M141" s="1" t="s">
        <v>19</v>
      </c>
      <c r="N141" s="2">
        <v>10.8</v>
      </c>
      <c r="O141" s="2">
        <v>18.2</v>
      </c>
      <c r="P141" s="2"/>
      <c r="Q141" s="3"/>
      <c r="R141" s="43"/>
      <c r="S141" s="37">
        <v>11</v>
      </c>
      <c r="T141" s="16" t="s">
        <v>90</v>
      </c>
      <c r="U141" s="11">
        <f>O141-P141+Q141</f>
        <v>18.2</v>
      </c>
      <c r="V141" s="43">
        <f>IF(R141="m",N141,IF(M141="V",N141,IF(AND(M141&lt;&gt;"V",R141&lt;&gt;"m"),L141/M141*N141-L141/M141*P141+Q141,N141)))</f>
        <v>10.8</v>
      </c>
      <c r="W141" s="62"/>
      <c r="X141" s="62">
        <v>-99</v>
      </c>
    </row>
    <row r="142" spans="1:24" ht="12.75">
      <c r="A142" s="13">
        <v>4</v>
      </c>
      <c r="B142" s="18">
        <v>78</v>
      </c>
      <c r="C142" s="23">
        <v>1</v>
      </c>
      <c r="D142" s="4"/>
      <c r="E142" s="91">
        <v>32.425043502262</v>
      </c>
      <c r="F142" s="91">
        <v>24.115220046195248</v>
      </c>
      <c r="G142" s="91">
        <v>4.159</v>
      </c>
      <c r="H142" s="1">
        <v>178</v>
      </c>
      <c r="I142" s="2"/>
      <c r="J142" s="13">
        <v>14.3</v>
      </c>
      <c r="K142" s="15">
        <v>192</v>
      </c>
      <c r="L142" s="1">
        <v>14.6</v>
      </c>
      <c r="M142" s="1" t="s">
        <v>19</v>
      </c>
      <c r="N142" s="2">
        <v>8.7</v>
      </c>
      <c r="O142" s="2">
        <v>15.2</v>
      </c>
      <c r="P142" s="2"/>
      <c r="Q142" s="3"/>
      <c r="R142" s="43"/>
      <c r="S142" s="37">
        <v>11</v>
      </c>
      <c r="T142" s="16" t="s">
        <v>90</v>
      </c>
      <c r="U142" s="11">
        <f>O142-P142+Q142</f>
        <v>15.2</v>
      </c>
      <c r="V142" s="43">
        <f>IF(R142="m",N142,IF(M142="V",N142,IF(AND(M142&lt;&gt;"V",R142&lt;&gt;"m"),L142/M142*N142-L142/M142*P142+Q142,N142)))</f>
        <v>8.7</v>
      </c>
      <c r="W142" s="62"/>
      <c r="X142" s="62">
        <v>-99</v>
      </c>
    </row>
    <row r="143" spans="1:24" ht="12.75">
      <c r="A143" s="13">
        <v>4</v>
      </c>
      <c r="B143" s="18">
        <v>90</v>
      </c>
      <c r="C143" s="23">
        <v>1</v>
      </c>
      <c r="D143" s="4"/>
      <c r="E143" s="91">
        <v>35.86168874823143</v>
      </c>
      <c r="F143" s="91">
        <v>27.20050146826288</v>
      </c>
      <c r="G143" s="91">
        <v>4.326</v>
      </c>
      <c r="H143" s="1">
        <v>212</v>
      </c>
      <c r="I143" s="2"/>
      <c r="J143" s="13">
        <v>16.8</v>
      </c>
      <c r="K143" s="15">
        <v>233</v>
      </c>
      <c r="L143" s="1">
        <v>1</v>
      </c>
      <c r="M143" s="1">
        <v>1</v>
      </c>
      <c r="N143" s="2">
        <v>8.25</v>
      </c>
      <c r="O143" s="2">
        <v>15.5</v>
      </c>
      <c r="P143" s="2">
        <v>-0.45</v>
      </c>
      <c r="Q143" s="3">
        <v>1.3</v>
      </c>
      <c r="R143" s="43"/>
      <c r="S143" s="37">
        <v>11</v>
      </c>
      <c r="T143" s="16" t="s">
        <v>90</v>
      </c>
      <c r="U143" s="11">
        <f>O143-P143+Q143</f>
        <v>17.25</v>
      </c>
      <c r="V143" s="43">
        <f>IF(R143="m",N143,IF(M143="V",N143,IF(AND(M143&lt;&gt;"V",R143&lt;&gt;"m"),L143/M143*N143-L143/M143*P143+Q143,N143)))</f>
        <v>10</v>
      </c>
      <c r="W143" s="62"/>
      <c r="X143" s="62">
        <v>-99</v>
      </c>
    </row>
    <row r="144" spans="1:24" ht="12.75">
      <c r="A144" s="13">
        <v>4</v>
      </c>
      <c r="B144" s="18">
        <v>91</v>
      </c>
      <c r="C144" s="23">
        <v>1</v>
      </c>
      <c r="D144" s="4"/>
      <c r="E144" s="91">
        <v>31.784891676470615</v>
      </c>
      <c r="F144" s="91">
        <v>28.171353998610524</v>
      </c>
      <c r="G144" s="91">
        <v>4.234</v>
      </c>
      <c r="H144" s="1">
        <v>212</v>
      </c>
      <c r="I144" s="2"/>
      <c r="J144" s="13">
        <v>15.8</v>
      </c>
      <c r="K144" s="15">
        <v>229</v>
      </c>
      <c r="L144" s="1">
        <v>16</v>
      </c>
      <c r="M144" s="1">
        <v>15</v>
      </c>
      <c r="N144" s="2">
        <v>6.45</v>
      </c>
      <c r="O144" s="2">
        <v>13.75</v>
      </c>
      <c r="P144" s="2">
        <v>-1</v>
      </c>
      <c r="Q144" s="3">
        <v>1.3</v>
      </c>
      <c r="R144" s="43"/>
      <c r="S144" s="37">
        <v>11</v>
      </c>
      <c r="T144" s="16" t="s">
        <v>90</v>
      </c>
      <c r="U144" s="43">
        <f>L144/M144*O144-L144/M144*P144+Q144</f>
        <v>17.03333333333333</v>
      </c>
      <c r="V144" s="43">
        <f>IF(R144="m",N144,IF(M144="V",N144,IF(AND(M144&lt;&gt;"V",R144&lt;&gt;"m"),L144/M144*N144-L144/M144*P144+Q144,N144)))</f>
        <v>9.246666666666666</v>
      </c>
      <c r="W144" s="62">
        <v>3.395</v>
      </c>
      <c r="X144" s="62">
        <v>1.195</v>
      </c>
    </row>
    <row r="145" spans="1:24" ht="12.75">
      <c r="A145" s="13">
        <v>4</v>
      </c>
      <c r="B145" s="18">
        <v>85</v>
      </c>
      <c r="C145" s="23">
        <v>1</v>
      </c>
      <c r="D145" s="4"/>
      <c r="E145" s="91">
        <v>38.97021376169982</v>
      </c>
      <c r="F145" s="91">
        <v>29.710851491793733</v>
      </c>
      <c r="G145" s="91">
        <v>4.323</v>
      </c>
      <c r="H145" s="1">
        <v>166</v>
      </c>
      <c r="I145" s="2"/>
      <c r="J145" s="13">
        <v>14</v>
      </c>
      <c r="K145" s="15">
        <v>182</v>
      </c>
      <c r="L145" s="1">
        <v>1</v>
      </c>
      <c r="M145" s="1">
        <v>1</v>
      </c>
      <c r="N145" s="2">
        <v>6.75</v>
      </c>
      <c r="O145" s="2">
        <v>12.5</v>
      </c>
      <c r="P145" s="2">
        <v>-1</v>
      </c>
      <c r="Q145" s="3">
        <v>1.3</v>
      </c>
      <c r="R145" s="43"/>
      <c r="S145" s="37">
        <v>11</v>
      </c>
      <c r="T145" s="16" t="s">
        <v>90</v>
      </c>
      <c r="U145" s="11">
        <f>O145-P145+Q145</f>
        <v>14.8</v>
      </c>
      <c r="V145" s="43">
        <f>IF(R145="m",N145,IF(M145="V",N145,IF(AND(M145&lt;&gt;"V",R145&lt;&gt;"m"),L145/M145*N145-L145/M145*P145+Q145,N145)))</f>
        <v>9.05</v>
      </c>
      <c r="W145" s="62"/>
      <c r="X145" s="62">
        <v>-99</v>
      </c>
    </row>
    <row r="146" spans="1:24" ht="12.75">
      <c r="A146" s="13">
        <v>4</v>
      </c>
      <c r="B146" s="18">
        <v>120</v>
      </c>
      <c r="C146" s="23">
        <v>1</v>
      </c>
      <c r="D146" s="4"/>
      <c r="E146" s="91">
        <v>32.99932179428634</v>
      </c>
      <c r="F146" s="91">
        <v>30.228100091093037</v>
      </c>
      <c r="G146" s="91">
        <v>4.207</v>
      </c>
      <c r="H146" s="1">
        <v>182</v>
      </c>
      <c r="I146" s="2"/>
      <c r="J146" s="13">
        <v>15.5</v>
      </c>
      <c r="K146" s="15">
        <v>194</v>
      </c>
      <c r="L146" s="1">
        <v>15.9</v>
      </c>
      <c r="M146" s="1">
        <v>15</v>
      </c>
      <c r="N146" s="2">
        <v>7.9</v>
      </c>
      <c r="O146" s="2">
        <v>13.7</v>
      </c>
      <c r="P146" s="2">
        <v>-0.2</v>
      </c>
      <c r="Q146" s="3">
        <v>1.3</v>
      </c>
      <c r="R146" s="43"/>
      <c r="S146" s="37">
        <v>11</v>
      </c>
      <c r="T146" s="16" t="s">
        <v>90</v>
      </c>
      <c r="U146" s="43">
        <f>L146/M146*O146-L146/M146*P146+Q146</f>
        <v>16.034</v>
      </c>
      <c r="V146" s="43">
        <f>IF(R146="m",N146,IF(M146="V",N146,IF(AND(M146&lt;&gt;"V",R146&lt;&gt;"m"),L146/M146*N146-L146/M146*P146+Q146,N146)))</f>
        <v>9.886000000000001</v>
      </c>
      <c r="W146" s="62"/>
      <c r="X146" s="62">
        <v>-99</v>
      </c>
    </row>
    <row r="147" spans="1:24" ht="12.75">
      <c r="A147" s="13">
        <v>4</v>
      </c>
      <c r="B147" s="18">
        <v>125</v>
      </c>
      <c r="C147" s="23">
        <v>1</v>
      </c>
      <c r="D147" s="4"/>
      <c r="E147" s="91">
        <v>39.845672326223884</v>
      </c>
      <c r="F147" s="91">
        <v>31.90366847043136</v>
      </c>
      <c r="G147" s="91">
        <v>4.397</v>
      </c>
      <c r="H147" s="1">
        <v>143</v>
      </c>
      <c r="I147" s="2"/>
      <c r="J147" s="13">
        <v>14.3</v>
      </c>
      <c r="K147" s="15">
        <v>165</v>
      </c>
      <c r="L147" s="1">
        <v>16.5</v>
      </c>
      <c r="M147" s="1">
        <v>15</v>
      </c>
      <c r="N147" s="2">
        <v>6.2</v>
      </c>
      <c r="O147" s="2">
        <v>12.75</v>
      </c>
      <c r="P147" s="2">
        <v>-2.25</v>
      </c>
      <c r="Q147" s="3"/>
      <c r="R147" s="43"/>
      <c r="S147" s="37">
        <v>11</v>
      </c>
      <c r="T147" s="16" t="s">
        <v>90</v>
      </c>
      <c r="U147" s="43">
        <f>L147/M147*O147-L147/M147*P147+Q147</f>
        <v>16.5</v>
      </c>
      <c r="V147" s="43">
        <f>IF(R147="m",N147,IF(M147="V",N147,IF(AND(M147&lt;&gt;"V",R147&lt;&gt;"m"),L147/M147*N147-L147/M147*P147+Q147,N147)))</f>
        <v>9.295000000000002</v>
      </c>
      <c r="W147" s="62"/>
      <c r="X147" s="62">
        <v>-99</v>
      </c>
    </row>
    <row r="148" spans="1:24" ht="12.75">
      <c r="A148" s="13">
        <v>4</v>
      </c>
      <c r="B148" s="18">
        <v>121</v>
      </c>
      <c r="C148" s="23">
        <v>1</v>
      </c>
      <c r="D148" s="4"/>
      <c r="E148" s="91">
        <v>33.574853554735434</v>
      </c>
      <c r="F148" s="91">
        <v>32.7709797958204</v>
      </c>
      <c r="G148" s="91">
        <v>4.239</v>
      </c>
      <c r="H148" s="1">
        <v>195</v>
      </c>
      <c r="I148" s="2"/>
      <c r="J148" s="13">
        <v>16.2</v>
      </c>
      <c r="K148" s="15">
        <v>207</v>
      </c>
      <c r="L148" s="1">
        <v>12.6</v>
      </c>
      <c r="M148" s="1">
        <v>15</v>
      </c>
      <c r="N148" s="2">
        <v>8.45</v>
      </c>
      <c r="O148" s="2">
        <v>19</v>
      </c>
      <c r="P148" s="2">
        <v>-2</v>
      </c>
      <c r="Q148" s="3"/>
      <c r="R148" s="43"/>
      <c r="S148" s="37">
        <v>11</v>
      </c>
      <c r="T148" s="16" t="s">
        <v>90</v>
      </c>
      <c r="U148" s="43">
        <f>L148/M148*O148-L148/M148*P148+Q148</f>
        <v>17.64</v>
      </c>
      <c r="V148" s="43">
        <f>IF(R148="m",N148,IF(M148="V",N148,IF(AND(M148&lt;&gt;"V",R148&lt;&gt;"m"),L148/M148*N148-L148/M148*P148+Q148,N148)))</f>
        <v>8.777999999999999</v>
      </c>
      <c r="W148" s="62"/>
      <c r="X148" s="62">
        <v>-99</v>
      </c>
    </row>
    <row r="149" spans="1:24" ht="12.75">
      <c r="A149" s="13">
        <v>4</v>
      </c>
      <c r="B149" s="18">
        <v>118</v>
      </c>
      <c r="C149" s="23">
        <v>1</v>
      </c>
      <c r="D149" s="4"/>
      <c r="E149" s="91">
        <v>30.172220830642686</v>
      </c>
      <c r="F149" s="91">
        <v>34.527691367175585</v>
      </c>
      <c r="G149" s="91">
        <v>4.306</v>
      </c>
      <c r="H149" s="1">
        <v>177</v>
      </c>
      <c r="I149" s="2"/>
      <c r="J149" s="13">
        <v>16</v>
      </c>
      <c r="K149" s="15">
        <v>190</v>
      </c>
      <c r="L149" s="1">
        <v>15.75</v>
      </c>
      <c r="M149" s="1">
        <v>15</v>
      </c>
      <c r="N149" s="2">
        <v>9</v>
      </c>
      <c r="O149" s="2">
        <v>17</v>
      </c>
      <c r="P149" s="2">
        <v>0.6</v>
      </c>
      <c r="Q149" s="3">
        <v>1.3</v>
      </c>
      <c r="R149" s="43"/>
      <c r="S149" s="37">
        <v>11</v>
      </c>
      <c r="T149" s="16" t="s">
        <v>108</v>
      </c>
      <c r="U149" s="43">
        <f>L149/M149*O149-L149/M149*P149+Q149</f>
        <v>18.520000000000003</v>
      </c>
      <c r="V149" s="43">
        <f>IF(R149="m",N149,IF(M149="V",N149,IF(AND(M149&lt;&gt;"V",R149&lt;&gt;"m"),L149/M149*N149-L149/M149*P149+Q149,N149)))</f>
        <v>10.120000000000001</v>
      </c>
      <c r="W149" s="62"/>
      <c r="X149" s="62">
        <v>-99</v>
      </c>
    </row>
    <row r="150" spans="1:24" ht="12.75">
      <c r="A150" s="13">
        <v>4</v>
      </c>
      <c r="B150" s="18">
        <v>123</v>
      </c>
      <c r="C150" s="23">
        <v>1</v>
      </c>
      <c r="D150" s="4"/>
      <c r="E150" s="91">
        <v>33.979251068715094</v>
      </c>
      <c r="F150" s="91">
        <v>34.6718952728175</v>
      </c>
      <c r="G150" s="91">
        <v>4.354</v>
      </c>
      <c r="H150" s="1">
        <v>206</v>
      </c>
      <c r="I150" s="2">
        <v>15</v>
      </c>
      <c r="J150" s="13">
        <v>16.1</v>
      </c>
      <c r="K150" s="15">
        <v>221</v>
      </c>
      <c r="L150" s="1">
        <v>15.35</v>
      </c>
      <c r="M150" s="1">
        <v>15</v>
      </c>
      <c r="N150" s="2">
        <v>7.2</v>
      </c>
      <c r="O150" s="2">
        <v>15.2</v>
      </c>
      <c r="P150" s="2">
        <v>-1.7</v>
      </c>
      <c r="Q150" s="3">
        <v>1.3</v>
      </c>
      <c r="R150" s="43"/>
      <c r="S150" s="37">
        <v>11</v>
      </c>
      <c r="T150" s="16" t="s">
        <v>90</v>
      </c>
      <c r="U150" s="43">
        <f>L150/M150*O150-L150/M150*P150+Q150</f>
        <v>18.59433333333333</v>
      </c>
      <c r="V150" s="43">
        <f>IF(R150="m",N150,IF(M150="V",N150,IF(AND(M150&lt;&gt;"V",R150&lt;&gt;"m"),L150/M150*N150-L150/M150*P150+Q150,N150)))</f>
        <v>10.407666666666668</v>
      </c>
      <c r="W150" s="62"/>
      <c r="X150" s="62">
        <v>-99</v>
      </c>
    </row>
    <row r="151" spans="1:24" ht="12.75">
      <c r="A151" s="13">
        <v>4</v>
      </c>
      <c r="B151" s="18">
        <v>127</v>
      </c>
      <c r="C151" s="23">
        <v>1</v>
      </c>
      <c r="D151" s="4"/>
      <c r="E151" s="91">
        <v>39.7984305691034</v>
      </c>
      <c r="F151" s="91">
        <v>35.529678428551186</v>
      </c>
      <c r="G151" s="91">
        <v>4.476</v>
      </c>
      <c r="H151" s="1">
        <v>151</v>
      </c>
      <c r="I151" s="2"/>
      <c r="J151" s="13">
        <v>14</v>
      </c>
      <c r="K151" s="15">
        <v>162</v>
      </c>
      <c r="L151" s="1">
        <v>14</v>
      </c>
      <c r="M151" s="1">
        <v>15</v>
      </c>
      <c r="N151" s="2">
        <v>8.2</v>
      </c>
      <c r="O151" s="2">
        <v>13.1</v>
      </c>
      <c r="P151" s="2">
        <v>-2.75</v>
      </c>
      <c r="Q151" s="3"/>
      <c r="R151" s="43"/>
      <c r="S151" s="37">
        <v>11</v>
      </c>
      <c r="T151" s="16" t="s">
        <v>90</v>
      </c>
      <c r="U151" s="43">
        <f>L151/M151*O151-L151/M151*P151+Q151</f>
        <v>14.793333333333333</v>
      </c>
      <c r="V151" s="43">
        <f>IF(R151="m",N151,IF(M151="V",N151,IF(AND(M151&lt;&gt;"V",R151&lt;&gt;"m"),L151/M151*N151-L151/M151*P151+Q151,N151)))</f>
        <v>10.219999999999999</v>
      </c>
      <c r="W151" s="62">
        <v>2.385</v>
      </c>
      <c r="X151" s="62">
        <v>2.135</v>
      </c>
    </row>
    <row r="152" spans="1:24" ht="12.75">
      <c r="A152" s="13">
        <v>4</v>
      </c>
      <c r="B152" s="18">
        <v>124</v>
      </c>
      <c r="C152" s="23">
        <v>1</v>
      </c>
      <c r="D152" s="4"/>
      <c r="E152" s="91">
        <v>36.005551728155936</v>
      </c>
      <c r="F152" s="91">
        <v>36.1094715795051</v>
      </c>
      <c r="G152" s="91">
        <v>4.583</v>
      </c>
      <c r="H152" s="1">
        <v>211</v>
      </c>
      <c r="I152" s="2"/>
      <c r="J152" s="13">
        <v>15.8</v>
      </c>
      <c r="K152" s="15">
        <v>224</v>
      </c>
      <c r="L152" s="1">
        <v>12.7</v>
      </c>
      <c r="M152" s="1">
        <v>15</v>
      </c>
      <c r="N152" s="2">
        <v>10.75</v>
      </c>
      <c r="O152" s="2">
        <v>19</v>
      </c>
      <c r="P152" s="2">
        <v>-1.45</v>
      </c>
      <c r="Q152" s="3"/>
      <c r="R152" s="43"/>
      <c r="S152" s="37">
        <v>11</v>
      </c>
      <c r="T152" s="16" t="s">
        <v>90</v>
      </c>
      <c r="U152" s="43">
        <f>L152/M152*O152-L152/M152*P152+Q152</f>
        <v>17.314333333333334</v>
      </c>
      <c r="V152" s="43">
        <f>IF(R152="m",N152,IF(M152="V",N152,IF(AND(M152&lt;&gt;"V",R152&lt;&gt;"m"),L152/M152*N152-L152/M152*P152+Q152,N152)))</f>
        <v>10.32933333333333</v>
      </c>
      <c r="W152" s="62"/>
      <c r="X152" s="62">
        <v>-99</v>
      </c>
    </row>
    <row r="153" spans="1:24" ht="12.75">
      <c r="A153" s="13">
        <v>4</v>
      </c>
      <c r="B153" s="18">
        <v>131</v>
      </c>
      <c r="C153" s="23">
        <v>1</v>
      </c>
      <c r="D153" s="4"/>
      <c r="E153" s="91">
        <v>33.149126431699464</v>
      </c>
      <c r="F153" s="91">
        <v>38.85806895376048</v>
      </c>
      <c r="G153" s="91">
        <v>4.997</v>
      </c>
      <c r="H153" s="1">
        <v>198</v>
      </c>
      <c r="I153" s="2"/>
      <c r="J153" s="13">
        <v>17.2</v>
      </c>
      <c r="K153" s="15">
        <v>215</v>
      </c>
      <c r="L153" s="1">
        <v>15.8</v>
      </c>
      <c r="M153" s="1">
        <v>15</v>
      </c>
      <c r="N153" s="2">
        <v>10</v>
      </c>
      <c r="O153" s="2">
        <v>15.5</v>
      </c>
      <c r="P153" s="2">
        <v>-2</v>
      </c>
      <c r="Q153" s="3"/>
      <c r="R153" s="43"/>
      <c r="S153" s="37">
        <v>11</v>
      </c>
      <c r="T153" s="16" t="s">
        <v>105</v>
      </c>
      <c r="U153" s="43">
        <f>L153/M153*O153-L153/M153*P153+Q153</f>
        <v>18.433333333333334</v>
      </c>
      <c r="V153" s="43">
        <f>IF(R153="m",N153,IF(M153="V",N153,IF(AND(M153&lt;&gt;"V",R153&lt;&gt;"m"),L153/M153*N153-L153/M153*P153+Q153,N153)))</f>
        <v>12.640000000000002</v>
      </c>
      <c r="W153" s="62"/>
      <c r="X153" s="62">
        <v>-99</v>
      </c>
    </row>
    <row r="154" spans="1:24" ht="12.75">
      <c r="A154" s="13">
        <v>4</v>
      </c>
      <c r="B154" s="18">
        <v>130</v>
      </c>
      <c r="C154" s="23">
        <v>1</v>
      </c>
      <c r="D154" s="4"/>
      <c r="E154" s="91">
        <v>35.69532524199628</v>
      </c>
      <c r="F154" s="91">
        <v>39.80853653260947</v>
      </c>
      <c r="G154" s="91">
        <v>5.024</v>
      </c>
      <c r="H154" s="1">
        <v>156</v>
      </c>
      <c r="I154" s="2"/>
      <c r="J154" s="13">
        <v>15.4</v>
      </c>
      <c r="K154" s="15">
        <v>180</v>
      </c>
      <c r="L154" s="1">
        <v>11.5</v>
      </c>
      <c r="M154" s="1">
        <v>15</v>
      </c>
      <c r="N154" s="2">
        <v>12.5</v>
      </c>
      <c r="O154" s="2">
        <v>20.25</v>
      </c>
      <c r="P154" s="2">
        <v>-1.25</v>
      </c>
      <c r="Q154" s="3">
        <v>1.3</v>
      </c>
      <c r="R154" s="43"/>
      <c r="S154" s="37">
        <v>11</v>
      </c>
      <c r="T154" s="16" t="s">
        <v>90</v>
      </c>
      <c r="U154" s="43">
        <f>L154/M154*O154-L154/M154*P154+Q154</f>
        <v>17.783333333333335</v>
      </c>
      <c r="V154" s="43">
        <f>IF(R154="m",N154,IF(M154="V",N154,IF(AND(M154&lt;&gt;"V",R154&lt;&gt;"m"),L154/M154*N154-L154/M154*P154+Q154,N154)))</f>
        <v>11.841666666666669</v>
      </c>
      <c r="W154" s="62"/>
      <c r="X154" s="62">
        <v>-99</v>
      </c>
    </row>
    <row r="155" spans="1:24" ht="12.75">
      <c r="A155" s="13">
        <v>4</v>
      </c>
      <c r="B155" s="18">
        <v>129</v>
      </c>
      <c r="C155" s="23">
        <v>1</v>
      </c>
      <c r="D155" s="4"/>
      <c r="E155" s="91">
        <v>38.44245315876981</v>
      </c>
      <c r="F155" s="91">
        <v>40.41996208726313</v>
      </c>
      <c r="G155" s="91">
        <v>5.063</v>
      </c>
      <c r="H155" s="1">
        <v>204</v>
      </c>
      <c r="I155" s="2"/>
      <c r="J155" s="13">
        <v>17.6</v>
      </c>
      <c r="K155" s="15">
        <v>226</v>
      </c>
      <c r="L155" s="1">
        <v>15.2</v>
      </c>
      <c r="M155" s="1">
        <v>15</v>
      </c>
      <c r="N155" s="2">
        <v>12.5</v>
      </c>
      <c r="O155" s="2">
        <v>17</v>
      </c>
      <c r="P155" s="2">
        <v>-1.75</v>
      </c>
      <c r="Q155" s="3"/>
      <c r="R155" s="43"/>
      <c r="S155" s="37">
        <v>11</v>
      </c>
      <c r="T155" s="16" t="s">
        <v>90</v>
      </c>
      <c r="U155" s="43">
        <f>L155/M155*O155-L155/M155*P155+Q155</f>
        <v>18.999999999999996</v>
      </c>
      <c r="V155" s="43">
        <f>IF(R155="m",N155,IF(M155="V",N155,IF(AND(M155&lt;&gt;"V",R155&lt;&gt;"m"),L155/M155*N155-L155/M155*P155+Q155,N155)))</f>
        <v>14.439999999999998</v>
      </c>
      <c r="W155" s="62"/>
      <c r="X155" s="62">
        <v>-99</v>
      </c>
    </row>
    <row r="156" spans="1:24" ht="12.75">
      <c r="A156" s="13">
        <v>4</v>
      </c>
      <c r="B156" s="18">
        <v>297</v>
      </c>
      <c r="C156" s="23">
        <v>1</v>
      </c>
      <c r="D156" s="4"/>
      <c r="E156" s="91">
        <v>31.28891419907725</v>
      </c>
      <c r="F156" s="91">
        <v>42.6254580297125</v>
      </c>
      <c r="G156" s="91">
        <v>5.749</v>
      </c>
      <c r="H156" s="1">
        <v>196</v>
      </c>
      <c r="I156" s="2"/>
      <c r="J156" s="13">
        <v>16.7</v>
      </c>
      <c r="K156" s="15">
        <v>212</v>
      </c>
      <c r="L156" s="1">
        <v>1</v>
      </c>
      <c r="M156" s="1">
        <v>1</v>
      </c>
      <c r="N156" s="2">
        <v>10.1</v>
      </c>
      <c r="O156" s="2">
        <v>16.75</v>
      </c>
      <c r="P156" s="2">
        <v>-0.45</v>
      </c>
      <c r="Q156" s="3">
        <v>1.3</v>
      </c>
      <c r="R156" s="43"/>
      <c r="S156" s="37">
        <v>11</v>
      </c>
      <c r="T156" s="16" t="s">
        <v>90</v>
      </c>
      <c r="U156" s="11">
        <f>O156-P156+Q156</f>
        <v>18.5</v>
      </c>
      <c r="V156" s="43">
        <f>IF(R156="m",N156,IF(M156="V",N156,IF(AND(M156&lt;&gt;"V",R156&lt;&gt;"m"),L156/M156*N156-L156/M156*P156+Q156,N156)))</f>
        <v>11.85</v>
      </c>
      <c r="W156" s="62"/>
      <c r="X156" s="62">
        <v>-99</v>
      </c>
    </row>
    <row r="157" spans="1:24" ht="12.75">
      <c r="A157" s="13">
        <v>4</v>
      </c>
      <c r="B157" s="18">
        <v>308</v>
      </c>
      <c r="C157" s="23">
        <v>1</v>
      </c>
      <c r="D157" s="4"/>
      <c r="E157" s="91">
        <v>38.299982216455106</v>
      </c>
      <c r="F157" s="91">
        <v>42.94999193503093</v>
      </c>
      <c r="G157" s="91">
        <v>5.379</v>
      </c>
      <c r="H157" s="1">
        <v>152</v>
      </c>
      <c r="I157" s="2"/>
      <c r="J157" s="13">
        <v>15.5</v>
      </c>
      <c r="K157" s="15">
        <v>165</v>
      </c>
      <c r="L157" s="1">
        <v>17.3</v>
      </c>
      <c r="M157" s="1">
        <v>15</v>
      </c>
      <c r="N157" s="2">
        <v>10.9</v>
      </c>
      <c r="O157" s="2">
        <v>14.75</v>
      </c>
      <c r="P157" s="2">
        <v>1.1</v>
      </c>
      <c r="Q157" s="3">
        <v>1.3</v>
      </c>
      <c r="R157" s="43"/>
      <c r="S157" s="37">
        <v>11</v>
      </c>
      <c r="T157" s="16" t="s">
        <v>90</v>
      </c>
      <c r="U157" s="43">
        <f>L157/M157*O157-L157/M157*P157+Q157</f>
        <v>17.043</v>
      </c>
      <c r="V157" s="43">
        <f>IF(R157="m",N157,IF(M157="V",N157,IF(AND(M157&lt;&gt;"V",R157&lt;&gt;"m"),L157/M157*N157-L157/M157*P157+Q157,N157)))</f>
        <v>12.602666666666668</v>
      </c>
      <c r="W157" s="62">
        <v>2.065</v>
      </c>
      <c r="X157" s="62">
        <v>1.255</v>
      </c>
    </row>
    <row r="158" spans="1:24" ht="12.75">
      <c r="A158" s="13">
        <v>4</v>
      </c>
      <c r="B158" s="18">
        <v>299</v>
      </c>
      <c r="C158" s="23">
        <v>1</v>
      </c>
      <c r="D158" s="4"/>
      <c r="E158" s="91">
        <v>33.2110931573322</v>
      </c>
      <c r="F158" s="91">
        <v>43.481056096822236</v>
      </c>
      <c r="G158" s="91">
        <v>5.696</v>
      </c>
      <c r="H158" s="1">
        <v>137</v>
      </c>
      <c r="I158" s="2"/>
      <c r="J158" s="13">
        <v>13.4</v>
      </c>
      <c r="K158" s="15">
        <v>156</v>
      </c>
      <c r="L158" s="1">
        <v>14</v>
      </c>
      <c r="M158" s="1">
        <v>15</v>
      </c>
      <c r="N158" s="2">
        <v>12.25</v>
      </c>
      <c r="O158" s="2">
        <v>17.25</v>
      </c>
      <c r="P158" s="16">
        <v>0.2</v>
      </c>
      <c r="Q158" s="3"/>
      <c r="R158" s="43"/>
      <c r="S158" s="37">
        <v>11</v>
      </c>
      <c r="T158" s="16" t="s">
        <v>90</v>
      </c>
      <c r="U158" s="43">
        <f>L158/M158*O158-L158/M158*P158+Q158</f>
        <v>15.913333333333334</v>
      </c>
      <c r="V158" s="43">
        <f>IF(R158="m",N158,IF(M158="V",N158,IF(AND(M158&lt;&gt;"V",R158&lt;&gt;"m"),L158/M158*N158-L158/M158*P158+Q158,N158)))</f>
        <v>11.246666666666666</v>
      </c>
      <c r="W158" s="62"/>
      <c r="X158" s="62">
        <v>-99</v>
      </c>
    </row>
    <row r="159" spans="1:24" ht="12.75">
      <c r="A159" s="13">
        <v>4</v>
      </c>
      <c r="B159" s="18">
        <v>304</v>
      </c>
      <c r="C159" s="23">
        <v>1</v>
      </c>
      <c r="D159" s="4"/>
      <c r="E159" s="91">
        <v>33.47567992116162</v>
      </c>
      <c r="F159" s="91">
        <v>46.28700082977873</v>
      </c>
      <c r="G159" s="91">
        <v>5.929</v>
      </c>
      <c r="H159" s="1">
        <v>190</v>
      </c>
      <c r="I159" s="2">
        <v>14.7</v>
      </c>
      <c r="J159" s="13">
        <v>15.5</v>
      </c>
      <c r="K159" s="15">
        <v>212</v>
      </c>
      <c r="L159" s="1">
        <v>1</v>
      </c>
      <c r="M159" s="1">
        <v>1</v>
      </c>
      <c r="N159" s="2">
        <v>10.75</v>
      </c>
      <c r="O159" s="2">
        <v>17.75</v>
      </c>
      <c r="P159" s="2">
        <v>2.5</v>
      </c>
      <c r="Q159" s="3">
        <v>1.3</v>
      </c>
      <c r="R159" s="43"/>
      <c r="S159" s="37">
        <v>11</v>
      </c>
      <c r="T159" s="16" t="s">
        <v>103</v>
      </c>
      <c r="U159" s="11">
        <f>O159-P159+Q159</f>
        <v>16.55</v>
      </c>
      <c r="V159" s="43">
        <f>IF(R159="m",N159,IF(M159="V",N159,IF(AND(M159&lt;&gt;"V",R159&lt;&gt;"m"),L159/M159*N159-L159/M159*P159+Q159,N159)))</f>
        <v>9.55</v>
      </c>
      <c r="W159" s="62"/>
      <c r="X159" s="62">
        <v>-99</v>
      </c>
    </row>
    <row r="160" spans="1:24" ht="12.75">
      <c r="A160" s="13">
        <v>4</v>
      </c>
      <c r="B160" s="18">
        <v>316</v>
      </c>
      <c r="C160" s="23">
        <v>1</v>
      </c>
      <c r="D160" s="4"/>
      <c r="E160" s="91">
        <v>38.95370510399989</v>
      </c>
      <c r="F160" s="91">
        <v>46.406855309001635</v>
      </c>
      <c r="G160" s="91">
        <v>5.845</v>
      </c>
      <c r="H160" s="1">
        <v>199</v>
      </c>
      <c r="I160" s="2"/>
      <c r="J160" s="13">
        <v>16.3</v>
      </c>
      <c r="K160" s="15">
        <v>220</v>
      </c>
      <c r="L160" s="1">
        <v>16.5</v>
      </c>
      <c r="M160" s="1">
        <v>15</v>
      </c>
      <c r="N160" s="2">
        <v>9.9</v>
      </c>
      <c r="O160" s="2">
        <v>17</v>
      </c>
      <c r="P160" s="2">
        <v>1.5</v>
      </c>
      <c r="Q160" s="3">
        <v>1.3</v>
      </c>
      <c r="R160" s="43"/>
      <c r="S160" s="37">
        <v>11</v>
      </c>
      <c r="T160" s="16" t="s">
        <v>90</v>
      </c>
      <c r="U160" s="43">
        <f>L160/M160*O160-L160/M160*P160+Q160</f>
        <v>18.350000000000005</v>
      </c>
      <c r="V160" s="43">
        <f>IF(R160="m",N160,IF(M160="V",N160,IF(AND(M160&lt;&gt;"V",R160&lt;&gt;"m"),L160/M160*N160-L160/M160*P160+Q160,N160)))</f>
        <v>10.540000000000001</v>
      </c>
      <c r="W160" s="62"/>
      <c r="X160" s="62">
        <v>-99</v>
      </c>
    </row>
    <row r="161" spans="1:24" ht="12.75">
      <c r="A161" s="13">
        <v>4</v>
      </c>
      <c r="B161" s="18">
        <v>312</v>
      </c>
      <c r="C161" s="23">
        <v>1</v>
      </c>
      <c r="D161" s="4"/>
      <c r="E161" s="91">
        <v>36.23222104398663</v>
      </c>
      <c r="F161" s="91">
        <v>48.87442445921683</v>
      </c>
      <c r="G161" s="91">
        <v>6.041</v>
      </c>
      <c r="H161" s="1">
        <v>202</v>
      </c>
      <c r="I161" s="2"/>
      <c r="J161" s="13">
        <v>15.6</v>
      </c>
      <c r="K161" s="15">
        <v>221</v>
      </c>
      <c r="L161" s="1">
        <v>15.1</v>
      </c>
      <c r="M161" s="1">
        <v>15</v>
      </c>
      <c r="N161" s="2">
        <v>12.5</v>
      </c>
      <c r="O161" s="2">
        <v>18.7</v>
      </c>
      <c r="P161" s="2">
        <v>1.8</v>
      </c>
      <c r="Q161" s="3">
        <v>1.3</v>
      </c>
      <c r="R161" s="43"/>
      <c r="S161" s="37">
        <v>11</v>
      </c>
      <c r="T161" s="16" t="s">
        <v>90</v>
      </c>
      <c r="U161" s="43">
        <f>L161/M161*O161-L161/M161*P161+Q161</f>
        <v>18.312666666666665</v>
      </c>
      <c r="V161" s="43">
        <f>IF(R161="m",N161,IF(M161="V",N161,IF(AND(M161&lt;&gt;"V",R161&lt;&gt;"m"),L161/M161*N161-L161/M161*P161+Q161,N161)))</f>
        <v>12.071333333333333</v>
      </c>
      <c r="W161" s="62"/>
      <c r="X161" s="62">
        <v>-99</v>
      </c>
    </row>
    <row r="162" spans="1:24" ht="12.75">
      <c r="A162" s="13">
        <v>5</v>
      </c>
      <c r="B162" s="18">
        <v>434</v>
      </c>
      <c r="C162" s="23">
        <v>1</v>
      </c>
      <c r="D162" s="4"/>
      <c r="E162" s="91">
        <v>43.81336561623856</v>
      </c>
      <c r="F162" s="91">
        <v>1.7438381168572157</v>
      </c>
      <c r="G162" s="91">
        <v>4.53</v>
      </c>
      <c r="H162" s="1">
        <v>212</v>
      </c>
      <c r="I162" s="2"/>
      <c r="J162" s="13">
        <v>13.9</v>
      </c>
      <c r="K162" s="15">
        <v>231</v>
      </c>
      <c r="L162" s="1">
        <v>1</v>
      </c>
      <c r="M162" s="1">
        <v>1</v>
      </c>
      <c r="N162" s="2">
        <v>5.1</v>
      </c>
      <c r="O162" s="2">
        <v>13.75</v>
      </c>
      <c r="P162" s="2">
        <v>-1.5</v>
      </c>
      <c r="Q162" s="3"/>
      <c r="R162" s="43"/>
      <c r="S162" s="37">
        <v>11</v>
      </c>
      <c r="T162" s="16" t="s">
        <v>109</v>
      </c>
      <c r="U162" s="11">
        <f>O162-P162+Q162</f>
        <v>15.25</v>
      </c>
      <c r="V162" s="43">
        <f>IF(R162="m",N162,IF(M162="V",N162,IF(AND(M162&lt;&gt;"V",R162&lt;&gt;"m"),L162/M162*N162-L162/M162*P162+Q162,N162)))</f>
        <v>6.6</v>
      </c>
      <c r="W162" s="62"/>
      <c r="X162" s="62">
        <v>-99</v>
      </c>
    </row>
    <row r="163" spans="1:24" ht="12.75">
      <c r="A163" s="13">
        <v>5</v>
      </c>
      <c r="B163" s="18">
        <v>429</v>
      </c>
      <c r="C163" s="23">
        <v>1</v>
      </c>
      <c r="D163" s="4"/>
      <c r="E163" s="91">
        <v>47.14888748805672</v>
      </c>
      <c r="F163" s="91">
        <v>4.239140672184471</v>
      </c>
      <c r="G163" s="91">
        <v>4.384</v>
      </c>
      <c r="H163" s="1">
        <v>178</v>
      </c>
      <c r="I163" s="2"/>
      <c r="J163" s="13">
        <v>13.1</v>
      </c>
      <c r="K163" s="15">
        <v>195</v>
      </c>
      <c r="L163" s="1">
        <v>1</v>
      </c>
      <c r="M163" s="1">
        <v>1</v>
      </c>
      <c r="N163" s="2">
        <v>8</v>
      </c>
      <c r="O163" s="2">
        <v>14.3</v>
      </c>
      <c r="P163" s="2">
        <v>0.75</v>
      </c>
      <c r="Q163" s="3">
        <v>1.3</v>
      </c>
      <c r="R163" s="43"/>
      <c r="S163" s="37">
        <v>11</v>
      </c>
      <c r="T163" s="16" t="s">
        <v>98</v>
      </c>
      <c r="U163" s="11">
        <f>O163-P163+Q163</f>
        <v>14.850000000000001</v>
      </c>
      <c r="V163" s="43">
        <f>IF(R163="m",N163,IF(M163="V",N163,IF(AND(M163&lt;&gt;"V",R163&lt;&gt;"m"),L163/M163*N163-L163/M163*P163+Q163,N163)))</f>
        <v>8.55</v>
      </c>
      <c r="W163" s="62">
        <v>4.155</v>
      </c>
      <c r="X163" s="62">
        <v>2.255</v>
      </c>
    </row>
    <row r="164" spans="1:24" ht="12.75">
      <c r="A164" s="13">
        <v>5</v>
      </c>
      <c r="B164" s="18">
        <v>430</v>
      </c>
      <c r="C164" s="23">
        <v>1</v>
      </c>
      <c r="D164" s="4"/>
      <c r="E164" s="91">
        <v>48.395155333893115</v>
      </c>
      <c r="F164" s="91">
        <v>5.519880090034299</v>
      </c>
      <c r="G164" s="91">
        <v>4.236</v>
      </c>
      <c r="H164" s="1">
        <v>194</v>
      </c>
      <c r="I164" s="2">
        <v>15</v>
      </c>
      <c r="J164" s="13">
        <v>13.9</v>
      </c>
      <c r="K164" s="15">
        <v>208</v>
      </c>
      <c r="L164" s="1">
        <v>1</v>
      </c>
      <c r="M164" s="1">
        <v>1</v>
      </c>
      <c r="N164" s="2">
        <v>6.2</v>
      </c>
      <c r="O164" s="2">
        <v>13.5</v>
      </c>
      <c r="P164" s="2">
        <v>-1.3</v>
      </c>
      <c r="Q164" s="3"/>
      <c r="R164" s="43"/>
      <c r="S164" s="37">
        <v>11</v>
      </c>
      <c r="T164" s="16" t="s">
        <v>98</v>
      </c>
      <c r="U164" s="11">
        <f>O164-P164+Q164</f>
        <v>14.8</v>
      </c>
      <c r="V164" s="43">
        <f>IF(R164="m",N164,IF(M164="V",N164,IF(AND(M164&lt;&gt;"V",R164&lt;&gt;"m"),L164/M164*N164-L164/M164*P164+Q164,N164)))</f>
        <v>7.5</v>
      </c>
      <c r="W164" s="62"/>
      <c r="X164" s="62">
        <v>-99</v>
      </c>
    </row>
    <row r="165" spans="1:24" ht="12.75">
      <c r="A165" s="13">
        <v>5</v>
      </c>
      <c r="B165" s="18">
        <v>426</v>
      </c>
      <c r="C165" s="23">
        <v>1</v>
      </c>
      <c r="D165" s="4"/>
      <c r="E165" s="91">
        <v>43.92226814331423</v>
      </c>
      <c r="F165" s="91">
        <v>6.059815438344961</v>
      </c>
      <c r="G165" s="91">
        <v>4.279</v>
      </c>
      <c r="H165" s="1">
        <v>148</v>
      </c>
      <c r="I165" s="2"/>
      <c r="J165" s="13">
        <v>12.8</v>
      </c>
      <c r="K165" s="15">
        <v>165</v>
      </c>
      <c r="L165" s="1">
        <v>1</v>
      </c>
      <c r="M165" s="1">
        <v>1</v>
      </c>
      <c r="N165" s="2">
        <v>5.4</v>
      </c>
      <c r="O165" s="2">
        <v>13</v>
      </c>
      <c r="P165" s="2">
        <v>-0.6</v>
      </c>
      <c r="Q165" s="3">
        <v>1.3</v>
      </c>
      <c r="R165" s="43"/>
      <c r="S165" s="37">
        <v>11</v>
      </c>
      <c r="T165" s="16" t="s">
        <v>98</v>
      </c>
      <c r="U165" s="11">
        <f>O165-P165+Q165</f>
        <v>14.9</v>
      </c>
      <c r="V165" s="43">
        <f>IF(R165="m",N165,IF(M165="V",N165,IF(AND(M165&lt;&gt;"V",R165&lt;&gt;"m"),L165/M165*N165-L165/M165*P165+Q165,N165)))</f>
        <v>7.3</v>
      </c>
      <c r="W165" s="62"/>
      <c r="X165" s="62">
        <v>-99</v>
      </c>
    </row>
    <row r="166" spans="1:24" ht="12.75">
      <c r="A166" s="13">
        <v>5</v>
      </c>
      <c r="B166" s="18">
        <v>407</v>
      </c>
      <c r="C166" s="23">
        <v>1</v>
      </c>
      <c r="D166" s="4"/>
      <c r="E166" s="91">
        <v>49.834042775791524</v>
      </c>
      <c r="F166" s="91">
        <v>9.763579293506082</v>
      </c>
      <c r="G166" s="91">
        <v>4.387</v>
      </c>
      <c r="H166" s="1">
        <v>175</v>
      </c>
      <c r="I166" s="2"/>
      <c r="J166" s="13">
        <v>13.7</v>
      </c>
      <c r="K166" s="15">
        <v>192</v>
      </c>
      <c r="L166" s="1">
        <v>16</v>
      </c>
      <c r="M166" s="1" t="s">
        <v>19</v>
      </c>
      <c r="N166" s="2">
        <v>7.3</v>
      </c>
      <c r="O166" s="2">
        <v>14.7</v>
      </c>
      <c r="P166" s="2"/>
      <c r="Q166" s="3"/>
      <c r="R166" s="43"/>
      <c r="S166" s="37">
        <v>11</v>
      </c>
      <c r="T166" s="16" t="s">
        <v>98</v>
      </c>
      <c r="U166" s="11">
        <f>O166-P166+Q166</f>
        <v>14.7</v>
      </c>
      <c r="V166" s="43">
        <f>IF(R166="m",N166,IF(M166="V",N166,IF(AND(M166&lt;&gt;"V",R166&lt;&gt;"m"),L166/M166*N166-L166/M166*P166+Q166,N166)))</f>
        <v>7.3</v>
      </c>
      <c r="W166" s="62"/>
      <c r="X166" s="62">
        <v>-99</v>
      </c>
    </row>
    <row r="167" spans="1:24" ht="12.75">
      <c r="A167" s="13">
        <v>5</v>
      </c>
      <c r="B167" s="18">
        <v>422</v>
      </c>
      <c r="C167" s="23">
        <v>1</v>
      </c>
      <c r="D167" s="4"/>
      <c r="E167" s="91">
        <v>41.92420417445318</v>
      </c>
      <c r="F167" s="91">
        <v>10.536233356316789</v>
      </c>
      <c r="G167" s="91">
        <v>3.872</v>
      </c>
      <c r="H167" s="1">
        <v>84</v>
      </c>
      <c r="I167" s="2"/>
      <c r="J167" s="13">
        <v>10</v>
      </c>
      <c r="K167" s="15">
        <v>97</v>
      </c>
      <c r="L167" s="1">
        <v>13.9</v>
      </c>
      <c r="M167" s="1" t="s">
        <v>19</v>
      </c>
      <c r="N167" s="2">
        <v>6.8</v>
      </c>
      <c r="O167" s="2">
        <v>11.2</v>
      </c>
      <c r="P167" s="2"/>
      <c r="Q167" s="3"/>
      <c r="R167" s="43"/>
      <c r="S167" s="37">
        <v>11</v>
      </c>
      <c r="T167" s="16" t="s">
        <v>98</v>
      </c>
      <c r="U167" s="11">
        <f>O167-P167+Q167</f>
        <v>11.2</v>
      </c>
      <c r="V167" s="43">
        <f>IF(R167="m",N167,IF(M167="V",N167,IF(AND(M167&lt;&gt;"V",R167&lt;&gt;"m"),L167/M167*N167-L167/M167*P167+Q167,N167)))</f>
        <v>6.8</v>
      </c>
      <c r="W167" s="62"/>
      <c r="X167" s="62">
        <v>-99</v>
      </c>
    </row>
    <row r="168" spans="1:24" ht="12.75">
      <c r="A168" s="13">
        <v>5</v>
      </c>
      <c r="B168" s="18">
        <v>399</v>
      </c>
      <c r="C168" s="23">
        <v>1</v>
      </c>
      <c r="D168" s="4"/>
      <c r="E168" s="91">
        <v>49.62967994598135</v>
      </c>
      <c r="F168" s="91">
        <v>12.810622094943565</v>
      </c>
      <c r="G168" s="91">
        <v>4.513</v>
      </c>
      <c r="H168" s="1">
        <v>142</v>
      </c>
      <c r="I168" s="2"/>
      <c r="J168" s="13">
        <v>11.6</v>
      </c>
      <c r="K168" s="15">
        <v>160</v>
      </c>
      <c r="L168" s="1">
        <v>16.9</v>
      </c>
      <c r="M168" s="1" t="s">
        <v>19</v>
      </c>
      <c r="N168" s="2">
        <v>6.9</v>
      </c>
      <c r="O168" s="2">
        <v>13.4</v>
      </c>
      <c r="P168" s="2"/>
      <c r="Q168" s="3"/>
      <c r="R168" s="43"/>
      <c r="S168" s="37">
        <v>11</v>
      </c>
      <c r="T168" s="16" t="s">
        <v>98</v>
      </c>
      <c r="U168" s="11">
        <f>O168-P168+Q168</f>
        <v>13.4</v>
      </c>
      <c r="V168" s="43">
        <f>IF(R168="m",N168,IF(M168="V",N168,IF(AND(M168&lt;&gt;"V",R168&lt;&gt;"m"),L168/M168*N168-L168/M168*P168+Q168,N168)))</f>
        <v>6.9</v>
      </c>
      <c r="W168" s="62"/>
      <c r="X168" s="62">
        <v>-99</v>
      </c>
    </row>
    <row r="169" spans="1:24" ht="12.75">
      <c r="A169" s="13">
        <v>5</v>
      </c>
      <c r="B169" s="18">
        <v>394</v>
      </c>
      <c r="C169" s="23">
        <v>1</v>
      </c>
      <c r="D169" s="4"/>
      <c r="E169" s="91">
        <v>45.858217029285164</v>
      </c>
      <c r="F169" s="91">
        <v>15.379410811047999</v>
      </c>
      <c r="G169" s="91">
        <v>3.792</v>
      </c>
      <c r="H169" s="1">
        <v>137</v>
      </c>
      <c r="I169" s="2"/>
      <c r="J169" s="13">
        <v>12.2</v>
      </c>
      <c r="K169" s="16">
        <v>151</v>
      </c>
      <c r="L169" s="1">
        <v>18.1</v>
      </c>
      <c r="M169" s="1" t="s">
        <v>19</v>
      </c>
      <c r="N169" s="2">
        <v>7.7</v>
      </c>
      <c r="O169" s="2">
        <v>14.3</v>
      </c>
      <c r="P169" s="2"/>
      <c r="Q169" s="3"/>
      <c r="R169" s="43"/>
      <c r="S169" s="37">
        <v>11</v>
      </c>
      <c r="T169" s="16" t="s">
        <v>98</v>
      </c>
      <c r="U169" s="11">
        <f>O169-P169+Q169</f>
        <v>14.3</v>
      </c>
      <c r="V169" s="43">
        <f>IF(R169="m",N169,IF(M169="V",N169,IF(AND(M169&lt;&gt;"V",R169&lt;&gt;"m"),L169/M169*N169-L169/M169*P169+Q169,N169)))</f>
        <v>7.7</v>
      </c>
      <c r="W169" s="62"/>
      <c r="X169" s="62">
        <v>-99</v>
      </c>
    </row>
    <row r="170" spans="1:24" ht="12.75">
      <c r="A170" s="13">
        <v>5</v>
      </c>
      <c r="B170" s="18">
        <v>390</v>
      </c>
      <c r="C170" s="23">
        <v>1</v>
      </c>
      <c r="D170" s="4"/>
      <c r="E170" s="91">
        <v>42.95936493518793</v>
      </c>
      <c r="F170" s="91">
        <v>16.087017012651728</v>
      </c>
      <c r="G170" s="91">
        <v>4.103</v>
      </c>
      <c r="H170" s="1">
        <v>169</v>
      </c>
      <c r="I170" s="2"/>
      <c r="J170" s="13">
        <v>15</v>
      </c>
      <c r="K170" s="15">
        <v>192</v>
      </c>
      <c r="L170" s="1">
        <v>20</v>
      </c>
      <c r="M170" s="1" t="s">
        <v>19</v>
      </c>
      <c r="N170" s="2">
        <v>9.1</v>
      </c>
      <c r="O170" s="2">
        <v>16.5</v>
      </c>
      <c r="P170" s="2"/>
      <c r="Q170" s="3"/>
      <c r="R170" s="43"/>
      <c r="S170" s="37">
        <v>11</v>
      </c>
      <c r="T170" s="16" t="s">
        <v>98</v>
      </c>
      <c r="U170" s="11">
        <f>O170-P170+Q170</f>
        <v>16.5</v>
      </c>
      <c r="V170" s="43">
        <f>IF(R170="m",N170,IF(M170="V",N170,IF(AND(M170&lt;&gt;"V",R170&lt;&gt;"m"),L170/M170*N170-L170/M170*P170+Q170,N170)))</f>
        <v>9.1</v>
      </c>
      <c r="W170" s="62"/>
      <c r="X170" s="62">
        <v>-99</v>
      </c>
    </row>
    <row r="171" spans="1:24" ht="12.75">
      <c r="A171" s="13">
        <v>5</v>
      </c>
      <c r="B171" s="18">
        <v>84</v>
      </c>
      <c r="C171" s="23">
        <v>1</v>
      </c>
      <c r="D171" s="4"/>
      <c r="E171" s="91">
        <v>40.439134942435686</v>
      </c>
      <c r="F171" s="91">
        <v>19.76954410469491</v>
      </c>
      <c r="G171" s="91">
        <v>3.88</v>
      </c>
      <c r="H171" s="1">
        <v>151</v>
      </c>
      <c r="I171" s="2"/>
      <c r="J171" s="13">
        <v>14</v>
      </c>
      <c r="K171" s="15">
        <v>171</v>
      </c>
      <c r="L171" s="1">
        <v>16.5</v>
      </c>
      <c r="M171" s="1" t="s">
        <v>19</v>
      </c>
      <c r="N171" s="2">
        <v>7.6</v>
      </c>
      <c r="O171" s="2">
        <v>15.7</v>
      </c>
      <c r="P171" s="2"/>
      <c r="Q171" s="3"/>
      <c r="R171" s="43"/>
      <c r="S171" s="37">
        <v>11</v>
      </c>
      <c r="T171" s="16" t="s">
        <v>98</v>
      </c>
      <c r="U171" s="11">
        <f>O171-P171+Q171</f>
        <v>15.7</v>
      </c>
      <c r="V171" s="43">
        <f>IF(R171="m",N171,IF(M171="V",N171,IF(AND(M171&lt;&gt;"V",R171&lt;&gt;"m"),L171/M171*N171-L171/M171*P171+Q171,N171)))</f>
        <v>7.6</v>
      </c>
      <c r="W171" s="62"/>
      <c r="X171" s="62">
        <v>-99</v>
      </c>
    </row>
    <row r="172" spans="1:24" ht="12.75">
      <c r="A172" s="13">
        <v>5</v>
      </c>
      <c r="B172" s="18">
        <v>380</v>
      </c>
      <c r="C172" s="23">
        <v>1</v>
      </c>
      <c r="D172" s="4"/>
      <c r="E172" s="91">
        <v>49.37692749242522</v>
      </c>
      <c r="F172" s="91">
        <v>23.558675183629965</v>
      </c>
      <c r="G172" s="91">
        <v>4.479</v>
      </c>
      <c r="H172" s="1">
        <v>154</v>
      </c>
      <c r="I172" s="2"/>
      <c r="J172" s="13">
        <v>12.2</v>
      </c>
      <c r="K172" s="15">
        <v>174</v>
      </c>
      <c r="L172" s="1">
        <v>18.2</v>
      </c>
      <c r="M172" s="1" t="s">
        <v>19</v>
      </c>
      <c r="N172" s="2">
        <v>6.3</v>
      </c>
      <c r="O172" s="2">
        <v>13.4</v>
      </c>
      <c r="P172" s="2"/>
      <c r="Q172" s="3"/>
      <c r="R172" s="43"/>
      <c r="S172" s="37">
        <v>11</v>
      </c>
      <c r="T172" s="16" t="s">
        <v>98</v>
      </c>
      <c r="U172" s="11">
        <f>O172-P172+Q172</f>
        <v>13.4</v>
      </c>
      <c r="V172" s="43">
        <f>IF(R172="m",N172,IF(M172="V",N172,IF(AND(M172&lt;&gt;"V",R172&lt;&gt;"m"),L172/M172*N172-L172/M172*P172+Q172,N172)))</f>
        <v>6.3</v>
      </c>
      <c r="W172" s="62"/>
      <c r="X172" s="62">
        <v>-99</v>
      </c>
    </row>
    <row r="173" spans="1:24" ht="12.75">
      <c r="A173" s="13">
        <v>5</v>
      </c>
      <c r="B173" s="18">
        <v>83</v>
      </c>
      <c r="C173" s="23">
        <v>1</v>
      </c>
      <c r="D173" s="4"/>
      <c r="E173" s="91">
        <v>40.07902848792919</v>
      </c>
      <c r="F173" s="91">
        <v>24.042619500873027</v>
      </c>
      <c r="G173" s="91">
        <v>4.103</v>
      </c>
      <c r="H173" s="1">
        <v>189</v>
      </c>
      <c r="I173" s="2"/>
      <c r="J173" s="13">
        <v>13.8</v>
      </c>
      <c r="K173" s="15">
        <v>200</v>
      </c>
      <c r="L173" s="1">
        <v>15.8</v>
      </c>
      <c r="M173" s="1" t="s">
        <v>19</v>
      </c>
      <c r="N173" s="2">
        <v>7.7</v>
      </c>
      <c r="O173" s="2">
        <v>14.8</v>
      </c>
      <c r="P173" s="2"/>
      <c r="Q173" s="3"/>
      <c r="R173" s="43"/>
      <c r="S173" s="37">
        <v>11</v>
      </c>
      <c r="T173" s="16" t="s">
        <v>98</v>
      </c>
      <c r="U173" s="11">
        <f>O173-P173+Q173</f>
        <v>14.8</v>
      </c>
      <c r="V173" s="43">
        <f>IF(R173="m",N173,IF(M173="V",N173,IF(AND(M173&lt;&gt;"V",R173&lt;&gt;"m"),L173/M173*N173-L173/M173*P173+Q173,N173)))</f>
        <v>7.7</v>
      </c>
      <c r="W173" s="62"/>
      <c r="X173" s="62">
        <v>-99</v>
      </c>
    </row>
    <row r="174" spans="1:24" ht="12.75">
      <c r="A174" s="13">
        <v>5</v>
      </c>
      <c r="B174" s="18">
        <v>377</v>
      </c>
      <c r="C174" s="23">
        <v>1</v>
      </c>
      <c r="D174" s="4"/>
      <c r="E174" s="91">
        <v>45.795386781734614</v>
      </c>
      <c r="F174" s="91">
        <v>25.755424176497794</v>
      </c>
      <c r="G174" s="91">
        <v>4.617</v>
      </c>
      <c r="H174" s="1">
        <v>183</v>
      </c>
      <c r="I174" s="2">
        <v>13.7</v>
      </c>
      <c r="J174" s="13">
        <v>14</v>
      </c>
      <c r="K174" s="15">
        <v>200</v>
      </c>
      <c r="L174" s="1">
        <v>18.9</v>
      </c>
      <c r="M174" s="1" t="s">
        <v>19</v>
      </c>
      <c r="N174" s="2">
        <v>7.6</v>
      </c>
      <c r="O174" s="2">
        <v>16.1</v>
      </c>
      <c r="P174" s="2"/>
      <c r="Q174" s="3"/>
      <c r="R174" s="43"/>
      <c r="S174" s="37">
        <v>11</v>
      </c>
      <c r="T174" s="16" t="s">
        <v>98</v>
      </c>
      <c r="U174" s="11">
        <f>O174-P174+Q174</f>
        <v>16.1</v>
      </c>
      <c r="V174" s="43">
        <f>IF(R174="m",N174,IF(M174="V",N174,IF(AND(M174&lt;&gt;"V",R174&lt;&gt;"m"),L174/M174*N174-L174/M174*P174+Q174,N174)))</f>
        <v>7.6</v>
      </c>
      <c r="W174" s="62">
        <v>3.505</v>
      </c>
      <c r="X174" s="62">
        <v>2.775</v>
      </c>
    </row>
    <row r="175" spans="1:24" ht="12.75">
      <c r="A175" s="13">
        <v>5</v>
      </c>
      <c r="B175" s="18">
        <v>378</v>
      </c>
      <c r="C175" s="23">
        <v>1</v>
      </c>
      <c r="D175" s="4"/>
      <c r="E175" s="91">
        <v>46.505646693016104</v>
      </c>
      <c r="F175" s="91">
        <v>26.998275679464417</v>
      </c>
      <c r="G175" s="91">
        <v>4.603</v>
      </c>
      <c r="H175" s="1">
        <v>163</v>
      </c>
      <c r="I175" s="2"/>
      <c r="J175" s="13">
        <v>15</v>
      </c>
      <c r="K175" s="15">
        <v>185</v>
      </c>
      <c r="L175" s="1">
        <v>19.2</v>
      </c>
      <c r="M175" s="1" t="s">
        <v>19</v>
      </c>
      <c r="N175" s="2">
        <v>7.5</v>
      </c>
      <c r="O175" s="2">
        <v>16.9</v>
      </c>
      <c r="P175" s="2"/>
      <c r="Q175" s="3"/>
      <c r="R175" s="43"/>
      <c r="S175" s="37">
        <v>11</v>
      </c>
      <c r="T175" s="16" t="s">
        <v>98</v>
      </c>
      <c r="U175" s="11">
        <f>O175-P175+Q175</f>
        <v>16.9</v>
      </c>
      <c r="V175" s="43">
        <f>IF(R175="m",N175,IF(M175="V",N175,IF(AND(M175&lt;&gt;"V",R175&lt;&gt;"m"),L175/M175*N175-L175/M175*P175+Q175,N175)))</f>
        <v>7.5</v>
      </c>
      <c r="W175" s="62"/>
      <c r="X175" s="62">
        <v>-99</v>
      </c>
    </row>
    <row r="176" spans="1:24" ht="12.75">
      <c r="A176" s="13">
        <v>5</v>
      </c>
      <c r="B176" s="18">
        <v>365</v>
      </c>
      <c r="C176" s="23">
        <v>1</v>
      </c>
      <c r="D176" s="4"/>
      <c r="E176" s="91">
        <v>43.34203738429493</v>
      </c>
      <c r="F176" s="91">
        <v>28.866937270489586</v>
      </c>
      <c r="G176" s="91">
        <v>4.499</v>
      </c>
      <c r="H176" s="1">
        <v>231</v>
      </c>
      <c r="I176" s="2"/>
      <c r="J176" s="13">
        <v>15.9</v>
      </c>
      <c r="K176" s="15">
        <v>241</v>
      </c>
      <c r="L176" s="1">
        <v>19.8</v>
      </c>
      <c r="M176" s="1" t="s">
        <v>19</v>
      </c>
      <c r="N176" s="2">
        <v>7.7</v>
      </c>
      <c r="O176" s="2">
        <v>18.3</v>
      </c>
      <c r="P176" s="2"/>
      <c r="Q176" s="3"/>
      <c r="R176" s="43"/>
      <c r="S176" s="37">
        <v>11</v>
      </c>
      <c r="T176" s="16" t="s">
        <v>110</v>
      </c>
      <c r="U176" s="11">
        <f>O176-P176+Q176</f>
        <v>18.3</v>
      </c>
      <c r="V176" s="43">
        <f>IF(R176="m",N176,IF(M176="V",N176,IF(AND(M176&lt;&gt;"V",R176&lt;&gt;"m"),L176/M176*N176-L176/M176*P176+Q176,N176)))</f>
        <v>7.7</v>
      </c>
      <c r="W176" s="62"/>
      <c r="X176" s="62">
        <v>-99</v>
      </c>
    </row>
    <row r="177" spans="1:24" ht="12.75">
      <c r="A177" s="13">
        <v>5</v>
      </c>
      <c r="B177" s="18">
        <v>363</v>
      </c>
      <c r="C177" s="23">
        <v>1</v>
      </c>
      <c r="D177" s="4"/>
      <c r="E177" s="91">
        <v>43.05244369617211</v>
      </c>
      <c r="F177" s="91">
        <v>30.80999787062521</v>
      </c>
      <c r="G177" s="91">
        <v>4.472</v>
      </c>
      <c r="H177" s="1">
        <v>170</v>
      </c>
      <c r="I177" s="2"/>
      <c r="J177" s="13">
        <v>14.8</v>
      </c>
      <c r="K177" s="15">
        <v>183</v>
      </c>
      <c r="L177" s="1">
        <v>15.6</v>
      </c>
      <c r="M177" s="1" t="s">
        <v>19</v>
      </c>
      <c r="N177" s="2">
        <v>9.1</v>
      </c>
      <c r="O177" s="2">
        <v>16.1</v>
      </c>
      <c r="P177" s="2"/>
      <c r="Q177" s="3"/>
      <c r="R177" s="43"/>
      <c r="S177" s="37">
        <v>11</v>
      </c>
      <c r="T177" s="16" t="s">
        <v>98</v>
      </c>
      <c r="U177" s="11">
        <f>O177-P177+Q177</f>
        <v>16.1</v>
      </c>
      <c r="V177" s="43">
        <f>IF(R177="m",N177,IF(M177="V",N177,IF(AND(M177&lt;&gt;"V",R177&lt;&gt;"m"),L177/M177*N177-L177/M177*P177+Q177,N177)))</f>
        <v>9.1</v>
      </c>
      <c r="W177" s="62"/>
      <c r="X177" s="62">
        <v>-99</v>
      </c>
    </row>
    <row r="178" spans="1:24" ht="12.75">
      <c r="A178" s="13">
        <v>5</v>
      </c>
      <c r="B178" s="18">
        <v>350</v>
      </c>
      <c r="C178" s="23">
        <v>1</v>
      </c>
      <c r="D178" s="4"/>
      <c r="E178" s="91">
        <v>47.610609422707675</v>
      </c>
      <c r="F178" s="91">
        <v>31.602044718631408</v>
      </c>
      <c r="G178" s="91">
        <v>4.691</v>
      </c>
      <c r="H178" s="1">
        <v>222</v>
      </c>
      <c r="I178" s="2"/>
      <c r="J178" s="13"/>
      <c r="K178" s="15">
        <v>235</v>
      </c>
      <c r="L178" s="1">
        <v>19.1</v>
      </c>
      <c r="M178" s="1" t="s">
        <v>19</v>
      </c>
      <c r="N178" s="2">
        <v>7.9</v>
      </c>
      <c r="O178" s="2">
        <v>17.5</v>
      </c>
      <c r="P178" s="2"/>
      <c r="Q178" s="3"/>
      <c r="R178" s="43"/>
      <c r="S178" s="37">
        <v>11</v>
      </c>
      <c r="T178" s="16" t="s">
        <v>98</v>
      </c>
      <c r="U178" s="11">
        <f>O178-P178+Q178</f>
        <v>17.5</v>
      </c>
      <c r="V178" s="43">
        <f>IF(R178="m",N178,IF(M178="V",N178,IF(AND(M178&lt;&gt;"V",R178&lt;&gt;"m"),L178/M178*N178-L178/M178*P178+Q178,N178)))</f>
        <v>7.9</v>
      </c>
      <c r="W178" s="62"/>
      <c r="X178" s="62">
        <v>-99</v>
      </c>
    </row>
    <row r="179" spans="1:24" ht="12.75">
      <c r="A179" s="13">
        <v>5</v>
      </c>
      <c r="B179" s="18">
        <v>355</v>
      </c>
      <c r="C179" s="23">
        <v>1</v>
      </c>
      <c r="D179" s="4"/>
      <c r="E179" s="91">
        <v>42.3550145884867</v>
      </c>
      <c r="F179" s="91">
        <v>33.54014377144318</v>
      </c>
      <c r="G179" s="91">
        <v>4.453</v>
      </c>
      <c r="H179" s="1">
        <v>141</v>
      </c>
      <c r="I179" s="2"/>
      <c r="J179" s="13"/>
      <c r="K179" s="15">
        <v>153</v>
      </c>
      <c r="L179" s="1">
        <v>16.1</v>
      </c>
      <c r="M179" s="1" t="s">
        <v>19</v>
      </c>
      <c r="N179" s="2">
        <v>9.3</v>
      </c>
      <c r="O179" s="2">
        <v>14.4</v>
      </c>
      <c r="P179" s="2"/>
      <c r="Q179" s="3"/>
      <c r="R179" s="43"/>
      <c r="S179" s="37">
        <v>11</v>
      </c>
      <c r="T179" s="16" t="s">
        <v>98</v>
      </c>
      <c r="U179" s="11">
        <f>O179-P179+Q179</f>
        <v>14.4</v>
      </c>
      <c r="V179" s="43">
        <f>IF(R179="m",N179,IF(M179="V",N179,IF(AND(M179&lt;&gt;"V",R179&lt;&gt;"m"),L179/M179*N179-L179/M179*P179+Q179,N179)))</f>
        <v>9.3</v>
      </c>
      <c r="W179" s="62"/>
      <c r="X179" s="62">
        <v>-99</v>
      </c>
    </row>
    <row r="180" spans="1:24" ht="12.75">
      <c r="A180" s="13">
        <v>5</v>
      </c>
      <c r="B180" s="18">
        <v>347</v>
      </c>
      <c r="C180" s="23">
        <v>1</v>
      </c>
      <c r="D180" s="4"/>
      <c r="E180" s="91">
        <v>45.62711008134818</v>
      </c>
      <c r="F180" s="91">
        <v>33.996459545437006</v>
      </c>
      <c r="G180" s="91">
        <v>4.697</v>
      </c>
      <c r="H180" s="1">
        <v>144</v>
      </c>
      <c r="I180" s="2"/>
      <c r="J180" s="13">
        <v>13.9</v>
      </c>
      <c r="K180" s="15">
        <v>158</v>
      </c>
      <c r="L180" s="1">
        <v>16.4</v>
      </c>
      <c r="M180" s="1" t="s">
        <v>19</v>
      </c>
      <c r="N180" s="2">
        <v>9.1</v>
      </c>
      <c r="O180" s="2">
        <v>15.1</v>
      </c>
      <c r="P180" s="2"/>
      <c r="Q180" s="3"/>
      <c r="R180" s="43"/>
      <c r="S180" s="37">
        <v>11</v>
      </c>
      <c r="T180" s="16" t="s">
        <v>98</v>
      </c>
      <c r="U180" s="11">
        <f>O180-P180+Q180</f>
        <v>15.1</v>
      </c>
      <c r="V180" s="43">
        <f>IF(R180="m",N180,IF(M180="V",N180,IF(AND(M180&lt;&gt;"V",R180&lt;&gt;"m"),L180/M180*N180-L180/M180*P180+Q180,N180)))</f>
        <v>9.1</v>
      </c>
      <c r="W180" s="62"/>
      <c r="X180" s="62">
        <v>-99</v>
      </c>
    </row>
    <row r="181" spans="1:24" ht="12.75">
      <c r="A181" s="13">
        <v>5</v>
      </c>
      <c r="B181" s="18">
        <v>345</v>
      </c>
      <c r="C181" s="23">
        <v>1</v>
      </c>
      <c r="D181" s="4"/>
      <c r="E181" s="91">
        <v>48.16420098980529</v>
      </c>
      <c r="F181" s="91">
        <v>34.4309290175801</v>
      </c>
      <c r="G181" s="91">
        <v>4.595</v>
      </c>
      <c r="H181" s="1">
        <v>159</v>
      </c>
      <c r="I181" s="2"/>
      <c r="J181" s="13">
        <v>14.7</v>
      </c>
      <c r="K181" s="15">
        <v>179</v>
      </c>
      <c r="L181" s="1">
        <v>17.9</v>
      </c>
      <c r="M181" s="1" t="s">
        <v>19</v>
      </c>
      <c r="N181" s="2">
        <v>9.4</v>
      </c>
      <c r="O181" s="2">
        <v>17.1</v>
      </c>
      <c r="P181" s="2"/>
      <c r="Q181" s="3"/>
      <c r="R181" s="43"/>
      <c r="S181" s="37">
        <v>11</v>
      </c>
      <c r="T181" s="16" t="s">
        <v>98</v>
      </c>
      <c r="U181" s="11">
        <f>O181-P181+Q181</f>
        <v>17.1</v>
      </c>
      <c r="V181" s="43">
        <f>IF(R181="m",N181,IF(M181="V",N181,IF(AND(M181&lt;&gt;"V",R181&lt;&gt;"m"),L181/M181*N181-L181/M181*P181+Q181,N181)))</f>
        <v>9.4</v>
      </c>
      <c r="W181" s="62">
        <v>3.235</v>
      </c>
      <c r="X181" s="62">
        <v>3.13</v>
      </c>
    </row>
    <row r="182" spans="1:24" ht="12.75">
      <c r="A182" s="13">
        <v>5</v>
      </c>
      <c r="B182" s="18">
        <v>343</v>
      </c>
      <c r="C182" s="23">
        <v>1</v>
      </c>
      <c r="D182" s="4"/>
      <c r="E182" s="91">
        <v>47.76071123307445</v>
      </c>
      <c r="F182" s="91">
        <v>36.87101344567132</v>
      </c>
      <c r="G182" s="91">
        <v>4.677</v>
      </c>
      <c r="H182" s="1">
        <v>161</v>
      </c>
      <c r="I182" s="2"/>
      <c r="J182" s="13">
        <v>14.7</v>
      </c>
      <c r="K182" s="15">
        <v>176</v>
      </c>
      <c r="L182" s="1">
        <v>18.4</v>
      </c>
      <c r="M182" s="1" t="s">
        <v>19</v>
      </c>
      <c r="N182" s="2">
        <v>8.9</v>
      </c>
      <c r="O182" s="2">
        <v>16.2</v>
      </c>
      <c r="P182" s="2"/>
      <c r="Q182" s="3"/>
      <c r="R182" s="43"/>
      <c r="S182" s="37">
        <v>11</v>
      </c>
      <c r="T182" s="16" t="s">
        <v>98</v>
      </c>
      <c r="U182" s="11">
        <f>O182-P182+Q182</f>
        <v>16.2</v>
      </c>
      <c r="V182" s="43">
        <f>IF(R182="m",N182,IF(M182="V",N182,IF(AND(M182&lt;&gt;"V",R182&lt;&gt;"m"),L182/M182*N182-L182/M182*P182+Q182,N182)))</f>
        <v>8.9</v>
      </c>
      <c r="W182" s="62"/>
      <c r="X182" s="62">
        <v>-99</v>
      </c>
    </row>
    <row r="183" spans="1:24" ht="12.75">
      <c r="A183" s="13">
        <v>5</v>
      </c>
      <c r="B183" s="18">
        <v>356</v>
      </c>
      <c r="C183" s="23">
        <v>1</v>
      </c>
      <c r="D183" s="4"/>
      <c r="E183" s="91">
        <v>43.39390183001825</v>
      </c>
      <c r="F183" s="91">
        <v>37.78292661992635</v>
      </c>
      <c r="G183" s="91">
        <v>4.79</v>
      </c>
      <c r="H183" s="1">
        <v>153</v>
      </c>
      <c r="I183" s="2"/>
      <c r="J183" s="13">
        <v>15.2</v>
      </c>
      <c r="K183" s="15">
        <v>172</v>
      </c>
      <c r="L183" s="1">
        <v>17.8</v>
      </c>
      <c r="M183" s="1" t="s">
        <v>19</v>
      </c>
      <c r="N183" s="2">
        <v>9.3</v>
      </c>
      <c r="O183" s="2">
        <v>18</v>
      </c>
      <c r="P183" s="2"/>
      <c r="Q183" s="3"/>
      <c r="R183" s="43"/>
      <c r="S183" s="37">
        <v>11</v>
      </c>
      <c r="T183" s="16" t="s">
        <v>98</v>
      </c>
      <c r="U183" s="11">
        <f>O183-P183+Q183</f>
        <v>18</v>
      </c>
      <c r="V183" s="43">
        <f>IF(R183="m",N183,IF(M183="V",N183,IF(AND(M183&lt;&gt;"V",R183&lt;&gt;"m"),L183/M183*N183-L183/M183*P183+Q183,N183)))</f>
        <v>9.3</v>
      </c>
      <c r="W183" s="62"/>
      <c r="X183" s="62">
        <v>-99</v>
      </c>
    </row>
    <row r="184" spans="1:24" ht="12.75">
      <c r="A184" s="13">
        <v>5</v>
      </c>
      <c r="B184" s="18">
        <v>361</v>
      </c>
      <c r="C184" s="23">
        <v>1</v>
      </c>
      <c r="D184" s="4"/>
      <c r="E184" s="91">
        <v>41.61219086241873</v>
      </c>
      <c r="F184" s="91">
        <v>39.165299228138615</v>
      </c>
      <c r="G184" s="91">
        <v>4.75</v>
      </c>
      <c r="H184" s="1">
        <v>188</v>
      </c>
      <c r="I184" s="2"/>
      <c r="J184" s="13">
        <v>16.6</v>
      </c>
      <c r="K184" s="15">
        <v>195</v>
      </c>
      <c r="L184" s="1">
        <v>20.4</v>
      </c>
      <c r="M184" s="1" t="s">
        <v>19</v>
      </c>
      <c r="N184" s="2">
        <v>9.7</v>
      </c>
      <c r="O184" s="2">
        <v>17.9</v>
      </c>
      <c r="P184" s="2"/>
      <c r="Q184" s="3"/>
      <c r="R184" s="43"/>
      <c r="S184" s="37">
        <v>11</v>
      </c>
      <c r="T184" s="16" t="s">
        <v>98</v>
      </c>
      <c r="U184" s="11">
        <f>O184-P184+Q184</f>
        <v>17.9</v>
      </c>
      <c r="V184" s="43">
        <f>IF(R184="m",N184,IF(M184="V",N184,IF(AND(M184&lt;&gt;"V",R184&lt;&gt;"m"),L184/M184*N184-L184/M184*P184+Q184,N184)))</f>
        <v>9.7</v>
      </c>
      <c r="W184" s="62"/>
      <c r="X184" s="62">
        <v>-99</v>
      </c>
    </row>
    <row r="185" spans="1:24" ht="12.75">
      <c r="A185" s="13">
        <v>5</v>
      </c>
      <c r="B185" s="18">
        <v>335</v>
      </c>
      <c r="C185" s="23">
        <v>1</v>
      </c>
      <c r="D185" s="4"/>
      <c r="E185" s="91">
        <v>45.69327630019348</v>
      </c>
      <c r="F185" s="91">
        <v>39.573445831190604</v>
      </c>
      <c r="G185" s="91">
        <v>5.064</v>
      </c>
      <c r="H185" s="1">
        <v>186</v>
      </c>
      <c r="I185" s="2">
        <v>13.5</v>
      </c>
      <c r="J185" s="13">
        <v>16.2</v>
      </c>
      <c r="K185" s="15">
        <v>197</v>
      </c>
      <c r="L185" s="1">
        <v>16.2</v>
      </c>
      <c r="M185" s="1" t="s">
        <v>19</v>
      </c>
      <c r="N185" s="2">
        <v>8.4</v>
      </c>
      <c r="O185" s="2">
        <v>17.7</v>
      </c>
      <c r="P185" s="2"/>
      <c r="Q185" s="3"/>
      <c r="R185" s="43"/>
      <c r="S185" s="37">
        <v>11</v>
      </c>
      <c r="T185" s="16" t="s">
        <v>98</v>
      </c>
      <c r="U185" s="11">
        <f>O185-P185+Q185</f>
        <v>17.7</v>
      </c>
      <c r="V185" s="43">
        <f>IF(R185="m",N185,IF(M185="V",N185,IF(AND(M185&lt;&gt;"V",R185&lt;&gt;"m"),L185/M185*N185-L185/M185*P185+Q185,N185)))</f>
        <v>8.4</v>
      </c>
      <c r="W185" s="62"/>
      <c r="X185" s="62">
        <v>-99</v>
      </c>
    </row>
    <row r="186" spans="1:24" ht="12.75">
      <c r="A186" s="13">
        <v>5</v>
      </c>
      <c r="B186" s="18">
        <v>337</v>
      </c>
      <c r="C186" s="23">
        <v>1</v>
      </c>
      <c r="D186" s="4"/>
      <c r="E186" s="91">
        <v>48.31342973146554</v>
      </c>
      <c r="F186" s="91">
        <v>40.30689794046103</v>
      </c>
      <c r="G186" s="91">
        <v>4.99</v>
      </c>
      <c r="H186" s="1">
        <v>214</v>
      </c>
      <c r="I186" s="2"/>
      <c r="J186" s="13">
        <v>16.2</v>
      </c>
      <c r="K186" s="15">
        <v>235</v>
      </c>
      <c r="L186" s="1">
        <v>15.5</v>
      </c>
      <c r="M186" s="1" t="s">
        <v>19</v>
      </c>
      <c r="N186" s="2">
        <v>9.5</v>
      </c>
      <c r="O186" s="2">
        <v>17.9</v>
      </c>
      <c r="P186" s="2"/>
      <c r="Q186" s="3"/>
      <c r="R186" s="43"/>
      <c r="S186" s="37">
        <v>11</v>
      </c>
      <c r="T186" s="16" t="s">
        <v>98</v>
      </c>
      <c r="U186" s="3">
        <f>O186-P186+Q186</f>
        <v>17.9</v>
      </c>
      <c r="V186" s="43">
        <f>IF(R186="m",N186,IF(M186="V",N186,IF(AND(M186&lt;&gt;"V",R186&lt;&gt;"m"),L186/M186*N186-L186/M186*P186+Q186,N186)))</f>
        <v>9.5</v>
      </c>
      <c r="W186" s="62"/>
      <c r="X186" s="62">
        <v>-99</v>
      </c>
    </row>
    <row r="187" spans="1:24" ht="12.75">
      <c r="A187" s="13">
        <v>5</v>
      </c>
      <c r="B187" s="18">
        <v>332</v>
      </c>
      <c r="C187" s="23">
        <v>1</v>
      </c>
      <c r="D187" s="4"/>
      <c r="E187" s="91">
        <v>45.0337963773461</v>
      </c>
      <c r="F187" s="91">
        <v>42.06058379104752</v>
      </c>
      <c r="G187" s="91">
        <v>4.775</v>
      </c>
      <c r="H187" s="1">
        <v>173</v>
      </c>
      <c r="I187" s="2"/>
      <c r="J187" s="13">
        <v>16</v>
      </c>
      <c r="K187" s="15">
        <v>193</v>
      </c>
      <c r="L187" s="1">
        <v>18.2</v>
      </c>
      <c r="M187" s="1" t="s">
        <v>19</v>
      </c>
      <c r="N187" s="2">
        <v>9.8</v>
      </c>
      <c r="O187" s="2">
        <v>17.2</v>
      </c>
      <c r="P187" s="2"/>
      <c r="Q187" s="3"/>
      <c r="R187" s="43"/>
      <c r="S187" s="37">
        <v>11</v>
      </c>
      <c r="T187" s="16" t="s">
        <v>98</v>
      </c>
      <c r="U187" s="3">
        <f>O187-P187+Q187</f>
        <v>17.2</v>
      </c>
      <c r="V187" s="43">
        <f>IF(R187="m",N187,IF(M187="V",N187,IF(AND(M187&lt;&gt;"V",R187&lt;&gt;"m"),L187/M187*N187-L187/M187*P187+Q187,N187)))</f>
        <v>9.8</v>
      </c>
      <c r="W187" s="62">
        <v>3.295</v>
      </c>
      <c r="X187" s="62">
        <v>2.495</v>
      </c>
    </row>
    <row r="188" spans="1:24" ht="12.75">
      <c r="A188" s="13">
        <v>5</v>
      </c>
      <c r="B188" s="18">
        <v>317</v>
      </c>
      <c r="C188" s="23">
        <v>1</v>
      </c>
      <c r="D188" s="4"/>
      <c r="E188" s="91">
        <v>40.56415782143299</v>
      </c>
      <c r="F188" s="91">
        <v>43.78951848602445</v>
      </c>
      <c r="G188" s="91">
        <v>5.314</v>
      </c>
      <c r="H188" s="1">
        <v>175</v>
      </c>
      <c r="I188" s="2"/>
      <c r="J188" s="13">
        <v>16</v>
      </c>
      <c r="K188" s="15">
        <v>188</v>
      </c>
      <c r="L188" s="1">
        <v>19</v>
      </c>
      <c r="M188" s="1" t="s">
        <v>19</v>
      </c>
      <c r="N188" s="2">
        <v>10.8</v>
      </c>
      <c r="O188" s="2">
        <v>17.8</v>
      </c>
      <c r="P188" s="2"/>
      <c r="Q188" s="3"/>
      <c r="R188" s="43"/>
      <c r="S188" s="37">
        <v>11</v>
      </c>
      <c r="T188" s="16" t="s">
        <v>98</v>
      </c>
      <c r="U188" s="3">
        <f>O188-P188+Q188</f>
        <v>17.8</v>
      </c>
      <c r="V188" s="43">
        <f>IF(R188="m",N188,IF(M188="V",N188,IF(AND(M188&lt;&gt;"V",R188&lt;&gt;"m"),L188/M188*N188-L188/M188*P188+Q188,N188)))</f>
        <v>10.8</v>
      </c>
      <c r="W188" s="62"/>
      <c r="X188" s="62">
        <v>-99</v>
      </c>
    </row>
    <row r="189" spans="1:24" ht="12.75">
      <c r="A189" s="13">
        <v>5</v>
      </c>
      <c r="B189" s="18">
        <v>321</v>
      </c>
      <c r="C189" s="23">
        <v>1</v>
      </c>
      <c r="D189" s="4"/>
      <c r="E189" s="91">
        <v>42.58433280440826</v>
      </c>
      <c r="F189" s="91">
        <v>44.62609606052716</v>
      </c>
      <c r="G189" s="91">
        <v>5.447</v>
      </c>
      <c r="H189" s="1">
        <v>167</v>
      </c>
      <c r="I189" s="2"/>
      <c r="J189" s="13">
        <v>15.8</v>
      </c>
      <c r="K189" s="15">
        <v>180</v>
      </c>
      <c r="L189" s="1">
        <v>15</v>
      </c>
      <c r="M189" s="1" t="s">
        <v>19</v>
      </c>
      <c r="N189" s="2">
        <v>11.1</v>
      </c>
      <c r="O189" s="2">
        <v>17.5</v>
      </c>
      <c r="P189" s="2"/>
      <c r="Q189" s="3"/>
      <c r="R189" s="43"/>
      <c r="S189" s="37">
        <v>11</v>
      </c>
      <c r="T189" s="16" t="s">
        <v>98</v>
      </c>
      <c r="U189" s="3">
        <f>O189-P189+Q189</f>
        <v>17.5</v>
      </c>
      <c r="V189" s="43">
        <f>IF(R189="m",N189,IF(M189="V",N189,IF(AND(M189&lt;&gt;"V",R189&lt;&gt;"m"),L189/M189*N189-L189/M189*P189+Q189,N189)))</f>
        <v>11.1</v>
      </c>
      <c r="W189" s="62"/>
      <c r="X189" s="62">
        <v>-99</v>
      </c>
    </row>
    <row r="190" spans="1:24" ht="12.75">
      <c r="A190" s="13">
        <v>5</v>
      </c>
      <c r="B190" s="18">
        <v>328</v>
      </c>
      <c r="C190" s="23">
        <v>1</v>
      </c>
      <c r="D190" s="4"/>
      <c r="E190" s="91">
        <v>47.452916958226076</v>
      </c>
      <c r="F190" s="91">
        <v>47.41907803991659</v>
      </c>
      <c r="G190" s="91">
        <v>5.364</v>
      </c>
      <c r="H190" s="1">
        <v>191</v>
      </c>
      <c r="I190" s="2"/>
      <c r="J190" s="13">
        <v>16.2</v>
      </c>
      <c r="K190" s="15">
        <v>214</v>
      </c>
      <c r="L190" s="1">
        <v>14.6</v>
      </c>
      <c r="M190" s="1">
        <v>15</v>
      </c>
      <c r="N190" s="2">
        <v>10.25</v>
      </c>
      <c r="O190" s="2">
        <v>18.5</v>
      </c>
      <c r="P190" s="2">
        <v>0.9</v>
      </c>
      <c r="Q190" s="3">
        <v>1.3</v>
      </c>
      <c r="R190" s="43"/>
      <c r="S190" s="37">
        <v>11</v>
      </c>
      <c r="T190" s="16" t="s">
        <v>90</v>
      </c>
      <c r="U190" s="85">
        <f>L190/M190*O190-L190/M190*P190+Q190</f>
        <v>18.430666666666664</v>
      </c>
      <c r="V190" s="43">
        <f>IF(R190="m",N190,IF(M190="V",N190,IF(AND(M190&lt;&gt;"V",R190&lt;&gt;"m"),L190/M190*N190-L190/M190*P190+Q190,N190)))</f>
        <v>10.400666666666668</v>
      </c>
      <c r="W190" s="62"/>
      <c r="X190" s="62">
        <v>-99</v>
      </c>
    </row>
    <row r="191" spans="1:24" ht="12.75">
      <c r="A191" s="13">
        <v>5</v>
      </c>
      <c r="B191" s="18">
        <v>324</v>
      </c>
      <c r="C191" s="23">
        <v>1</v>
      </c>
      <c r="D191" s="4"/>
      <c r="E191" s="91">
        <v>41.66535078404568</v>
      </c>
      <c r="F191" s="91">
        <v>49.49428833756905</v>
      </c>
      <c r="G191" s="91">
        <v>6.036</v>
      </c>
      <c r="H191" s="1">
        <v>207</v>
      </c>
      <c r="I191" s="2"/>
      <c r="J191" s="13">
        <v>17.1</v>
      </c>
      <c r="K191" s="15">
        <v>225</v>
      </c>
      <c r="L191" s="1">
        <v>17</v>
      </c>
      <c r="M191" s="1">
        <v>15</v>
      </c>
      <c r="N191" s="2">
        <v>10.1</v>
      </c>
      <c r="O191" s="2">
        <v>17.25</v>
      </c>
      <c r="P191" s="2">
        <v>1.45</v>
      </c>
      <c r="Q191" s="3">
        <v>1.3</v>
      </c>
      <c r="R191" s="43"/>
      <c r="S191" s="37">
        <v>11</v>
      </c>
      <c r="T191" s="16" t="s">
        <v>90</v>
      </c>
      <c r="U191" s="85">
        <f>L191/M191*O191-L191/M191*P191+Q191</f>
        <v>19.206666666666667</v>
      </c>
      <c r="V191" s="43">
        <f>IF(R191="m",N191,IF(M191="V",N191,IF(AND(M191&lt;&gt;"V",R191&lt;&gt;"m"),L191/M191*N191-L191/M191*P191+Q191,N191)))</f>
        <v>11.103333333333333</v>
      </c>
      <c r="W191" s="62"/>
      <c r="X191" s="62">
        <v>-99</v>
      </c>
    </row>
    <row r="192" spans="1:24" ht="12.75">
      <c r="A192" s="13">
        <v>5</v>
      </c>
      <c r="B192" s="18">
        <v>326</v>
      </c>
      <c r="C192" s="23">
        <v>1</v>
      </c>
      <c r="D192" s="4"/>
      <c r="E192" s="91">
        <v>46.40238351113424</v>
      </c>
      <c r="F192" s="91">
        <v>49.65029776834795</v>
      </c>
      <c r="G192" s="91">
        <v>5.646</v>
      </c>
      <c r="H192" s="1">
        <v>195</v>
      </c>
      <c r="I192" s="2"/>
      <c r="J192" s="13">
        <v>15.7</v>
      </c>
      <c r="K192" s="15">
        <v>215</v>
      </c>
      <c r="L192" s="1">
        <v>12</v>
      </c>
      <c r="M192" s="1">
        <v>15</v>
      </c>
      <c r="N192" s="2">
        <v>13.9</v>
      </c>
      <c r="O192" s="2">
        <v>20.5</v>
      </c>
      <c r="P192" s="2">
        <v>0.5</v>
      </c>
      <c r="Q192" s="3">
        <v>1.3</v>
      </c>
      <c r="R192" s="43"/>
      <c r="S192" s="37">
        <v>11</v>
      </c>
      <c r="T192" s="16" t="s">
        <v>90</v>
      </c>
      <c r="U192" s="85">
        <f>L192/M192*O192-L192/M192*P192+Q192</f>
        <v>17.300000000000004</v>
      </c>
      <c r="V192" s="43">
        <f>IF(R192="m",N192,IF(M192="V",N192,IF(AND(M192&lt;&gt;"V",R192&lt;&gt;"m"),L192/M192*N192-L192/M192*P192+Q192,N192)))</f>
        <v>12.020000000000001</v>
      </c>
      <c r="W192" s="62"/>
      <c r="X192" s="62">
        <v>-99</v>
      </c>
    </row>
    <row r="193" spans="1:24" ht="12.75">
      <c r="A193" s="13">
        <v>5</v>
      </c>
      <c r="B193" s="18">
        <v>327</v>
      </c>
      <c r="C193" s="23">
        <v>1</v>
      </c>
      <c r="D193" s="4"/>
      <c r="E193" s="91">
        <v>49.571547804251594</v>
      </c>
      <c r="F193" s="91">
        <v>50.43563507373332</v>
      </c>
      <c r="G193" s="91">
        <v>5.518</v>
      </c>
      <c r="H193" s="1">
        <v>127</v>
      </c>
      <c r="I193" s="2"/>
      <c r="J193" s="13">
        <v>15.9</v>
      </c>
      <c r="K193" s="15">
        <v>144</v>
      </c>
      <c r="L193" s="1">
        <v>15.1</v>
      </c>
      <c r="M193" s="1">
        <v>15</v>
      </c>
      <c r="N193" s="2">
        <v>11.7</v>
      </c>
      <c r="O193" s="2">
        <v>17.5</v>
      </c>
      <c r="P193" s="2">
        <v>1.75</v>
      </c>
      <c r="Q193" s="3">
        <v>1.3</v>
      </c>
      <c r="R193" s="43"/>
      <c r="S193" s="37">
        <v>11</v>
      </c>
      <c r="T193" s="16" t="s">
        <v>90</v>
      </c>
      <c r="U193" s="85">
        <f>L193/M193*O193-L193/M193*P193+Q193</f>
        <v>17.155</v>
      </c>
      <c r="V193" s="43">
        <f>IF(R193="m",N193,IF(M193="V",N193,IF(AND(M193&lt;&gt;"V",R193&lt;&gt;"m"),L193/M193*N193-L193/M193*P193+Q193,N193)))</f>
        <v>11.316333333333333</v>
      </c>
      <c r="W193" s="62">
        <v>1.895</v>
      </c>
      <c r="X193" s="62">
        <v>1.275</v>
      </c>
    </row>
    <row r="194" spans="1:24" ht="12.75">
      <c r="A194" s="13">
        <v>1</v>
      </c>
      <c r="B194" s="18">
        <v>519</v>
      </c>
      <c r="C194" s="23">
        <v>2</v>
      </c>
      <c r="D194" s="4"/>
      <c r="E194" s="91">
        <v>6.979352201929424</v>
      </c>
      <c r="F194" s="91">
        <v>1.6835405672043964</v>
      </c>
      <c r="G194" s="91">
        <v>1.153</v>
      </c>
      <c r="H194" s="1">
        <v>28</v>
      </c>
      <c r="I194" s="2"/>
      <c r="J194" s="13">
        <v>2.8</v>
      </c>
      <c r="K194" s="15">
        <v>44</v>
      </c>
      <c r="L194" s="1">
        <v>6.8</v>
      </c>
      <c r="M194" s="1" t="s">
        <v>19</v>
      </c>
      <c r="N194" s="2">
        <v>0.64</v>
      </c>
      <c r="O194" s="2">
        <v>4.2</v>
      </c>
      <c r="P194" s="2"/>
      <c r="Q194" s="3"/>
      <c r="R194" s="11" t="s">
        <v>82</v>
      </c>
      <c r="S194" s="37">
        <v>11</v>
      </c>
      <c r="T194" s="16" t="s">
        <v>91</v>
      </c>
      <c r="U194" s="3">
        <f>O194-P194+Q194</f>
        <v>4.2</v>
      </c>
      <c r="V194" s="43">
        <f>IF(R194="m",N194,IF(M194="V",N194,IF(AND(M194&lt;&gt;"V",R194&lt;&gt;"m"),L194/M194*N194-L194/M194*P194+Q194,N194)))</f>
        <v>0.64</v>
      </c>
      <c r="W194" s="62"/>
      <c r="X194" s="62">
        <v>-99</v>
      </c>
    </row>
    <row r="195" spans="1:24" ht="12.75">
      <c r="A195" s="13">
        <v>1</v>
      </c>
      <c r="B195" s="18">
        <v>517</v>
      </c>
      <c r="C195" s="23">
        <v>2</v>
      </c>
      <c r="D195" s="4"/>
      <c r="E195" s="91">
        <v>9.005529903235674</v>
      </c>
      <c r="F195" s="91">
        <v>2.5331168867480396</v>
      </c>
      <c r="G195" s="91">
        <v>1.157</v>
      </c>
      <c r="H195" s="1">
        <v>29</v>
      </c>
      <c r="I195" s="2"/>
      <c r="J195" s="13">
        <v>2.6</v>
      </c>
      <c r="K195" s="15">
        <v>40</v>
      </c>
      <c r="L195" s="1">
        <v>6.2</v>
      </c>
      <c r="M195" s="1" t="s">
        <v>19</v>
      </c>
      <c r="N195" s="2">
        <v>0.95</v>
      </c>
      <c r="O195" s="2">
        <v>3.2</v>
      </c>
      <c r="P195" s="2"/>
      <c r="Q195" s="3"/>
      <c r="R195" s="11" t="s">
        <v>82</v>
      </c>
      <c r="S195" s="37">
        <v>11</v>
      </c>
      <c r="T195" s="16" t="s">
        <v>91</v>
      </c>
      <c r="U195" s="3">
        <f>O195-P195+Q195</f>
        <v>3.2</v>
      </c>
      <c r="V195" s="43">
        <f>IF(R195="m",N195,IF(M195="V",N195,IF(AND(M195&lt;&gt;"V",R195&lt;&gt;"m"),L195/M195*N195-L195/M195*P195+Q195,N195)))</f>
        <v>0.95</v>
      </c>
      <c r="W195" s="62"/>
      <c r="X195" s="62">
        <v>-99</v>
      </c>
    </row>
    <row r="196" spans="1:24" ht="12.75">
      <c r="A196" s="13">
        <v>1</v>
      </c>
      <c r="B196" s="18">
        <v>151</v>
      </c>
      <c r="C196" s="23">
        <v>2</v>
      </c>
      <c r="D196" s="4"/>
      <c r="E196" s="91">
        <v>2.902765497317262</v>
      </c>
      <c r="F196" s="91">
        <v>3.660393075556841</v>
      </c>
      <c r="G196" s="91">
        <v>0.305</v>
      </c>
      <c r="H196" s="1">
        <v>32</v>
      </c>
      <c r="I196" s="2"/>
      <c r="J196" s="13">
        <v>2.9</v>
      </c>
      <c r="K196" s="15">
        <v>52</v>
      </c>
      <c r="L196" s="1">
        <v>6.1</v>
      </c>
      <c r="M196" s="1" t="s">
        <v>19</v>
      </c>
      <c r="N196" s="2">
        <v>0.9</v>
      </c>
      <c r="O196" s="2">
        <v>4</v>
      </c>
      <c r="P196" s="2"/>
      <c r="Q196" s="3"/>
      <c r="R196" s="11" t="s">
        <v>82</v>
      </c>
      <c r="S196" s="37">
        <v>11</v>
      </c>
      <c r="T196" s="16" t="s">
        <v>111</v>
      </c>
      <c r="U196" s="3">
        <f>O196-P196+Q196</f>
        <v>4</v>
      </c>
      <c r="V196" s="43">
        <f>IF(R196="m",N196,IF(M196="V",N196,IF(AND(M196&lt;&gt;"V",R196&lt;&gt;"m"),L196/M196*N196-L196/M196*P196+Q196,N196)))</f>
        <v>0.9</v>
      </c>
      <c r="W196" s="62"/>
      <c r="X196" s="62">
        <v>-99</v>
      </c>
    </row>
    <row r="197" spans="1:24" ht="12.75">
      <c r="A197" s="13">
        <v>1</v>
      </c>
      <c r="B197" s="18">
        <v>150</v>
      </c>
      <c r="C197" s="23">
        <v>2</v>
      </c>
      <c r="D197" s="4"/>
      <c r="E197" s="91">
        <v>2.201911473150657</v>
      </c>
      <c r="F197" s="91">
        <v>4.358539648139902</v>
      </c>
      <c r="G197" s="91">
        <v>0.466</v>
      </c>
      <c r="H197" s="1">
        <v>29</v>
      </c>
      <c r="I197" s="2"/>
      <c r="J197" s="13">
        <v>3.1</v>
      </c>
      <c r="K197" s="15">
        <v>46</v>
      </c>
      <c r="L197" s="1">
        <v>6.7</v>
      </c>
      <c r="M197" s="1" t="s">
        <v>19</v>
      </c>
      <c r="N197" s="2">
        <v>0.74</v>
      </c>
      <c r="O197" s="2">
        <v>4.6</v>
      </c>
      <c r="P197" s="2"/>
      <c r="Q197" s="3"/>
      <c r="R197" s="11" t="s">
        <v>82</v>
      </c>
      <c r="S197" s="37">
        <v>11</v>
      </c>
      <c r="T197" s="16" t="s">
        <v>111</v>
      </c>
      <c r="U197" s="3">
        <f>O197-P197+Q197</f>
        <v>4.6</v>
      </c>
      <c r="V197" s="43">
        <f>IF(R197="m",N197,IF(M197="V",N197,IF(AND(M197&lt;&gt;"V",R197&lt;&gt;"m"),L197/M197*N197-L197/M197*P197+Q197,N197)))</f>
        <v>0.74</v>
      </c>
      <c r="W197" s="62"/>
      <c r="X197" s="62">
        <v>-99</v>
      </c>
    </row>
    <row r="198" spans="1:24" ht="12.75">
      <c r="A198" s="13">
        <v>1</v>
      </c>
      <c r="B198" s="18">
        <v>514</v>
      </c>
      <c r="C198" s="23">
        <v>2</v>
      </c>
      <c r="D198" s="4"/>
      <c r="E198" s="91">
        <v>9.58391674867483</v>
      </c>
      <c r="F198" s="91">
        <v>4.382995979289751</v>
      </c>
      <c r="G198" s="91">
        <v>1.596</v>
      </c>
      <c r="H198" s="1">
        <v>33</v>
      </c>
      <c r="I198" s="2"/>
      <c r="J198" s="13">
        <v>2.7</v>
      </c>
      <c r="K198" s="15">
        <v>38</v>
      </c>
      <c r="L198" s="1">
        <v>6.7</v>
      </c>
      <c r="M198" s="1" t="s">
        <v>19</v>
      </c>
      <c r="N198" s="2">
        <v>0.64</v>
      </c>
      <c r="O198" s="2">
        <v>3.3</v>
      </c>
      <c r="P198" s="2"/>
      <c r="Q198" s="3"/>
      <c r="R198" s="11" t="s">
        <v>82</v>
      </c>
      <c r="S198" s="37">
        <v>11</v>
      </c>
      <c r="T198" s="16" t="s">
        <v>91</v>
      </c>
      <c r="U198" s="3">
        <f>O198-P198+Q198</f>
        <v>3.3</v>
      </c>
      <c r="V198" s="43">
        <f>IF(R198="m",N198,IF(M198="V",N198,IF(AND(M198&lt;&gt;"V",R198&lt;&gt;"m"),L198/M198*N198-L198/M198*P198+Q198,N198)))</f>
        <v>0.64</v>
      </c>
      <c r="W198" s="62"/>
      <c r="X198" s="62">
        <v>-99</v>
      </c>
    </row>
    <row r="199" spans="1:24" ht="12.75">
      <c r="A199" s="13">
        <v>1</v>
      </c>
      <c r="B199" s="18">
        <v>515</v>
      </c>
      <c r="C199" s="23">
        <v>2</v>
      </c>
      <c r="D199" s="4"/>
      <c r="E199" s="91">
        <v>9.312929301348403</v>
      </c>
      <c r="F199" s="91">
        <v>4.443052647458313</v>
      </c>
      <c r="G199" s="91">
        <v>1.557</v>
      </c>
      <c r="H199" s="1">
        <v>50</v>
      </c>
      <c r="I199" s="2"/>
      <c r="J199" s="13">
        <v>2.8</v>
      </c>
      <c r="K199" s="15">
        <v>69</v>
      </c>
      <c r="L199" s="1">
        <v>8.2</v>
      </c>
      <c r="M199" s="1" t="s">
        <v>19</v>
      </c>
      <c r="N199" s="2">
        <v>0.35</v>
      </c>
      <c r="O199" s="2">
        <v>3.9</v>
      </c>
      <c r="P199" s="2"/>
      <c r="Q199" s="3"/>
      <c r="R199" s="11" t="s">
        <v>82</v>
      </c>
      <c r="S199" s="37">
        <v>11</v>
      </c>
      <c r="T199" s="16" t="s">
        <v>91</v>
      </c>
      <c r="U199" s="3">
        <f>O199-P199+Q199</f>
        <v>3.9</v>
      </c>
      <c r="V199" s="43">
        <f>IF(R199="m",N199,IF(M199="V",N199,IF(AND(M199&lt;&gt;"V",R199&lt;&gt;"m"),L199/M199*N199-L199/M199*P199+Q199,N199)))</f>
        <v>0.35</v>
      </c>
      <c r="W199" s="62"/>
      <c r="X199" s="62">
        <v>-99</v>
      </c>
    </row>
    <row r="200" spans="1:24" ht="12.75">
      <c r="A200" s="13">
        <v>1</v>
      </c>
      <c r="B200" s="18">
        <v>152</v>
      </c>
      <c r="C200" s="23">
        <v>2</v>
      </c>
      <c r="D200" s="4"/>
      <c r="E200" s="91">
        <v>0.7193962282892876</v>
      </c>
      <c r="F200" s="91">
        <v>6.676849711257783</v>
      </c>
      <c r="G200" s="91">
        <v>0.905</v>
      </c>
      <c r="H200" s="1">
        <v>37</v>
      </c>
      <c r="I200" s="2"/>
      <c r="J200" s="13">
        <v>3.4</v>
      </c>
      <c r="K200" s="15">
        <v>52</v>
      </c>
      <c r="L200" s="1">
        <v>7.1</v>
      </c>
      <c r="M200" s="1" t="s">
        <v>19</v>
      </c>
      <c r="N200" s="2">
        <v>0.8</v>
      </c>
      <c r="O200" s="2">
        <v>4.4</v>
      </c>
      <c r="P200" s="2"/>
      <c r="Q200" s="3"/>
      <c r="R200" s="11" t="s">
        <v>82</v>
      </c>
      <c r="S200" s="37">
        <v>11</v>
      </c>
      <c r="T200" s="16" t="s">
        <v>91</v>
      </c>
      <c r="U200" s="3">
        <f>O200-P200+Q200</f>
        <v>4.4</v>
      </c>
      <c r="V200" s="43">
        <f>IF(R200="m",N200,IF(M200="V",N200,IF(AND(M200&lt;&gt;"V",R200&lt;&gt;"m"),L200/M200*N200-L200/M200*P200+Q200,N200)))</f>
        <v>0.8</v>
      </c>
      <c r="W200" s="62"/>
      <c r="X200" s="62">
        <v>-99</v>
      </c>
    </row>
    <row r="201" spans="1:24" ht="12.75">
      <c r="A201" s="13">
        <v>1</v>
      </c>
      <c r="B201" s="18">
        <v>154</v>
      </c>
      <c r="C201" s="23">
        <v>2</v>
      </c>
      <c r="D201" s="4"/>
      <c r="E201" s="91">
        <v>0.3247609290799028</v>
      </c>
      <c r="F201" s="91">
        <v>8.420932272554099</v>
      </c>
      <c r="G201" s="91">
        <v>0.628</v>
      </c>
      <c r="H201" s="1">
        <v>28</v>
      </c>
      <c r="I201" s="2"/>
      <c r="J201" s="13">
        <v>3</v>
      </c>
      <c r="K201" s="15">
        <v>42</v>
      </c>
      <c r="L201" s="1">
        <v>6.9</v>
      </c>
      <c r="M201" s="1">
        <v>15</v>
      </c>
      <c r="N201" s="2">
        <v>0.25</v>
      </c>
      <c r="O201" s="2">
        <v>8.75</v>
      </c>
      <c r="P201" s="2">
        <v>-1.75</v>
      </c>
      <c r="Q201" s="3"/>
      <c r="R201" s="11"/>
      <c r="S201" s="37">
        <v>11</v>
      </c>
      <c r="T201" s="16" t="s">
        <v>91</v>
      </c>
      <c r="U201" s="85">
        <f>L201/M201*O201-L201/M201*P201+Q201</f>
        <v>4.83</v>
      </c>
      <c r="V201" s="43">
        <f>IF(R201="m",N201,IF(M201="V",N201,IF(AND(M201&lt;&gt;"V",R201&lt;&gt;"m"),L201/M201*N201-L201/M201*P201+Q201,N201)))</f>
        <v>0.92</v>
      </c>
      <c r="W201" s="62"/>
      <c r="X201" s="62">
        <v>-99</v>
      </c>
    </row>
    <row r="202" spans="1:24" ht="12.75">
      <c r="A202" s="13">
        <v>1</v>
      </c>
      <c r="B202" s="18">
        <v>157</v>
      </c>
      <c r="C202" s="23">
        <v>2</v>
      </c>
      <c r="D202" s="4"/>
      <c r="E202" s="91">
        <v>3.4597715252723846</v>
      </c>
      <c r="F202" s="91">
        <v>8.471276703833631</v>
      </c>
      <c r="G202" s="91">
        <v>0.671</v>
      </c>
      <c r="H202" s="1">
        <v>45</v>
      </c>
      <c r="I202" s="2"/>
      <c r="J202" s="13">
        <v>3.8</v>
      </c>
      <c r="K202" s="15">
        <v>62</v>
      </c>
      <c r="L202" s="1">
        <v>7</v>
      </c>
      <c r="M202" s="1" t="s">
        <v>19</v>
      </c>
      <c r="N202" s="2">
        <v>0.7</v>
      </c>
      <c r="O202" s="2">
        <v>4.7</v>
      </c>
      <c r="P202" s="2"/>
      <c r="Q202" s="3"/>
      <c r="R202" s="11" t="s">
        <v>82</v>
      </c>
      <c r="S202" s="37">
        <v>11</v>
      </c>
      <c r="T202" s="16" t="s">
        <v>91</v>
      </c>
      <c r="U202" s="3">
        <f>O202-P202+Q202</f>
        <v>4.7</v>
      </c>
      <c r="V202" s="43">
        <f>IF(R202="m",N202,IF(M202="V",N202,IF(AND(M202&lt;&gt;"V",R202&lt;&gt;"m"),L202/M202*N202-L202/M202*P202+Q202,N202)))</f>
        <v>0.7</v>
      </c>
      <c r="W202" s="62"/>
      <c r="X202" s="62">
        <v>-99</v>
      </c>
    </row>
    <row r="203" spans="1:24" ht="12.75">
      <c r="A203" s="13">
        <v>1</v>
      </c>
      <c r="B203" s="18">
        <v>172</v>
      </c>
      <c r="C203" s="23">
        <v>2</v>
      </c>
      <c r="D203" s="4"/>
      <c r="E203" s="91">
        <v>0.5512261993928697</v>
      </c>
      <c r="F203" s="91">
        <v>10.645884964487587</v>
      </c>
      <c r="G203" s="91">
        <v>0.418</v>
      </c>
      <c r="H203" s="1">
        <v>26</v>
      </c>
      <c r="I203" s="2"/>
      <c r="J203" s="13">
        <v>2.9</v>
      </c>
      <c r="K203" s="15">
        <v>46</v>
      </c>
      <c r="L203" s="1">
        <v>7.4</v>
      </c>
      <c r="M203" s="1" t="s">
        <v>19</v>
      </c>
      <c r="N203" s="2">
        <v>0.5</v>
      </c>
      <c r="O203" s="2">
        <v>4.2</v>
      </c>
      <c r="P203" s="2"/>
      <c r="Q203" s="3"/>
      <c r="R203" s="11" t="s">
        <v>82</v>
      </c>
      <c r="S203" s="37">
        <v>11</v>
      </c>
      <c r="T203" s="16" t="s">
        <v>91</v>
      </c>
      <c r="U203" s="3">
        <f>O203-P203+Q203</f>
        <v>4.2</v>
      </c>
      <c r="V203" s="43">
        <f>IF(R203="m",N203,IF(M203="V",N203,IF(AND(M203&lt;&gt;"V",R203&lt;&gt;"m"),L203/M203*N203-L203/M203*P203+Q203,N203)))</f>
        <v>0.5</v>
      </c>
      <c r="W203" s="62"/>
      <c r="X203" s="62">
        <v>-99</v>
      </c>
    </row>
    <row r="204" spans="1:24" ht="12.75">
      <c r="A204" s="13">
        <v>1</v>
      </c>
      <c r="B204" s="18">
        <v>167</v>
      </c>
      <c r="C204" s="23">
        <v>2</v>
      </c>
      <c r="D204" s="4"/>
      <c r="E204" s="91">
        <v>7.162452045113162</v>
      </c>
      <c r="F204" s="91">
        <v>11.247002487838895</v>
      </c>
      <c r="G204" s="91">
        <v>1.239</v>
      </c>
      <c r="H204" s="1">
        <v>29</v>
      </c>
      <c r="I204" s="2"/>
      <c r="J204" s="13">
        <v>2.9</v>
      </c>
      <c r="K204" s="15">
        <v>47</v>
      </c>
      <c r="L204" s="1">
        <v>5.9</v>
      </c>
      <c r="M204" s="1" t="s">
        <v>19</v>
      </c>
      <c r="N204" s="2">
        <v>0.6</v>
      </c>
      <c r="O204" s="2">
        <v>5</v>
      </c>
      <c r="P204" s="2"/>
      <c r="Q204" s="3"/>
      <c r="R204" s="11" t="s">
        <v>82</v>
      </c>
      <c r="S204" s="37">
        <v>11</v>
      </c>
      <c r="T204" s="16" t="s">
        <v>91</v>
      </c>
      <c r="U204" s="3">
        <f>O204-P204+Q204</f>
        <v>5</v>
      </c>
      <c r="V204" s="43">
        <f>IF(R204="m",N204,IF(M204="V",N204,IF(AND(M204&lt;&gt;"V",R204&lt;&gt;"m"),L204/M204*N204-L204/M204*P204+Q204,N204)))</f>
        <v>0.6</v>
      </c>
      <c r="W204" s="62"/>
      <c r="X204" s="62">
        <v>-99</v>
      </c>
    </row>
    <row r="205" spans="1:24" ht="12.75">
      <c r="A205" s="13">
        <v>1</v>
      </c>
      <c r="B205" s="18">
        <v>165</v>
      </c>
      <c r="C205" s="23">
        <v>2</v>
      </c>
      <c r="D205" s="4"/>
      <c r="E205" s="91">
        <v>8.882550768915605</v>
      </c>
      <c r="F205" s="91">
        <v>12.19714281451344</v>
      </c>
      <c r="G205" s="91">
        <v>1.639</v>
      </c>
      <c r="H205" s="1">
        <v>29</v>
      </c>
      <c r="I205" s="2"/>
      <c r="J205" s="13">
        <v>2.5</v>
      </c>
      <c r="K205" s="15">
        <v>46</v>
      </c>
      <c r="L205" s="1">
        <v>5.5</v>
      </c>
      <c r="M205" s="1" t="s">
        <v>19</v>
      </c>
      <c r="N205" s="2">
        <v>0.8</v>
      </c>
      <c r="O205" s="2">
        <v>3.6</v>
      </c>
      <c r="P205" s="2"/>
      <c r="Q205" s="3"/>
      <c r="R205" s="11" t="s">
        <v>82</v>
      </c>
      <c r="S205" s="37">
        <v>11</v>
      </c>
      <c r="T205" s="16" t="s">
        <v>91</v>
      </c>
      <c r="U205" s="3">
        <f>O205-P205+Q205</f>
        <v>3.6</v>
      </c>
      <c r="V205" s="43">
        <f>IF(R205="m",N205,IF(M205="V",N205,IF(AND(M205&lt;&gt;"V",R205&lt;&gt;"m"),L205/M205*N205-L205/M205*P205+Q205,N205)))</f>
        <v>0.8</v>
      </c>
      <c r="W205" s="62"/>
      <c r="X205" s="62">
        <v>-99</v>
      </c>
    </row>
    <row r="206" spans="1:24" ht="12.75">
      <c r="A206" s="13">
        <v>1</v>
      </c>
      <c r="B206" s="18">
        <v>168</v>
      </c>
      <c r="C206" s="23">
        <v>2</v>
      </c>
      <c r="D206" s="4"/>
      <c r="E206" s="91">
        <v>5.565615457192945</v>
      </c>
      <c r="F206" s="91">
        <v>12.506836433833096</v>
      </c>
      <c r="G206" s="91">
        <v>1.007</v>
      </c>
      <c r="H206" s="1">
        <v>45</v>
      </c>
      <c r="I206" s="2"/>
      <c r="J206" s="13">
        <v>4.2</v>
      </c>
      <c r="K206" s="15">
        <v>62</v>
      </c>
      <c r="L206" s="1">
        <v>7.4</v>
      </c>
      <c r="M206" s="1" t="s">
        <v>19</v>
      </c>
      <c r="N206" s="2">
        <v>1.3</v>
      </c>
      <c r="O206" s="2">
        <v>5.3</v>
      </c>
      <c r="P206" s="2"/>
      <c r="Q206" s="3"/>
      <c r="R206" s="11"/>
      <c r="S206" s="37">
        <v>11</v>
      </c>
      <c r="T206" s="16" t="s">
        <v>90</v>
      </c>
      <c r="U206" s="3">
        <f>O206-P206+Q206</f>
        <v>5.3</v>
      </c>
      <c r="V206" s="43">
        <f>IF(R206="m",N206,IF(M206="V",N206,IF(AND(M206&lt;&gt;"V",R206&lt;&gt;"m"),L206/M206*N206-L206/M206*P206+Q206,N206)))</f>
        <v>1.3</v>
      </c>
      <c r="W206" s="62"/>
      <c r="X206" s="62">
        <v>-99</v>
      </c>
    </row>
    <row r="207" spans="1:24" ht="12.75">
      <c r="A207" s="13">
        <v>1</v>
      </c>
      <c r="B207" s="18">
        <v>166</v>
      </c>
      <c r="C207" s="23">
        <v>2</v>
      </c>
      <c r="D207" s="4"/>
      <c r="E207" s="91">
        <v>8.229810291772807</v>
      </c>
      <c r="F207" s="91">
        <v>13.438279337825596</v>
      </c>
      <c r="G207" s="91">
        <v>1.566</v>
      </c>
      <c r="H207" s="1">
        <v>58</v>
      </c>
      <c r="I207" s="2"/>
      <c r="J207" s="13">
        <v>4.8</v>
      </c>
      <c r="K207" s="15">
        <v>73</v>
      </c>
      <c r="L207" s="1">
        <v>8.4</v>
      </c>
      <c r="M207" s="1" t="s">
        <v>19</v>
      </c>
      <c r="N207" s="2">
        <v>1.5</v>
      </c>
      <c r="O207" s="2">
        <v>5.8</v>
      </c>
      <c r="P207" s="16"/>
      <c r="Q207" s="3"/>
      <c r="R207" s="11"/>
      <c r="S207" s="37">
        <v>11</v>
      </c>
      <c r="T207" s="16" t="s">
        <v>90</v>
      </c>
      <c r="U207" s="3">
        <f>O207-P207+Q207</f>
        <v>5.8</v>
      </c>
      <c r="V207" s="43">
        <f>IF(R207="m",N207,IF(M207="V",N207,IF(AND(M207&lt;&gt;"V",R207&lt;&gt;"m"),L207/M207*N207-L207/M207*P207+Q207,N207)))</f>
        <v>1.5</v>
      </c>
      <c r="W207" s="62"/>
      <c r="X207" s="62">
        <v>-99</v>
      </c>
    </row>
    <row r="208" spans="1:24" ht="12.75">
      <c r="A208" s="13">
        <v>1</v>
      </c>
      <c r="B208" s="18">
        <v>178</v>
      </c>
      <c r="C208" s="23">
        <v>2</v>
      </c>
      <c r="D208" s="4"/>
      <c r="E208" s="91">
        <v>4.640996898569393</v>
      </c>
      <c r="F208" s="91">
        <v>14.331029822991413</v>
      </c>
      <c r="G208" s="91">
        <v>1.109</v>
      </c>
      <c r="H208" s="1">
        <v>33</v>
      </c>
      <c r="I208" s="2"/>
      <c r="J208" s="13">
        <v>3</v>
      </c>
      <c r="K208" s="15">
        <v>46</v>
      </c>
      <c r="L208" s="1">
        <v>6.7</v>
      </c>
      <c r="M208" s="1" t="s">
        <v>19</v>
      </c>
      <c r="N208" s="2">
        <v>0.4</v>
      </c>
      <c r="O208" s="2">
        <v>3.8</v>
      </c>
      <c r="P208" s="2"/>
      <c r="Q208" s="3"/>
      <c r="R208" s="11" t="s">
        <v>82</v>
      </c>
      <c r="S208" s="37">
        <v>11</v>
      </c>
      <c r="T208" s="16" t="s">
        <v>91</v>
      </c>
      <c r="U208" s="3">
        <f>O208-P208+Q208</f>
        <v>3.8</v>
      </c>
      <c r="V208" s="43">
        <f>IF(R208="m",N208,IF(M208="V",N208,IF(AND(M208&lt;&gt;"V",R208&lt;&gt;"m"),L208/M208*N208-L208/M208*P208+Q208,N208)))</f>
        <v>0.4</v>
      </c>
      <c r="W208" s="62"/>
      <c r="X208" s="62">
        <v>-99</v>
      </c>
    </row>
    <row r="209" spans="1:24" ht="12.75">
      <c r="A209" s="13">
        <v>1</v>
      </c>
      <c r="B209" s="18">
        <v>188</v>
      </c>
      <c r="C209" s="23">
        <v>2</v>
      </c>
      <c r="D209" s="4"/>
      <c r="E209" s="91">
        <v>6.543879729848477</v>
      </c>
      <c r="F209" s="91">
        <v>18.55263199875635</v>
      </c>
      <c r="G209" s="91">
        <v>2.114</v>
      </c>
      <c r="H209" s="1">
        <v>40</v>
      </c>
      <c r="I209" s="2"/>
      <c r="J209" s="13">
        <v>3.4</v>
      </c>
      <c r="K209" s="15">
        <v>52</v>
      </c>
      <c r="L209" s="1">
        <v>6.6</v>
      </c>
      <c r="M209" s="1" t="s">
        <v>19</v>
      </c>
      <c r="N209" s="2">
        <v>0.9</v>
      </c>
      <c r="O209" s="2">
        <v>3.8</v>
      </c>
      <c r="P209" s="2"/>
      <c r="Q209" s="3"/>
      <c r="R209" s="11" t="s">
        <v>82</v>
      </c>
      <c r="S209" s="37">
        <v>11</v>
      </c>
      <c r="T209" s="16" t="s">
        <v>91</v>
      </c>
      <c r="U209" s="3">
        <f>O209-P209+Q209</f>
        <v>3.8</v>
      </c>
      <c r="V209" s="43">
        <f>IF(R209="m",N209,IF(M209="V",N209,IF(AND(M209&lt;&gt;"V",R209&lt;&gt;"m"),L209/M209*N209-L209/M209*P209+Q209,N209)))</f>
        <v>0.9</v>
      </c>
      <c r="W209" s="62"/>
      <c r="X209" s="62">
        <v>-99</v>
      </c>
    </row>
    <row r="210" spans="1:24" ht="12.75">
      <c r="A210" s="13">
        <v>1</v>
      </c>
      <c r="B210" s="18">
        <v>193</v>
      </c>
      <c r="C210" s="23">
        <v>2</v>
      </c>
      <c r="D210" s="4"/>
      <c r="E210" s="91">
        <v>4.787774560538995</v>
      </c>
      <c r="F210" s="91">
        <v>22.831999315816727</v>
      </c>
      <c r="G210" s="91">
        <v>2.071</v>
      </c>
      <c r="H210" s="1">
        <v>42</v>
      </c>
      <c r="I210" s="2"/>
      <c r="J210" s="13">
        <v>4.5</v>
      </c>
      <c r="K210" s="15">
        <v>55</v>
      </c>
      <c r="L210" s="1">
        <v>9.4</v>
      </c>
      <c r="M210" s="1" t="s">
        <v>19</v>
      </c>
      <c r="N210" s="2">
        <v>0.8</v>
      </c>
      <c r="O210" s="2">
        <v>5.4</v>
      </c>
      <c r="P210" s="2"/>
      <c r="Q210" s="3"/>
      <c r="R210" s="11" t="s">
        <v>82</v>
      </c>
      <c r="S210" s="37">
        <v>11</v>
      </c>
      <c r="T210" s="16" t="s">
        <v>90</v>
      </c>
      <c r="U210" s="3">
        <f>O210-P210+Q210</f>
        <v>5.4</v>
      </c>
      <c r="V210" s="43">
        <f>IF(R210="m",N210,IF(M210="V",N210,IF(AND(M210&lt;&gt;"V",R210&lt;&gt;"m"),L210/M210*N210-L210/M210*P210+Q210,N210)))</f>
        <v>0.8</v>
      </c>
      <c r="W210" s="62"/>
      <c r="X210" s="62">
        <v>-99</v>
      </c>
    </row>
    <row r="211" spans="1:24" ht="12.75">
      <c r="A211" s="13">
        <v>1</v>
      </c>
      <c r="B211" s="18">
        <v>206</v>
      </c>
      <c r="C211" s="23">
        <v>2</v>
      </c>
      <c r="D211" s="4"/>
      <c r="E211" s="91">
        <v>8.183650458463472</v>
      </c>
      <c r="F211" s="91">
        <v>27.020289287379782</v>
      </c>
      <c r="G211" s="91">
        <v>3.146</v>
      </c>
      <c r="H211" s="1">
        <v>49</v>
      </c>
      <c r="I211" s="2"/>
      <c r="J211" s="13">
        <v>4</v>
      </c>
      <c r="K211" s="15">
        <v>68</v>
      </c>
      <c r="L211" s="1">
        <v>7.4</v>
      </c>
      <c r="M211" s="1" t="s">
        <v>19</v>
      </c>
      <c r="N211" s="2">
        <v>1.2</v>
      </c>
      <c r="O211" s="2">
        <v>5.7</v>
      </c>
      <c r="P211" s="2"/>
      <c r="Q211" s="3"/>
      <c r="R211" s="11"/>
      <c r="S211" s="37">
        <v>11</v>
      </c>
      <c r="T211" s="16" t="s">
        <v>90</v>
      </c>
      <c r="U211" s="3">
        <f>O211-P211+Q211</f>
        <v>5.7</v>
      </c>
      <c r="V211" s="43">
        <f>IF(R211="m",N211,IF(M211="V",N211,IF(AND(M211&lt;&gt;"V",R211&lt;&gt;"m"),L211/M211*N211-L211/M211*P211+Q211,N211)))</f>
        <v>1.2</v>
      </c>
      <c r="W211" s="62"/>
      <c r="X211" s="62">
        <v>-99</v>
      </c>
    </row>
    <row r="212" spans="1:24" ht="12.75">
      <c r="A212" s="13">
        <v>1</v>
      </c>
      <c r="B212" s="18">
        <v>212</v>
      </c>
      <c r="C212" s="23">
        <v>2</v>
      </c>
      <c r="D212" s="4"/>
      <c r="E212" s="91">
        <v>2.9005089806979214</v>
      </c>
      <c r="F212" s="91">
        <v>31.126394147939635</v>
      </c>
      <c r="G212" s="91">
        <v>1.794</v>
      </c>
      <c r="H212" s="1">
        <v>51</v>
      </c>
      <c r="I212" s="2"/>
      <c r="J212" s="13">
        <v>2.9</v>
      </c>
      <c r="K212" s="15">
        <v>67</v>
      </c>
      <c r="L212" s="1">
        <v>8.1</v>
      </c>
      <c r="M212" s="1" t="s">
        <v>19</v>
      </c>
      <c r="N212" s="2">
        <v>1.2</v>
      </c>
      <c r="O212" s="2">
        <v>3.8</v>
      </c>
      <c r="P212" s="2"/>
      <c r="Q212" s="3"/>
      <c r="R212" s="11"/>
      <c r="S212" s="37">
        <v>11</v>
      </c>
      <c r="T212" s="16" t="s">
        <v>90</v>
      </c>
      <c r="U212" s="3">
        <f>O212-P212+Q212</f>
        <v>3.8</v>
      </c>
      <c r="V212" s="43">
        <f>IF(R212="m",N212,IF(M212="V",N212,IF(AND(M212&lt;&gt;"V",R212&lt;&gt;"m"),L212/M212*N212-L212/M212*P212+Q212,N212)))</f>
        <v>1.2</v>
      </c>
      <c r="W212" s="62"/>
      <c r="X212" s="62">
        <v>-99</v>
      </c>
    </row>
    <row r="213" spans="1:24" ht="12.75">
      <c r="A213" s="13">
        <v>1</v>
      </c>
      <c r="B213" s="18">
        <v>219</v>
      </c>
      <c r="C213" s="23">
        <v>2</v>
      </c>
      <c r="D213" s="4"/>
      <c r="E213" s="91">
        <v>8.897512380363125</v>
      </c>
      <c r="F213" s="91">
        <v>35.924140204621246</v>
      </c>
      <c r="G213" s="91">
        <v>3.189</v>
      </c>
      <c r="H213" s="1">
        <v>49</v>
      </c>
      <c r="I213" s="2"/>
      <c r="J213" s="13">
        <v>3.9</v>
      </c>
      <c r="K213" s="15">
        <v>63</v>
      </c>
      <c r="L213" s="1">
        <v>8.5</v>
      </c>
      <c r="M213" s="1" t="s">
        <v>19</v>
      </c>
      <c r="N213" s="2">
        <v>0.6</v>
      </c>
      <c r="O213" s="2">
        <v>4.4</v>
      </c>
      <c r="P213" s="2"/>
      <c r="Q213" s="3"/>
      <c r="R213" s="11" t="s">
        <v>82</v>
      </c>
      <c r="S213" s="37">
        <v>11</v>
      </c>
      <c r="T213" s="16" t="s">
        <v>90</v>
      </c>
      <c r="U213" s="3">
        <f>O213-P213+Q213</f>
        <v>4.4</v>
      </c>
      <c r="V213" s="43">
        <f>IF(R213="m",N213,IF(M213="V",N213,IF(AND(M213&lt;&gt;"V",R213&lt;&gt;"m"),L213/M213*N213-L213/M213*P213+Q213,N213)))</f>
        <v>0.6</v>
      </c>
      <c r="W213" s="62"/>
      <c r="X213" s="62">
        <v>-99</v>
      </c>
    </row>
    <row r="214" spans="1:24" ht="12.75">
      <c r="A214" s="13">
        <v>1</v>
      </c>
      <c r="B214" s="18">
        <v>227</v>
      </c>
      <c r="C214" s="23">
        <v>2</v>
      </c>
      <c r="D214" s="4"/>
      <c r="E214" s="91">
        <v>3.518779325486239</v>
      </c>
      <c r="F214" s="91">
        <v>37.2012649927194</v>
      </c>
      <c r="G214" s="91">
        <v>2.218</v>
      </c>
      <c r="H214" s="1">
        <v>35</v>
      </c>
      <c r="I214" s="2"/>
      <c r="J214" s="13">
        <v>3.1</v>
      </c>
      <c r="K214" s="15">
        <v>46</v>
      </c>
      <c r="L214" s="1">
        <v>8.1</v>
      </c>
      <c r="M214" s="1" t="s">
        <v>19</v>
      </c>
      <c r="N214" s="2">
        <v>0.9</v>
      </c>
      <c r="O214" s="2">
        <v>3.5</v>
      </c>
      <c r="P214" s="2"/>
      <c r="Q214" s="3"/>
      <c r="R214" s="11" t="s">
        <v>82</v>
      </c>
      <c r="S214" s="37">
        <v>11</v>
      </c>
      <c r="T214" s="16" t="s">
        <v>91</v>
      </c>
      <c r="U214" s="3">
        <f>O214-P214+Q214</f>
        <v>3.5</v>
      </c>
      <c r="V214" s="43">
        <f>IF(R214="m",N214,IF(M214="V",N214,IF(AND(M214&lt;&gt;"V",R214&lt;&gt;"m"),L214/M214*N214-L214/M214*P214+Q214,N214)))</f>
        <v>0.9</v>
      </c>
      <c r="W214" s="62"/>
      <c r="X214" s="62">
        <v>-99</v>
      </c>
    </row>
    <row r="215" spans="1:24" ht="12.75">
      <c r="A215" s="13">
        <v>1</v>
      </c>
      <c r="B215" s="18">
        <v>238</v>
      </c>
      <c r="C215" s="23">
        <v>2</v>
      </c>
      <c r="D215" s="4"/>
      <c r="E215" s="91">
        <v>2.748318828397468</v>
      </c>
      <c r="F215" s="91">
        <v>44.56342626658632</v>
      </c>
      <c r="G215" s="91">
        <v>3.207</v>
      </c>
      <c r="H215" s="1">
        <v>38</v>
      </c>
      <c r="I215" s="2"/>
      <c r="J215" s="13">
        <v>3</v>
      </c>
      <c r="K215" s="15">
        <v>59</v>
      </c>
      <c r="L215" s="1">
        <v>7.1</v>
      </c>
      <c r="M215" s="1" t="s">
        <v>19</v>
      </c>
      <c r="N215" s="2">
        <v>0.75</v>
      </c>
      <c r="O215" s="2">
        <v>3.9</v>
      </c>
      <c r="P215" s="2"/>
      <c r="Q215" s="3"/>
      <c r="R215" s="11" t="s">
        <v>82</v>
      </c>
      <c r="S215" s="37">
        <v>11</v>
      </c>
      <c r="T215" s="16" t="s">
        <v>90</v>
      </c>
      <c r="U215" s="3">
        <f>O215-P215+Q215</f>
        <v>3.9</v>
      </c>
      <c r="V215" s="43">
        <f>IF(R215="m",N215,IF(M215="V",N215,IF(AND(M215&lt;&gt;"V",R215&lt;&gt;"m"),L215/M215*N215-L215/M215*P215+Q215,N215)))</f>
        <v>0.75</v>
      </c>
      <c r="W215" s="62"/>
      <c r="X215" s="62">
        <v>-99</v>
      </c>
    </row>
    <row r="216" spans="1:24" ht="12.75">
      <c r="A216" s="13">
        <v>1</v>
      </c>
      <c r="B216" s="18">
        <v>255</v>
      </c>
      <c r="C216" s="23">
        <v>2</v>
      </c>
      <c r="D216" s="4"/>
      <c r="E216" s="91">
        <v>7.652432896587048</v>
      </c>
      <c r="F216" s="91">
        <v>45.10840076707699</v>
      </c>
      <c r="G216" s="91">
        <v>4.126</v>
      </c>
      <c r="H216" s="1">
        <v>45</v>
      </c>
      <c r="I216" s="2"/>
      <c r="J216" s="13">
        <v>3.6</v>
      </c>
      <c r="K216" s="15">
        <v>57</v>
      </c>
      <c r="L216" s="1">
        <v>9.6</v>
      </c>
      <c r="M216" s="1" t="s">
        <v>19</v>
      </c>
      <c r="N216" s="2">
        <v>1.4</v>
      </c>
      <c r="O216" s="2">
        <v>4.7</v>
      </c>
      <c r="P216" s="2"/>
      <c r="Q216" s="3"/>
      <c r="R216" s="11"/>
      <c r="S216" s="37">
        <v>11</v>
      </c>
      <c r="T216" s="16" t="s">
        <v>90</v>
      </c>
      <c r="U216" s="3">
        <f>O216-P216+Q216</f>
        <v>4.7</v>
      </c>
      <c r="V216" s="43">
        <f>IF(R216="m",N216,IF(M216="V",N216,IF(AND(M216&lt;&gt;"V",R216&lt;&gt;"m"),L216/M216*N216-L216/M216*P216+Q216,N216)))</f>
        <v>1.4</v>
      </c>
      <c r="W216" s="62"/>
      <c r="X216" s="62">
        <v>-99</v>
      </c>
    </row>
    <row r="217" spans="1:24" ht="12.75">
      <c r="A217" s="13">
        <v>2</v>
      </c>
      <c r="B217" s="18">
        <v>506</v>
      </c>
      <c r="C217" s="23">
        <v>2</v>
      </c>
      <c r="D217" s="4"/>
      <c r="E217" s="91">
        <v>16.797470661010262</v>
      </c>
      <c r="F217" s="91">
        <v>1.7707874780727966</v>
      </c>
      <c r="G217" s="91">
        <v>2.409</v>
      </c>
      <c r="H217" s="1">
        <v>62</v>
      </c>
      <c r="I217" s="2"/>
      <c r="J217" s="13">
        <v>4.8</v>
      </c>
      <c r="K217" s="15">
        <v>79</v>
      </c>
      <c r="L217" s="1">
        <v>8.9</v>
      </c>
      <c r="M217" s="1" t="s">
        <v>19</v>
      </c>
      <c r="N217" s="2">
        <v>0.5</v>
      </c>
      <c r="O217" s="2">
        <v>7.1</v>
      </c>
      <c r="P217" s="2"/>
      <c r="Q217" s="3"/>
      <c r="R217" s="43" t="s">
        <v>82</v>
      </c>
      <c r="S217" s="37">
        <v>11</v>
      </c>
      <c r="T217" s="16" t="s">
        <v>91</v>
      </c>
      <c r="U217" s="11">
        <f>O217-P217+Q217</f>
        <v>7.1</v>
      </c>
      <c r="V217" s="43">
        <f>IF(R217="m",N217,IF(M217="V",N217,IF(AND(M217&lt;&gt;"V",R217&lt;&gt;"m"),L217/M217*N217-L217/M217*P217+Q217,N217)))</f>
        <v>0.5</v>
      </c>
      <c r="W217" s="62"/>
      <c r="X217" s="62">
        <v>-99</v>
      </c>
    </row>
    <row r="218" spans="1:24" ht="12.75">
      <c r="A218" s="13">
        <v>2</v>
      </c>
      <c r="B218" s="18">
        <v>504</v>
      </c>
      <c r="C218" s="23">
        <v>2</v>
      </c>
      <c r="D218" s="4"/>
      <c r="E218" s="91">
        <v>17.134720436079228</v>
      </c>
      <c r="F218" s="91">
        <v>3.4434169915084336</v>
      </c>
      <c r="G218" s="91">
        <v>2.312</v>
      </c>
      <c r="H218" s="1">
        <v>41</v>
      </c>
      <c r="I218" s="2"/>
      <c r="J218" s="13">
        <v>3.1</v>
      </c>
      <c r="K218" s="15">
        <v>63</v>
      </c>
      <c r="L218" s="1">
        <v>8.8</v>
      </c>
      <c r="M218" s="1" t="s">
        <v>19</v>
      </c>
      <c r="N218" s="2">
        <v>0.6</v>
      </c>
      <c r="O218" s="2">
        <v>4.1</v>
      </c>
      <c r="P218" s="2"/>
      <c r="Q218" s="3"/>
      <c r="R218" s="43" t="s">
        <v>82</v>
      </c>
      <c r="S218" s="37">
        <v>11</v>
      </c>
      <c r="T218" s="16" t="s">
        <v>91</v>
      </c>
      <c r="U218" s="11">
        <f>O218-P218+Q218</f>
        <v>4.1</v>
      </c>
      <c r="V218" s="43">
        <f>IF(R218="m",N218,IF(M218="V",N218,IF(AND(M218&lt;&gt;"V",R218&lt;&gt;"m"),L218/M218*N218-L218/M218*P218+Q218,N218)))</f>
        <v>0.6</v>
      </c>
      <c r="W218" s="62"/>
      <c r="X218" s="62">
        <v>-99</v>
      </c>
    </row>
    <row r="219" spans="1:24" ht="12.75">
      <c r="A219" s="13">
        <v>2</v>
      </c>
      <c r="B219" s="18">
        <v>494</v>
      </c>
      <c r="C219" s="23">
        <v>2</v>
      </c>
      <c r="D219" s="4"/>
      <c r="E219" s="91">
        <v>19.5919570976797</v>
      </c>
      <c r="F219" s="91">
        <v>4.574903177410211</v>
      </c>
      <c r="G219" s="91">
        <v>2.877</v>
      </c>
      <c r="H219" s="1">
        <v>52</v>
      </c>
      <c r="I219" s="2"/>
      <c r="J219" s="13">
        <v>4.3</v>
      </c>
      <c r="K219" s="15">
        <v>71</v>
      </c>
      <c r="L219" s="1">
        <v>8.4</v>
      </c>
      <c r="M219" s="1" t="s">
        <v>19</v>
      </c>
      <c r="N219" s="2">
        <v>0.8</v>
      </c>
      <c r="O219" s="2">
        <v>5.3</v>
      </c>
      <c r="P219" s="2"/>
      <c r="Q219" s="3"/>
      <c r="R219" s="43" t="s">
        <v>82</v>
      </c>
      <c r="S219" s="37">
        <v>11</v>
      </c>
      <c r="T219" s="16" t="s">
        <v>95</v>
      </c>
      <c r="U219" s="11">
        <f>O219-P219+Q219</f>
        <v>5.3</v>
      </c>
      <c r="V219" s="43">
        <f>IF(R219="m",N219,IF(M219="V",N219,IF(AND(M219&lt;&gt;"V",R219&lt;&gt;"m"),L219/M219*N219-L219/M219*P219+Q219,N219)))</f>
        <v>0.8</v>
      </c>
      <c r="W219" s="62"/>
      <c r="X219" s="62">
        <v>-99</v>
      </c>
    </row>
    <row r="220" spans="1:24" ht="12.75">
      <c r="A220" s="13">
        <v>2</v>
      </c>
      <c r="B220" s="18">
        <v>503</v>
      </c>
      <c r="C220" s="23">
        <v>2</v>
      </c>
      <c r="D220" s="4"/>
      <c r="E220" s="91">
        <v>16.379957167906912</v>
      </c>
      <c r="F220" s="91">
        <v>4.575574846676098</v>
      </c>
      <c r="G220" s="91">
        <v>2.525</v>
      </c>
      <c r="H220" s="1">
        <v>50</v>
      </c>
      <c r="I220" s="2"/>
      <c r="J220" s="13">
        <v>4.2</v>
      </c>
      <c r="K220" s="15">
        <v>66</v>
      </c>
      <c r="L220" s="1">
        <v>10</v>
      </c>
      <c r="M220" s="1">
        <v>20</v>
      </c>
      <c r="N220" s="45">
        <v>0.8</v>
      </c>
      <c r="O220" s="2">
        <v>6.75</v>
      </c>
      <c r="P220" s="2">
        <v>-0.5</v>
      </c>
      <c r="Q220" s="3">
        <v>1.3</v>
      </c>
      <c r="R220" s="43" t="s">
        <v>82</v>
      </c>
      <c r="S220" s="37">
        <v>11</v>
      </c>
      <c r="T220" s="16" t="s">
        <v>97</v>
      </c>
      <c r="U220" s="43">
        <f>L220/M220*O220-L220/M220*P220+Q220</f>
        <v>4.925</v>
      </c>
      <c r="V220" s="43">
        <f>IF(R220="m",N220,IF(M220="V",N220,IF(AND(M220&lt;&gt;"V",R220&lt;&gt;"m"),L220/M220*N220-L220/M220*P220+Q220,N220)))</f>
        <v>0.8</v>
      </c>
      <c r="W220" s="62"/>
      <c r="X220" s="62">
        <v>-99</v>
      </c>
    </row>
    <row r="221" spans="1:24" ht="12.75">
      <c r="A221" s="13">
        <v>2</v>
      </c>
      <c r="B221" s="18">
        <v>502</v>
      </c>
      <c r="C221" s="23">
        <v>2</v>
      </c>
      <c r="D221" s="4"/>
      <c r="E221" s="91">
        <v>17.796295480930098</v>
      </c>
      <c r="F221" s="91">
        <v>6.193278708037206</v>
      </c>
      <c r="G221" s="91">
        <v>2.763</v>
      </c>
      <c r="H221" s="1">
        <v>64</v>
      </c>
      <c r="I221" s="2"/>
      <c r="J221" s="13">
        <v>4.7</v>
      </c>
      <c r="K221" s="15">
        <v>76</v>
      </c>
      <c r="L221" s="1">
        <v>10</v>
      </c>
      <c r="M221" s="1">
        <v>20</v>
      </c>
      <c r="N221" s="45">
        <v>0.8</v>
      </c>
      <c r="O221" s="2">
        <v>9.25</v>
      </c>
      <c r="P221" s="2">
        <v>1.25</v>
      </c>
      <c r="Q221" s="3">
        <v>1.3</v>
      </c>
      <c r="R221" s="43" t="s">
        <v>82</v>
      </c>
      <c r="S221" s="37">
        <v>11</v>
      </c>
      <c r="T221" s="16" t="s">
        <v>97</v>
      </c>
      <c r="U221" s="43">
        <f>L221/M221*O221-L221/M221*P221+Q221</f>
        <v>5.3</v>
      </c>
      <c r="V221" s="43">
        <f>IF(R221="m",N221,IF(M221="V",N221,IF(AND(M221&lt;&gt;"V",R221&lt;&gt;"m"),L221/M221*N221-L221/M221*P221+Q221,N221)))</f>
        <v>0.8</v>
      </c>
      <c r="W221" s="62"/>
      <c r="X221" s="62">
        <v>-99</v>
      </c>
    </row>
    <row r="222" spans="1:24" ht="12.75">
      <c r="A222" s="13">
        <v>2</v>
      </c>
      <c r="B222" s="18">
        <v>4</v>
      </c>
      <c r="C222" s="23">
        <v>2</v>
      </c>
      <c r="D222" s="4"/>
      <c r="E222" s="91">
        <v>16.09545609237231</v>
      </c>
      <c r="F222" s="91">
        <v>11.74363449612236</v>
      </c>
      <c r="G222" s="91">
        <v>2.916</v>
      </c>
      <c r="H222" s="1">
        <v>32</v>
      </c>
      <c r="I222" s="2"/>
      <c r="J222" s="13">
        <v>3.1</v>
      </c>
      <c r="K222" s="15">
        <v>44</v>
      </c>
      <c r="L222" s="1">
        <v>7.5</v>
      </c>
      <c r="M222" s="1">
        <v>15</v>
      </c>
      <c r="N222" s="2">
        <v>-1.8</v>
      </c>
      <c r="O222" s="2">
        <v>4.75</v>
      </c>
      <c r="P222" s="2">
        <v>-3.5</v>
      </c>
      <c r="Q222" s="3"/>
      <c r="R222" s="43"/>
      <c r="S222" s="37">
        <v>11</v>
      </c>
      <c r="T222" s="16" t="s">
        <v>98</v>
      </c>
      <c r="U222" s="43">
        <f>L222/M222*O222-L222/M222*P222+Q222</f>
        <v>4.125</v>
      </c>
      <c r="V222" s="43">
        <f>IF(R222="m",N222,IF(M222="V",N222,IF(AND(M222&lt;&gt;"V",R222&lt;&gt;"m"),L222/M222*N222-L222/M222*P222+Q222,N222)))</f>
        <v>0.85</v>
      </c>
      <c r="W222" s="62"/>
      <c r="X222" s="62">
        <v>-99</v>
      </c>
    </row>
    <row r="223" spans="1:24" ht="12.75">
      <c r="A223" s="13">
        <v>2</v>
      </c>
      <c r="B223" s="18">
        <v>5</v>
      </c>
      <c r="C223" s="23">
        <v>2</v>
      </c>
      <c r="D223" s="4"/>
      <c r="E223" s="91">
        <v>17.29955769471031</v>
      </c>
      <c r="F223" s="91">
        <v>12.229382714077978</v>
      </c>
      <c r="G223" s="91">
        <v>3.148</v>
      </c>
      <c r="H223" s="1">
        <v>78</v>
      </c>
      <c r="I223" s="2"/>
      <c r="J223" s="13">
        <v>6.7</v>
      </c>
      <c r="K223" s="15">
        <v>99</v>
      </c>
      <c r="L223" s="1">
        <v>12.5</v>
      </c>
      <c r="M223" s="1">
        <v>15</v>
      </c>
      <c r="N223" s="2">
        <v>0.4</v>
      </c>
      <c r="O223" s="2">
        <v>8.9</v>
      </c>
      <c r="P223" s="2">
        <v>-1.7</v>
      </c>
      <c r="Q223" s="3"/>
      <c r="R223" s="43"/>
      <c r="S223" s="37">
        <v>11</v>
      </c>
      <c r="T223" s="16" t="s">
        <v>98</v>
      </c>
      <c r="U223" s="43">
        <f>L223/M223*O223-L223/M223*P223+Q223</f>
        <v>8.833333333333334</v>
      </c>
      <c r="V223" s="43">
        <f>IF(R223="m",N223,IF(M223="V",N223,IF(AND(M223&lt;&gt;"V",R223&lt;&gt;"m"),L223/M223*N223-L223/M223*P223+Q223,N223)))</f>
        <v>1.75</v>
      </c>
      <c r="W223" s="62"/>
      <c r="X223" s="62">
        <v>-99</v>
      </c>
    </row>
    <row r="224" spans="1:24" ht="12.75">
      <c r="A224" s="13">
        <v>2</v>
      </c>
      <c r="B224" s="18">
        <v>541</v>
      </c>
      <c r="C224" s="23">
        <v>2</v>
      </c>
      <c r="D224" s="4"/>
      <c r="E224" s="91">
        <v>17.345729978254624</v>
      </c>
      <c r="F224" s="91">
        <v>17.835373181446997</v>
      </c>
      <c r="G224" s="91">
        <v>3.44</v>
      </c>
      <c r="H224" s="1">
        <v>37</v>
      </c>
      <c r="I224" s="2"/>
      <c r="J224" s="13">
        <v>3.3</v>
      </c>
      <c r="K224" s="15">
        <v>59</v>
      </c>
      <c r="L224" s="1">
        <v>7.5</v>
      </c>
      <c r="M224" s="1">
        <v>15</v>
      </c>
      <c r="N224" s="2">
        <v>-1.75</v>
      </c>
      <c r="O224" s="2">
        <v>6.25</v>
      </c>
      <c r="P224" s="2">
        <v>-2.75</v>
      </c>
      <c r="Q224" s="3"/>
      <c r="R224" s="43"/>
      <c r="S224" s="37">
        <v>11</v>
      </c>
      <c r="T224" s="16" t="s">
        <v>112</v>
      </c>
      <c r="U224" s="43">
        <f>L224/M224*O224-L224/M224*P224+Q224</f>
        <v>4.5</v>
      </c>
      <c r="V224" s="43">
        <f>IF(R224="m",N224,IF(M224="V",N224,IF(AND(M224&lt;&gt;"V",R224&lt;&gt;"m"),L224/M224*N224-L224/M224*P224+Q224,N224)))</f>
        <v>0.5</v>
      </c>
      <c r="W224" s="62"/>
      <c r="X224" s="62">
        <v>-99</v>
      </c>
    </row>
    <row r="225" spans="1:24" ht="12.75">
      <c r="A225" s="13">
        <v>2</v>
      </c>
      <c r="B225" s="18">
        <v>540</v>
      </c>
      <c r="C225" s="23">
        <v>2</v>
      </c>
      <c r="D225" s="4"/>
      <c r="E225" s="91">
        <v>17.605255890463486</v>
      </c>
      <c r="F225" s="91">
        <v>20.35031896632828</v>
      </c>
      <c r="G225" s="91">
        <v>3.308</v>
      </c>
      <c r="H225" s="1">
        <v>31</v>
      </c>
      <c r="I225" s="2"/>
      <c r="J225" s="13">
        <v>3.2</v>
      </c>
      <c r="K225" s="15">
        <v>47</v>
      </c>
      <c r="L225" s="2">
        <v>7.5</v>
      </c>
      <c r="M225" s="2">
        <v>15</v>
      </c>
      <c r="N225" s="2">
        <v>-0.75</v>
      </c>
      <c r="O225" s="2">
        <v>6.75</v>
      </c>
      <c r="P225" s="2">
        <v>0.1</v>
      </c>
      <c r="Q225" s="3">
        <v>1.3</v>
      </c>
      <c r="R225" s="43"/>
      <c r="S225" s="37">
        <v>11</v>
      </c>
      <c r="T225" s="16" t="s">
        <v>97</v>
      </c>
      <c r="U225" s="43">
        <f>L225/M225*O225-L225/M225*P225+Q225</f>
        <v>4.625</v>
      </c>
      <c r="V225" s="43">
        <f>IF(R225="m",N225,IF(M225="V",N225,IF(AND(M225&lt;&gt;"V",R225&lt;&gt;"m"),L225/M225*N225-L225/M225*P225+Q225,N225)))</f>
        <v>0.875</v>
      </c>
      <c r="W225" s="62"/>
      <c r="X225" s="62">
        <v>-99</v>
      </c>
    </row>
    <row r="226" spans="1:24" ht="12.75">
      <c r="A226" s="13">
        <v>2</v>
      </c>
      <c r="B226" s="18">
        <v>59</v>
      </c>
      <c r="C226" s="23">
        <v>2</v>
      </c>
      <c r="D226" s="4"/>
      <c r="E226" s="91">
        <v>12.936349256709887</v>
      </c>
      <c r="F226" s="91">
        <v>20.797295302717167</v>
      </c>
      <c r="G226" s="91">
        <v>3.17</v>
      </c>
      <c r="H226" s="1">
        <v>44</v>
      </c>
      <c r="I226" s="2"/>
      <c r="J226" s="13">
        <v>4</v>
      </c>
      <c r="K226" s="15">
        <v>60</v>
      </c>
      <c r="L226" s="1">
        <v>10</v>
      </c>
      <c r="M226" s="1">
        <v>20</v>
      </c>
      <c r="N226" s="44">
        <v>-1.8</v>
      </c>
      <c r="O226" s="2">
        <v>5.5</v>
      </c>
      <c r="P226" s="2">
        <v>-2.25</v>
      </c>
      <c r="Q226" s="3"/>
      <c r="R226" s="43"/>
      <c r="S226" s="37">
        <v>11</v>
      </c>
      <c r="T226" s="16" t="s">
        <v>98</v>
      </c>
      <c r="U226" s="43">
        <f>L226/M226*O226-L226/M226*P226+Q226</f>
        <v>3.875</v>
      </c>
      <c r="V226" s="43">
        <f>IF(R226="m",N226,IF(M226="V",N226,IF(AND(M226&lt;&gt;"V",R226&lt;&gt;"m"),L226/M226*N226-L226/M226*P226+Q226,N226)))</f>
        <v>0.22499999999999998</v>
      </c>
      <c r="W226" s="62"/>
      <c r="X226" s="62">
        <v>-99</v>
      </c>
    </row>
    <row r="227" spans="1:24" ht="12.75">
      <c r="A227" s="13">
        <v>2</v>
      </c>
      <c r="B227" s="18">
        <v>69</v>
      </c>
      <c r="C227" s="23">
        <v>2</v>
      </c>
      <c r="D227" s="4"/>
      <c r="E227" s="91">
        <v>19.81592123803569</v>
      </c>
      <c r="F227" s="91">
        <v>23.531856758189868</v>
      </c>
      <c r="G227" s="91">
        <v>3.417</v>
      </c>
      <c r="H227" s="1">
        <v>40</v>
      </c>
      <c r="I227" s="2"/>
      <c r="J227" s="13">
        <v>3.5</v>
      </c>
      <c r="K227" s="15">
        <v>55</v>
      </c>
      <c r="L227" s="1">
        <v>7.5</v>
      </c>
      <c r="M227" s="1">
        <v>15</v>
      </c>
      <c r="N227" s="2">
        <v>-1</v>
      </c>
      <c r="O227" s="2">
        <v>5.6</v>
      </c>
      <c r="P227" s="2">
        <v>-2.1</v>
      </c>
      <c r="Q227" s="3"/>
      <c r="R227" s="43"/>
      <c r="S227" s="37">
        <v>11</v>
      </c>
      <c r="T227" s="16" t="s">
        <v>98</v>
      </c>
      <c r="U227" s="43">
        <f>L227/M227*O227-L227/M227*P227+Q227</f>
        <v>3.8499999999999996</v>
      </c>
      <c r="V227" s="43">
        <f>IF(R227="m",N227,IF(M227="V",N227,IF(AND(M227&lt;&gt;"V",R227&lt;&gt;"m"),L227/M227*N227-L227/M227*P227+Q227,N227)))</f>
        <v>0.55</v>
      </c>
      <c r="W227" s="62"/>
      <c r="X227" s="62">
        <v>-99</v>
      </c>
    </row>
    <row r="228" spans="1:24" ht="12.75">
      <c r="A228" s="13">
        <v>2</v>
      </c>
      <c r="B228" s="18">
        <v>61</v>
      </c>
      <c r="C228" s="23">
        <v>2</v>
      </c>
      <c r="D228" s="4"/>
      <c r="E228" s="91">
        <v>13.19002217511902</v>
      </c>
      <c r="F228" s="91">
        <v>24.0152423269029</v>
      </c>
      <c r="G228" s="91">
        <v>3.328</v>
      </c>
      <c r="H228" s="1">
        <v>57</v>
      </c>
      <c r="I228" s="2"/>
      <c r="J228" s="13">
        <v>4.5</v>
      </c>
      <c r="K228" s="15">
        <v>68</v>
      </c>
      <c r="L228" s="1">
        <v>1</v>
      </c>
      <c r="M228" s="1">
        <v>1</v>
      </c>
      <c r="N228" s="2">
        <v>3</v>
      </c>
      <c r="O228" s="2">
        <v>5.5</v>
      </c>
      <c r="P228" s="2">
        <v>0.25</v>
      </c>
      <c r="Q228" s="3"/>
      <c r="R228" s="43"/>
      <c r="S228" s="37">
        <v>11</v>
      </c>
      <c r="T228" s="16" t="s">
        <v>98</v>
      </c>
      <c r="U228" s="11">
        <f>O228-P228+Q228</f>
        <v>5.25</v>
      </c>
      <c r="V228" s="43">
        <f>IF(R228="m",N228,IF(M228="V",N228,IF(AND(M228&lt;&gt;"V",R228&lt;&gt;"m"),L228/M228*N228-L228/M228*P228+Q228,N228)))</f>
        <v>2.75</v>
      </c>
      <c r="W228" s="62"/>
      <c r="X228" s="62">
        <v>-99</v>
      </c>
    </row>
    <row r="229" spans="1:24" ht="12.75">
      <c r="A229" s="13">
        <v>2</v>
      </c>
      <c r="B229" s="18">
        <v>67</v>
      </c>
      <c r="C229" s="23">
        <v>2</v>
      </c>
      <c r="D229" s="4"/>
      <c r="E229" s="91">
        <v>17.437528552674127</v>
      </c>
      <c r="F229" s="91">
        <v>26.436354173271972</v>
      </c>
      <c r="G229" s="91">
        <v>3.419</v>
      </c>
      <c r="H229" s="1">
        <v>47</v>
      </c>
      <c r="I229" s="2"/>
      <c r="J229" s="13">
        <v>4.1</v>
      </c>
      <c r="K229" s="15">
        <v>67</v>
      </c>
      <c r="L229" s="1">
        <v>7.5</v>
      </c>
      <c r="M229" s="1">
        <v>15</v>
      </c>
      <c r="N229" s="2">
        <v>-2.1</v>
      </c>
      <c r="O229" s="2">
        <v>6.25</v>
      </c>
      <c r="P229" s="2">
        <v>-1.5</v>
      </c>
      <c r="Q229" s="3">
        <v>1.3</v>
      </c>
      <c r="R229" s="43"/>
      <c r="S229" s="37">
        <v>11</v>
      </c>
      <c r="T229" s="16" t="s">
        <v>98</v>
      </c>
      <c r="U229" s="43">
        <f>L229/M229*O229-L229/M229*P229+Q229</f>
        <v>5.175</v>
      </c>
      <c r="V229" s="43">
        <f>IF(R229="m",N229,IF(M229="V",N229,IF(AND(M229&lt;&gt;"V",R229&lt;&gt;"m"),L229/M229*N229-L229/M229*P229+Q229,N229)))</f>
        <v>1</v>
      </c>
      <c r="W229" s="62"/>
      <c r="X229" s="62">
        <v>-99</v>
      </c>
    </row>
    <row r="230" spans="1:24" ht="12.75">
      <c r="A230" s="13">
        <v>2</v>
      </c>
      <c r="B230" s="18">
        <v>106</v>
      </c>
      <c r="C230" s="23">
        <v>2</v>
      </c>
      <c r="D230" s="4"/>
      <c r="E230" s="91">
        <v>10.993634062124274</v>
      </c>
      <c r="F230" s="91">
        <v>31.723701787592518</v>
      </c>
      <c r="G230" s="91">
        <v>3.093</v>
      </c>
      <c r="H230" s="1">
        <v>59</v>
      </c>
      <c r="I230" s="2"/>
      <c r="J230" s="13">
        <v>4.5</v>
      </c>
      <c r="K230" s="15">
        <v>71</v>
      </c>
      <c r="L230" s="1">
        <v>10</v>
      </c>
      <c r="M230" s="1">
        <v>20</v>
      </c>
      <c r="N230" s="44">
        <v>-2</v>
      </c>
      <c r="O230" s="2">
        <v>7.75</v>
      </c>
      <c r="P230" s="2">
        <v>-1</v>
      </c>
      <c r="Q230" s="3">
        <v>1.3</v>
      </c>
      <c r="R230" s="43"/>
      <c r="S230" s="37">
        <v>11</v>
      </c>
      <c r="T230" s="16" t="s">
        <v>98</v>
      </c>
      <c r="U230" s="43">
        <f>L230/M230*O230-L230/M230*P230+Q230</f>
        <v>5.675</v>
      </c>
      <c r="V230" s="43">
        <f>IF(R230="m",N230,IF(M230="V",N230,IF(AND(M230&lt;&gt;"V",R230&lt;&gt;"m"),L230/M230*N230-L230/M230*P230+Q230,N230)))</f>
        <v>0.8</v>
      </c>
      <c r="W230" s="62"/>
      <c r="X230" s="62">
        <v>-99</v>
      </c>
    </row>
    <row r="231" spans="1:24" ht="12.75">
      <c r="A231" s="13">
        <v>2</v>
      </c>
      <c r="B231" s="18">
        <v>530</v>
      </c>
      <c r="C231" s="23">
        <v>2</v>
      </c>
      <c r="D231" s="4"/>
      <c r="E231" s="91">
        <v>17.113634949750516</v>
      </c>
      <c r="F231" s="91">
        <v>36.50942212370223</v>
      </c>
      <c r="G231" s="91">
        <v>4.067</v>
      </c>
      <c r="H231" s="1">
        <v>34</v>
      </c>
      <c r="I231" s="2"/>
      <c r="J231" s="13">
        <v>2.6</v>
      </c>
      <c r="K231" s="15">
        <v>38</v>
      </c>
      <c r="L231" s="1">
        <v>5</v>
      </c>
      <c r="M231" s="1">
        <v>20</v>
      </c>
      <c r="N231" s="2">
        <v>-6.75</v>
      </c>
      <c r="O231" s="2">
        <v>1.4</v>
      </c>
      <c r="P231" s="2">
        <v>-10.25</v>
      </c>
      <c r="Q231" s="3"/>
      <c r="R231" s="43"/>
      <c r="S231" s="37">
        <v>11</v>
      </c>
      <c r="T231" s="16" t="s">
        <v>97</v>
      </c>
      <c r="U231" s="43">
        <f>L231/M231*O231-L231/M231*P231+Q231</f>
        <v>2.9125</v>
      </c>
      <c r="V231" s="43">
        <f>IF(R231="m",N231,IF(M231="V",N231,IF(AND(M231&lt;&gt;"V",R231&lt;&gt;"m"),L231/M231*N231-L231/M231*P231+Q231,N231)))</f>
        <v>0.875</v>
      </c>
      <c r="W231" s="62"/>
      <c r="X231" s="62">
        <v>-99</v>
      </c>
    </row>
    <row r="232" spans="1:24" ht="12.75">
      <c r="A232" s="13">
        <v>2</v>
      </c>
      <c r="B232" s="18">
        <v>532</v>
      </c>
      <c r="C232" s="23">
        <v>2</v>
      </c>
      <c r="D232" s="4"/>
      <c r="E232" s="91">
        <v>19.84494767082688</v>
      </c>
      <c r="F232" s="91">
        <v>39.91745104665555</v>
      </c>
      <c r="G232" s="91">
        <v>4.853</v>
      </c>
      <c r="H232" s="1">
        <v>34</v>
      </c>
      <c r="I232" s="2"/>
      <c r="J232" s="13">
        <v>2.7</v>
      </c>
      <c r="K232" s="15">
        <v>50</v>
      </c>
      <c r="L232" s="1">
        <v>7.5</v>
      </c>
      <c r="M232" s="1">
        <v>15</v>
      </c>
      <c r="N232" s="2">
        <v>0</v>
      </c>
      <c r="O232" s="2">
        <v>5.8</v>
      </c>
      <c r="P232" s="2">
        <v>-1.6</v>
      </c>
      <c r="Q232" s="3"/>
      <c r="R232" s="43"/>
      <c r="S232" s="37">
        <v>11</v>
      </c>
      <c r="T232" s="16" t="s">
        <v>113</v>
      </c>
      <c r="U232" s="85">
        <f>L232/M232*O232-L232/M232*P232+Q232</f>
        <v>3.7</v>
      </c>
      <c r="V232" s="43">
        <f>IF(R232="m",N232,IF(M232="V",N232,IF(AND(M232&lt;&gt;"V",R232&lt;&gt;"m"),L232/M232*N232-L232/M232*P232+Q232,N232)))</f>
        <v>0.8</v>
      </c>
      <c r="W232" s="62"/>
      <c r="X232" s="62">
        <v>-99</v>
      </c>
    </row>
    <row r="233" spans="1:24" ht="12.75">
      <c r="A233" s="13">
        <v>2</v>
      </c>
      <c r="B233" s="18">
        <v>270</v>
      </c>
      <c r="C233" s="23">
        <v>2</v>
      </c>
      <c r="D233" s="4"/>
      <c r="E233" s="91">
        <v>17.32023821060512</v>
      </c>
      <c r="F233" s="91">
        <v>44.176379088013704</v>
      </c>
      <c r="G233" s="91">
        <v>5.129</v>
      </c>
      <c r="H233" s="1">
        <v>52</v>
      </c>
      <c r="I233" s="2"/>
      <c r="J233" s="13">
        <v>5.3</v>
      </c>
      <c r="K233" s="15">
        <v>65</v>
      </c>
      <c r="L233" s="1">
        <v>7.5</v>
      </c>
      <c r="M233" s="1">
        <v>15</v>
      </c>
      <c r="N233" s="2">
        <v>2.25</v>
      </c>
      <c r="O233" s="2">
        <v>12.7</v>
      </c>
      <c r="P233" s="2">
        <v>0.25</v>
      </c>
      <c r="Q233" s="3"/>
      <c r="R233" s="43"/>
      <c r="S233" s="37">
        <v>11</v>
      </c>
      <c r="T233" s="16" t="s">
        <v>98</v>
      </c>
      <c r="U233" s="85">
        <f>L233/M233*O233-L233/M233*P233+Q233</f>
        <v>6.225</v>
      </c>
      <c r="V233" s="43">
        <f>IF(R233="m",N233,IF(M233="V",N233,IF(AND(M233&lt;&gt;"V",R233&lt;&gt;"m"),L233/M233*N233-L233/M233*P233+Q233,N233)))</f>
        <v>1</v>
      </c>
      <c r="W233" s="62"/>
      <c r="X233" s="62">
        <v>-99</v>
      </c>
    </row>
    <row r="234" spans="1:24" ht="12.75">
      <c r="A234" s="13">
        <v>2</v>
      </c>
      <c r="B234" s="18">
        <v>266</v>
      </c>
      <c r="C234" s="23">
        <v>2</v>
      </c>
      <c r="D234" s="4"/>
      <c r="E234" s="91">
        <v>15.540614442863452</v>
      </c>
      <c r="F234" s="91">
        <v>45.97575126888373</v>
      </c>
      <c r="G234" s="91">
        <v>5.364</v>
      </c>
      <c r="H234" s="1">
        <v>65</v>
      </c>
      <c r="I234" s="2"/>
      <c r="J234" s="13">
        <v>6.3</v>
      </c>
      <c r="K234" s="15">
        <v>83</v>
      </c>
      <c r="L234" s="1">
        <v>10</v>
      </c>
      <c r="M234" s="1">
        <v>20</v>
      </c>
      <c r="N234" s="44">
        <v>-1.75</v>
      </c>
      <c r="O234" s="2">
        <v>12.5</v>
      </c>
      <c r="P234" s="2">
        <v>-1.25</v>
      </c>
      <c r="Q234" s="3">
        <v>1.3</v>
      </c>
      <c r="R234" s="43"/>
      <c r="S234" s="37">
        <v>11</v>
      </c>
      <c r="T234" s="16" t="s">
        <v>98</v>
      </c>
      <c r="U234" s="85">
        <f>L234/M234*O234-L234/M234*P234+Q234</f>
        <v>8.175</v>
      </c>
      <c r="V234" s="43">
        <f>IF(R234="m",N234,IF(M234="V",N234,IF(AND(M234&lt;&gt;"V",R234&lt;&gt;"m"),L234/M234*N234-L234/M234*P234+Q234,N234)))</f>
        <v>1.05</v>
      </c>
      <c r="W234" s="62"/>
      <c r="X234" s="62">
        <v>-99</v>
      </c>
    </row>
    <row r="235" spans="1:24" ht="12.75">
      <c r="A235" s="13">
        <v>2</v>
      </c>
      <c r="B235" s="18">
        <v>254</v>
      </c>
      <c r="C235" s="23">
        <v>2</v>
      </c>
      <c r="D235" s="4"/>
      <c r="E235" s="91">
        <v>10.246125002181982</v>
      </c>
      <c r="F235" s="91">
        <v>48.41785846606251</v>
      </c>
      <c r="G235" s="91">
        <v>5.065</v>
      </c>
      <c r="H235" s="1">
        <v>44</v>
      </c>
      <c r="I235" s="2"/>
      <c r="J235" s="13">
        <v>3.2</v>
      </c>
      <c r="K235" s="15">
        <v>56</v>
      </c>
      <c r="L235" s="1">
        <v>7.5</v>
      </c>
      <c r="M235" s="1">
        <v>15</v>
      </c>
      <c r="N235" s="2">
        <v>0.6</v>
      </c>
      <c r="O235" s="2">
        <v>8.5</v>
      </c>
      <c r="P235" s="2">
        <v>-1</v>
      </c>
      <c r="Q235" s="3"/>
      <c r="R235" s="43"/>
      <c r="S235" s="37">
        <v>11</v>
      </c>
      <c r="T235" s="16" t="s">
        <v>98</v>
      </c>
      <c r="U235" s="85">
        <f>L235/M235*O235-L235/M235*P235+Q235</f>
        <v>4.75</v>
      </c>
      <c r="V235" s="43">
        <f>IF(R235="m",N235,IF(M235="V",N235,IF(AND(M235&lt;&gt;"V",R235&lt;&gt;"m"),L235/M235*N235-L235/M235*P235+Q235,N235)))</f>
        <v>0.8</v>
      </c>
      <c r="W235" s="62"/>
      <c r="X235" s="62">
        <v>-99</v>
      </c>
    </row>
    <row r="236" spans="1:24" ht="12.75">
      <c r="A236" s="13">
        <v>3</v>
      </c>
      <c r="B236" s="18">
        <v>489</v>
      </c>
      <c r="C236" s="23">
        <v>2</v>
      </c>
      <c r="D236" s="4"/>
      <c r="E236" s="91">
        <v>23.25544678313385</v>
      </c>
      <c r="F236" s="91">
        <v>2.1341370426543533</v>
      </c>
      <c r="G236" s="91">
        <v>2.795</v>
      </c>
      <c r="H236" s="1">
        <v>34</v>
      </c>
      <c r="I236" s="2"/>
      <c r="J236" s="13">
        <v>3</v>
      </c>
      <c r="K236" s="15">
        <v>49</v>
      </c>
      <c r="L236" s="1">
        <v>7.5</v>
      </c>
      <c r="M236" s="1">
        <v>15</v>
      </c>
      <c r="N236" s="2">
        <v>-1.25</v>
      </c>
      <c r="O236" s="2">
        <v>5.25</v>
      </c>
      <c r="P236" s="2">
        <v>-3.6</v>
      </c>
      <c r="Q236" s="3"/>
      <c r="R236" s="43"/>
      <c r="S236" s="37">
        <v>11</v>
      </c>
      <c r="T236" s="16" t="s">
        <v>114</v>
      </c>
      <c r="U236" s="85">
        <f>L236/M236*O236-L236/M236*P236+Q236</f>
        <v>4.425</v>
      </c>
      <c r="V236" s="43">
        <f>IF(R236="m",N236,IF(M236="V",N236,IF(AND(M236&lt;&gt;"V",R236&lt;&gt;"m"),L236/M236*N236-L236/M236*P236+Q236,N236)))</f>
        <v>1.175</v>
      </c>
      <c r="W236" s="62"/>
      <c r="X236" s="62">
        <v>-99</v>
      </c>
    </row>
    <row r="237" spans="1:24" ht="12.75">
      <c r="A237" s="13">
        <v>3</v>
      </c>
      <c r="B237" s="18">
        <v>462</v>
      </c>
      <c r="C237" s="23">
        <v>2</v>
      </c>
      <c r="D237" s="4"/>
      <c r="E237" s="91">
        <v>25.97494754806038</v>
      </c>
      <c r="F237" s="91">
        <v>4.528568413473744</v>
      </c>
      <c r="G237" s="91">
        <v>3.353</v>
      </c>
      <c r="H237" s="1">
        <v>32</v>
      </c>
      <c r="I237" s="2"/>
      <c r="J237" s="13">
        <v>2.8</v>
      </c>
      <c r="K237" s="15">
        <v>50</v>
      </c>
      <c r="L237" s="1">
        <v>7.5</v>
      </c>
      <c r="M237" s="1">
        <v>15</v>
      </c>
      <c r="N237" s="2">
        <v>-3.6</v>
      </c>
      <c r="O237" s="2">
        <v>4</v>
      </c>
      <c r="P237" s="2">
        <v>-4.7</v>
      </c>
      <c r="Q237" s="3"/>
      <c r="R237" s="43"/>
      <c r="S237" s="37">
        <v>11</v>
      </c>
      <c r="T237" s="16" t="s">
        <v>97</v>
      </c>
      <c r="U237" s="85">
        <f>L237/M237*O237-L237/M237*P237+Q237</f>
        <v>4.35</v>
      </c>
      <c r="V237" s="43">
        <f>IF(R237="m",N237,IF(M237="V",N237,IF(AND(M237&lt;&gt;"V",R237&lt;&gt;"m"),L237/M237*N237-L237/M237*P237+Q237,N237)))</f>
        <v>0.55</v>
      </c>
      <c r="W237" s="62"/>
      <c r="X237" s="62">
        <v>-99</v>
      </c>
    </row>
    <row r="238" spans="1:24" ht="12.75">
      <c r="A238" s="13">
        <v>3</v>
      </c>
      <c r="B238" s="18">
        <v>487</v>
      </c>
      <c r="C238" s="23">
        <v>2</v>
      </c>
      <c r="D238" s="4"/>
      <c r="E238" s="91">
        <v>21.312129786976964</v>
      </c>
      <c r="F238" s="91">
        <v>5.400543485895579</v>
      </c>
      <c r="G238" s="91">
        <v>2.911</v>
      </c>
      <c r="H238" s="1">
        <v>27</v>
      </c>
      <c r="I238" s="2"/>
      <c r="J238" s="13">
        <v>2.6</v>
      </c>
      <c r="K238" s="15">
        <v>50</v>
      </c>
      <c r="L238" s="1">
        <v>7</v>
      </c>
      <c r="M238" s="1">
        <v>15</v>
      </c>
      <c r="N238" s="34">
        <v>0.7</v>
      </c>
      <c r="O238" s="2">
        <v>5</v>
      </c>
      <c r="P238" s="2">
        <v>-0.5</v>
      </c>
      <c r="Q238" s="3">
        <v>1.3</v>
      </c>
      <c r="R238" s="43" t="s">
        <v>82</v>
      </c>
      <c r="S238" s="37">
        <v>11</v>
      </c>
      <c r="T238" s="16" t="s">
        <v>115</v>
      </c>
      <c r="U238" s="85">
        <f>L238/M238*O238-L238/M238*P238+Q238</f>
        <v>3.866666666666667</v>
      </c>
      <c r="V238" s="43">
        <f>IF(R238="m",N238,IF(M238="V",N238,IF(AND(M238&lt;&gt;"V",R238&lt;&gt;"m"),L238/M238*N238-L238/M238*P238+Q238,N238)))</f>
        <v>0.7</v>
      </c>
      <c r="W238" s="62"/>
      <c r="X238" s="62">
        <v>-99</v>
      </c>
    </row>
    <row r="239" spans="1:24" ht="12.75">
      <c r="A239" s="13">
        <v>3</v>
      </c>
      <c r="B239" s="18">
        <v>469</v>
      </c>
      <c r="C239" s="23">
        <v>2</v>
      </c>
      <c r="D239" s="4"/>
      <c r="E239" s="91">
        <v>29.18714508912092</v>
      </c>
      <c r="F239" s="91">
        <v>5.472896723546364</v>
      </c>
      <c r="G239" s="91">
        <v>4.083</v>
      </c>
      <c r="H239" s="1">
        <v>33</v>
      </c>
      <c r="I239" s="2"/>
      <c r="J239" s="13">
        <v>3.4</v>
      </c>
      <c r="K239" s="15">
        <v>45</v>
      </c>
      <c r="L239" s="1">
        <v>7.5</v>
      </c>
      <c r="M239" s="1">
        <v>15</v>
      </c>
      <c r="N239" s="2">
        <v>0.4</v>
      </c>
      <c r="O239" s="2">
        <v>4.75</v>
      </c>
      <c r="P239" s="2">
        <v>-2.9</v>
      </c>
      <c r="Q239" s="3"/>
      <c r="R239" s="43"/>
      <c r="S239" s="37">
        <v>11</v>
      </c>
      <c r="T239" s="16" t="s">
        <v>97</v>
      </c>
      <c r="U239" s="85">
        <f>L239/M239*O239-L239/M239*P239+Q239</f>
        <v>3.825</v>
      </c>
      <c r="V239" s="43">
        <f>IF(R239="m",N239,IF(M239="V",N239,IF(AND(M239&lt;&gt;"V",R239&lt;&gt;"m"),L239/M239*N239-L239/M239*P239+Q239,N239)))</f>
        <v>1.65</v>
      </c>
      <c r="W239" s="62"/>
      <c r="X239" s="62">
        <v>-99</v>
      </c>
    </row>
    <row r="240" spans="1:24" ht="12.75">
      <c r="A240" s="13">
        <v>3</v>
      </c>
      <c r="B240" s="18">
        <v>464</v>
      </c>
      <c r="C240" s="23">
        <v>2</v>
      </c>
      <c r="D240" s="4"/>
      <c r="E240" s="91">
        <v>26.080260587137957</v>
      </c>
      <c r="F240" s="91">
        <v>6.025546423933564</v>
      </c>
      <c r="G240" s="91">
        <v>3.411</v>
      </c>
      <c r="H240" s="1">
        <v>38</v>
      </c>
      <c r="I240" s="2"/>
      <c r="J240" s="13">
        <v>3</v>
      </c>
      <c r="K240" s="15">
        <v>47</v>
      </c>
      <c r="L240" s="1">
        <v>7.5</v>
      </c>
      <c r="M240" s="1">
        <v>15</v>
      </c>
      <c r="N240" s="2">
        <v>-2.75</v>
      </c>
      <c r="O240" s="2">
        <v>2.25</v>
      </c>
      <c r="P240" s="2">
        <v>-1.6</v>
      </c>
      <c r="Q240" s="3">
        <v>1.3</v>
      </c>
      <c r="R240" s="43"/>
      <c r="S240" s="37">
        <v>11</v>
      </c>
      <c r="T240" s="16" t="s">
        <v>97</v>
      </c>
      <c r="U240" s="85">
        <f>L240/M240*O240-L240/M240*P240+Q240</f>
        <v>3.225</v>
      </c>
      <c r="V240" s="43">
        <f>IF(R240="m",N240,IF(M240="V",N240,IF(AND(M240&lt;&gt;"V",R240&lt;&gt;"m"),L240/M240*N240-L240/M240*P240+Q240,N240)))</f>
        <v>0.7250000000000001</v>
      </c>
      <c r="W240" s="62"/>
      <c r="X240" s="62">
        <v>-99</v>
      </c>
    </row>
    <row r="241" spans="1:24" ht="12.75">
      <c r="A241" s="13">
        <v>3</v>
      </c>
      <c r="B241" s="18">
        <v>479</v>
      </c>
      <c r="C241" s="23">
        <v>2</v>
      </c>
      <c r="D241" s="4"/>
      <c r="E241" s="91">
        <v>22.484931707689416</v>
      </c>
      <c r="F241" s="91">
        <v>9.235298322227777</v>
      </c>
      <c r="G241" s="91">
        <v>3.195</v>
      </c>
      <c r="H241" s="1">
        <v>30</v>
      </c>
      <c r="I241" s="2"/>
      <c r="J241" s="13">
        <v>3</v>
      </c>
      <c r="K241" s="15">
        <v>44</v>
      </c>
      <c r="L241" s="1">
        <v>7.5</v>
      </c>
      <c r="M241" s="1">
        <v>15</v>
      </c>
      <c r="N241" s="2">
        <v>-1</v>
      </c>
      <c r="O241" s="2">
        <v>5.3</v>
      </c>
      <c r="P241" s="2">
        <v>-2.5</v>
      </c>
      <c r="Q241" s="3"/>
      <c r="R241" s="43"/>
      <c r="S241" s="37">
        <v>11</v>
      </c>
      <c r="T241" s="16" t="s">
        <v>97</v>
      </c>
      <c r="U241" s="85">
        <f>L241/M241*O241-L241/M241*P241+Q241</f>
        <v>3.9</v>
      </c>
      <c r="V241" s="43">
        <f>IF(R241="m",N241,IF(M241="V",N241,IF(AND(M241&lt;&gt;"V",R241&lt;&gt;"m"),L241/M241*N241-L241/M241*P241+Q241,N241)))</f>
        <v>0.75</v>
      </c>
      <c r="W241" s="62"/>
      <c r="X241" s="62">
        <v>-99</v>
      </c>
    </row>
    <row r="242" spans="1:24" ht="12.75">
      <c r="A242" s="13">
        <v>3</v>
      </c>
      <c r="B242" s="18">
        <v>476</v>
      </c>
      <c r="C242" s="23">
        <v>2</v>
      </c>
      <c r="D242" s="4"/>
      <c r="E242" s="91">
        <v>25.863379761864156</v>
      </c>
      <c r="F242" s="91">
        <v>11.377591893436655</v>
      </c>
      <c r="G242" s="91">
        <v>3.652</v>
      </c>
      <c r="H242" s="1">
        <v>69</v>
      </c>
      <c r="I242" s="2"/>
      <c r="J242" s="13">
        <v>5.1</v>
      </c>
      <c r="K242" s="15">
        <v>81</v>
      </c>
      <c r="L242" s="1">
        <v>10</v>
      </c>
      <c r="M242" s="1">
        <v>20</v>
      </c>
      <c r="N242" s="44">
        <v>-0.75</v>
      </c>
      <c r="O242" s="2">
        <v>8.25</v>
      </c>
      <c r="P242" s="2">
        <v>-3.25</v>
      </c>
      <c r="Q242" s="3"/>
      <c r="R242" s="43"/>
      <c r="S242" s="37">
        <v>11</v>
      </c>
      <c r="T242" s="16" t="s">
        <v>97</v>
      </c>
      <c r="U242" s="85">
        <f>L242/M242*O242-L242/M242*P242+Q242</f>
        <v>5.75</v>
      </c>
      <c r="V242" s="43">
        <f>IF(R242="m",N242,IF(M242="V",N242,IF(AND(M242&lt;&gt;"V",R242&lt;&gt;"m"),L242/M242*N242-L242/M242*P242+Q242,N242)))</f>
        <v>1.25</v>
      </c>
      <c r="W242" s="62"/>
      <c r="X242" s="62">
        <v>-99</v>
      </c>
    </row>
    <row r="243" spans="1:24" ht="12.75">
      <c r="A243" s="13">
        <v>3</v>
      </c>
      <c r="B243" s="18">
        <v>545</v>
      </c>
      <c r="C243" s="23">
        <v>2</v>
      </c>
      <c r="D243" s="4"/>
      <c r="E243" s="91">
        <v>23.11623822865147</v>
      </c>
      <c r="F243" s="91">
        <v>15.483166444762917</v>
      </c>
      <c r="G243" s="91">
        <v>3.418</v>
      </c>
      <c r="H243" s="1">
        <v>31</v>
      </c>
      <c r="I243" s="2"/>
      <c r="J243" s="13">
        <v>2.6</v>
      </c>
      <c r="K243" s="15">
        <v>37</v>
      </c>
      <c r="L243" s="1">
        <v>7.5</v>
      </c>
      <c r="M243" s="1">
        <v>15</v>
      </c>
      <c r="N243" s="2">
        <v>-0.75</v>
      </c>
      <c r="O243" s="2">
        <v>4.75</v>
      </c>
      <c r="P243" s="2">
        <v>-1.75</v>
      </c>
      <c r="Q243" s="3"/>
      <c r="R243" s="43"/>
      <c r="S243" s="37">
        <v>11</v>
      </c>
      <c r="T243" s="16" t="s">
        <v>116</v>
      </c>
      <c r="U243" s="85">
        <f>L243/M243*O243-L243/M243*P243+Q243</f>
        <v>3.25</v>
      </c>
      <c r="V243" s="43">
        <f>IF(R243="m",N243,IF(M243="V",N243,IF(AND(M243&lt;&gt;"V",R243&lt;&gt;"m"),L243/M243*N243-L243/M243*P243+Q243,N243)))</f>
        <v>0.5</v>
      </c>
      <c r="W243" s="62"/>
      <c r="X243" s="62">
        <v>-99</v>
      </c>
    </row>
    <row r="244" spans="1:24" ht="12.75">
      <c r="A244" s="13">
        <v>3</v>
      </c>
      <c r="B244" s="18">
        <v>9</v>
      </c>
      <c r="C244" s="23">
        <v>2</v>
      </c>
      <c r="D244" s="4"/>
      <c r="E244" s="91">
        <v>26.42534961325199</v>
      </c>
      <c r="F244" s="91">
        <v>16.015474479933552</v>
      </c>
      <c r="G244" s="91">
        <v>3.645</v>
      </c>
      <c r="H244" s="1">
        <v>42</v>
      </c>
      <c r="I244" s="2"/>
      <c r="J244" s="13">
        <v>3.4</v>
      </c>
      <c r="K244" s="15">
        <v>55</v>
      </c>
      <c r="L244" s="1">
        <v>7.5</v>
      </c>
      <c r="M244" s="1">
        <v>15</v>
      </c>
      <c r="N244" s="2">
        <v>-0.75</v>
      </c>
      <c r="O244" s="2">
        <v>4</v>
      </c>
      <c r="P244" s="16">
        <v>-3.25</v>
      </c>
      <c r="Q244" s="3"/>
      <c r="R244" s="43"/>
      <c r="S244" s="37">
        <v>11</v>
      </c>
      <c r="T244" s="16" t="s">
        <v>98</v>
      </c>
      <c r="U244" s="85">
        <f>L244/M244*O244-L244/M244*P244+Q244</f>
        <v>3.625</v>
      </c>
      <c r="V244" s="43">
        <f>IF(R244="m",N244,IF(M244="V",N244,IF(AND(M244&lt;&gt;"V",R244&lt;&gt;"m"),L244/M244*N244-L244/M244*P244+Q244,N244)))</f>
        <v>1.25</v>
      </c>
      <c r="W244" s="62"/>
      <c r="X244" s="62">
        <v>-99</v>
      </c>
    </row>
    <row r="245" spans="1:24" ht="12.75">
      <c r="A245" s="13">
        <v>3</v>
      </c>
      <c r="B245" s="18">
        <v>45</v>
      </c>
      <c r="C245" s="23">
        <v>2</v>
      </c>
      <c r="D245" s="4"/>
      <c r="E245" s="91">
        <v>26.532156994195795</v>
      </c>
      <c r="F245" s="91">
        <v>19.87645222959437</v>
      </c>
      <c r="G245" s="91">
        <v>3.512</v>
      </c>
      <c r="H245" s="1">
        <v>123</v>
      </c>
      <c r="I245" s="2"/>
      <c r="J245" s="13">
        <v>12.2</v>
      </c>
      <c r="K245" s="15">
        <v>141</v>
      </c>
      <c r="L245" s="1">
        <v>16.5</v>
      </c>
      <c r="M245" s="1" t="s">
        <v>19</v>
      </c>
      <c r="N245" s="2">
        <v>2.4</v>
      </c>
      <c r="O245" s="2">
        <v>13.7</v>
      </c>
      <c r="P245" s="2"/>
      <c r="Q245" s="3"/>
      <c r="R245" s="43"/>
      <c r="S245" s="37">
        <v>11</v>
      </c>
      <c r="T245" s="16" t="s">
        <v>98</v>
      </c>
      <c r="U245" s="3">
        <f>O245-P245+Q245</f>
        <v>13.7</v>
      </c>
      <c r="V245" s="43">
        <f>IF(R245="m",N245,IF(M245="V",N245,IF(AND(M245&lt;&gt;"V",R245&lt;&gt;"m"),L245/M245*N245-L245/M245*P245+Q245,N245)))</f>
        <v>2.4</v>
      </c>
      <c r="W245" s="62"/>
      <c r="X245" s="62">
        <v>-99</v>
      </c>
    </row>
    <row r="246" spans="1:24" ht="12.75">
      <c r="A246" s="13">
        <v>3</v>
      </c>
      <c r="B246" s="18">
        <v>547</v>
      </c>
      <c r="C246" s="23">
        <v>2</v>
      </c>
      <c r="D246" s="4"/>
      <c r="E246" s="91">
        <v>24.436531560463365</v>
      </c>
      <c r="F246" s="91">
        <v>21.667890490181033</v>
      </c>
      <c r="G246" s="91">
        <v>3.612</v>
      </c>
      <c r="H246" s="1">
        <v>32</v>
      </c>
      <c r="I246" s="2"/>
      <c r="J246" s="13">
        <v>3.3</v>
      </c>
      <c r="K246" s="15">
        <v>47</v>
      </c>
      <c r="L246" s="1">
        <v>5.5</v>
      </c>
      <c r="M246" s="1" t="s">
        <v>19</v>
      </c>
      <c r="N246" s="2">
        <v>1</v>
      </c>
      <c r="O246" s="2">
        <v>4.1</v>
      </c>
      <c r="P246" s="2"/>
      <c r="Q246" s="3"/>
      <c r="R246" s="43"/>
      <c r="S246" s="37">
        <v>11</v>
      </c>
      <c r="T246" s="16" t="s">
        <v>109</v>
      </c>
      <c r="U246" s="3">
        <f>O246-P246+Q246</f>
        <v>4.1</v>
      </c>
      <c r="V246" s="43">
        <f>IF(R246="m",N246,IF(M246="V",N246,IF(AND(M246&lt;&gt;"V",R246&lt;&gt;"m"),L246/M246*N246-L246/M246*P246+Q246,N246)))</f>
        <v>1</v>
      </c>
      <c r="W246" s="62"/>
      <c r="X246" s="62">
        <v>-99</v>
      </c>
    </row>
    <row r="247" spans="1:24" ht="12.75">
      <c r="A247" s="13">
        <v>3</v>
      </c>
      <c r="B247" s="18">
        <v>550</v>
      </c>
      <c r="C247" s="23">
        <v>2</v>
      </c>
      <c r="D247" s="4"/>
      <c r="E247" s="91">
        <v>25.787062676630434</v>
      </c>
      <c r="F247" s="91">
        <v>24.207608132806794</v>
      </c>
      <c r="G247" s="91">
        <v>3.567</v>
      </c>
      <c r="H247" s="1">
        <v>29</v>
      </c>
      <c r="I247" s="2"/>
      <c r="J247" s="13">
        <v>2.9</v>
      </c>
      <c r="K247" s="15">
        <v>37</v>
      </c>
      <c r="L247" s="1">
        <v>5.2</v>
      </c>
      <c r="M247" s="1" t="s">
        <v>19</v>
      </c>
      <c r="N247" s="2">
        <v>0.8</v>
      </c>
      <c r="O247" s="2">
        <v>3.6</v>
      </c>
      <c r="P247" s="2"/>
      <c r="Q247" s="3"/>
      <c r="R247" s="43"/>
      <c r="S247" s="37">
        <v>11</v>
      </c>
      <c r="T247" s="16" t="s">
        <v>109</v>
      </c>
      <c r="U247" s="3">
        <f>O247-P247+Q247</f>
        <v>3.6</v>
      </c>
      <c r="V247" s="43">
        <f>IF(R247="m",N247,IF(M247="V",N247,IF(AND(M247&lt;&gt;"V",R247&lt;&gt;"m"),L247/M247*N247-L247/M247*P247+Q247,N247)))</f>
        <v>0.8</v>
      </c>
      <c r="W247" s="62"/>
      <c r="X247" s="62">
        <v>-99</v>
      </c>
    </row>
    <row r="248" spans="1:24" ht="12.75">
      <c r="A248" s="13">
        <v>3</v>
      </c>
      <c r="B248" s="18">
        <v>551</v>
      </c>
      <c r="C248" s="23">
        <v>2</v>
      </c>
      <c r="D248" s="4"/>
      <c r="E248" s="91">
        <v>26.7414177287527</v>
      </c>
      <c r="F248" s="91">
        <v>25.905408602381684</v>
      </c>
      <c r="G248" s="91">
        <v>3.57</v>
      </c>
      <c r="H248" s="1">
        <v>29</v>
      </c>
      <c r="I248" s="2"/>
      <c r="J248" s="13">
        <v>2.5</v>
      </c>
      <c r="K248" s="15">
        <v>40</v>
      </c>
      <c r="L248" s="1">
        <v>5.2</v>
      </c>
      <c r="M248" s="1" t="s">
        <v>19</v>
      </c>
      <c r="N248" s="2">
        <v>0.8</v>
      </c>
      <c r="O248" s="2">
        <v>3.6</v>
      </c>
      <c r="P248" s="2"/>
      <c r="Q248" s="3"/>
      <c r="R248" s="43"/>
      <c r="S248" s="37">
        <v>11</v>
      </c>
      <c r="T248" s="16" t="s">
        <v>109</v>
      </c>
      <c r="U248" s="3">
        <f>O248-P248+Q248</f>
        <v>3.6</v>
      </c>
      <c r="V248" s="43">
        <f>IF(R248="m",N248,IF(M248="V",N248,IF(AND(M248&lt;&gt;"V",R248&lt;&gt;"m"),L248/M248*N248-L248/M248*P248+Q248,N248)))</f>
        <v>0.8</v>
      </c>
      <c r="W248" s="62"/>
      <c r="X248" s="62">
        <v>-99</v>
      </c>
    </row>
    <row r="249" spans="1:24" ht="12.75">
      <c r="A249" s="13">
        <v>3</v>
      </c>
      <c r="B249" s="18">
        <v>537</v>
      </c>
      <c r="C249" s="23">
        <v>2</v>
      </c>
      <c r="D249" s="4"/>
      <c r="E249" s="91">
        <v>21.673445860631013</v>
      </c>
      <c r="F249" s="91">
        <v>26.04046838146919</v>
      </c>
      <c r="G249" s="91">
        <v>3.519</v>
      </c>
      <c r="H249" s="1">
        <v>32</v>
      </c>
      <c r="I249" s="2"/>
      <c r="J249" s="13">
        <v>3</v>
      </c>
      <c r="K249" s="15">
        <v>42</v>
      </c>
      <c r="L249" s="1">
        <v>5.1</v>
      </c>
      <c r="M249" s="1" t="s">
        <v>19</v>
      </c>
      <c r="N249" s="2">
        <v>1.1</v>
      </c>
      <c r="O249" s="2">
        <v>4.1</v>
      </c>
      <c r="P249" s="2"/>
      <c r="Q249" s="3"/>
      <c r="R249" s="43"/>
      <c r="S249" s="37">
        <v>11</v>
      </c>
      <c r="T249" s="16" t="s">
        <v>109</v>
      </c>
      <c r="U249" s="3">
        <f>O249-P249+Q249</f>
        <v>4.1</v>
      </c>
      <c r="V249" s="43">
        <f>IF(R249="m",N249,IF(M249="V",N249,IF(AND(M249&lt;&gt;"V",R249&lt;&gt;"m"),L249/M249*N249-L249/M249*P249+Q249,N249)))</f>
        <v>1.1</v>
      </c>
      <c r="W249" s="62"/>
      <c r="X249" s="62">
        <v>-99</v>
      </c>
    </row>
    <row r="250" spans="1:24" ht="12.75">
      <c r="A250" s="13">
        <v>3</v>
      </c>
      <c r="B250" s="18">
        <v>552</v>
      </c>
      <c r="C250" s="23">
        <v>2</v>
      </c>
      <c r="D250" s="4"/>
      <c r="E250" s="91">
        <v>26.236470227024956</v>
      </c>
      <c r="F250" s="91">
        <v>26.156514198693085</v>
      </c>
      <c r="G250" s="91">
        <v>3.615</v>
      </c>
      <c r="H250" s="1">
        <v>36</v>
      </c>
      <c r="I250" s="2"/>
      <c r="J250" s="13">
        <v>2.9</v>
      </c>
      <c r="K250" s="15">
        <v>51</v>
      </c>
      <c r="L250" s="1">
        <v>6</v>
      </c>
      <c r="M250" s="1" t="s">
        <v>19</v>
      </c>
      <c r="N250" s="2">
        <v>0.9</v>
      </c>
      <c r="O250" s="2">
        <v>4</v>
      </c>
      <c r="P250" s="2"/>
      <c r="Q250" s="3"/>
      <c r="R250" s="43"/>
      <c r="S250" s="37">
        <v>11</v>
      </c>
      <c r="T250" s="16" t="s">
        <v>101</v>
      </c>
      <c r="U250" s="3">
        <f>O250-P250+Q250</f>
        <v>4</v>
      </c>
      <c r="V250" s="43">
        <f>IF(R250="m",N250,IF(M250="V",N250,IF(AND(M250&lt;&gt;"V",R250&lt;&gt;"m"),L250/M250*N250-L250/M250*P250+Q250,N250)))</f>
        <v>0.9</v>
      </c>
      <c r="W250" s="62"/>
      <c r="X250" s="62">
        <v>-99</v>
      </c>
    </row>
    <row r="251" spans="1:24" ht="12.75">
      <c r="A251" s="13">
        <v>3</v>
      </c>
      <c r="B251" s="18">
        <v>536</v>
      </c>
      <c r="C251" s="23">
        <v>2</v>
      </c>
      <c r="D251" s="4"/>
      <c r="E251" s="91">
        <v>23.120545784756267</v>
      </c>
      <c r="F251" s="91">
        <v>26.51816578526858</v>
      </c>
      <c r="G251" s="91">
        <v>3.592</v>
      </c>
      <c r="H251" s="1">
        <v>37</v>
      </c>
      <c r="I251" s="2"/>
      <c r="J251" s="13">
        <v>3.4</v>
      </c>
      <c r="K251" s="15">
        <v>51</v>
      </c>
      <c r="L251" s="1">
        <v>5.9</v>
      </c>
      <c r="M251" s="1" t="s">
        <v>19</v>
      </c>
      <c r="N251" s="2">
        <v>1.2</v>
      </c>
      <c r="O251" s="2">
        <v>4.6</v>
      </c>
      <c r="P251" s="2"/>
      <c r="Q251" s="3"/>
      <c r="R251" s="43"/>
      <c r="S251" s="37">
        <v>11</v>
      </c>
      <c r="T251" s="16" t="s">
        <v>109</v>
      </c>
      <c r="U251" s="3">
        <f>O251-P251+Q251</f>
        <v>4.6</v>
      </c>
      <c r="V251" s="43">
        <f>IF(R251="m",N251,IF(M251="V",N251,IF(AND(M251&lt;&gt;"V",R251&lt;&gt;"m"),L251/M251*N251-L251/M251*P251+Q251,N251)))</f>
        <v>1.2</v>
      </c>
      <c r="W251" s="62"/>
      <c r="X251" s="62">
        <v>-99</v>
      </c>
    </row>
    <row r="252" spans="1:24" ht="12.75">
      <c r="A252" s="13">
        <v>3</v>
      </c>
      <c r="B252" s="18">
        <v>101</v>
      </c>
      <c r="C252" s="23">
        <v>2</v>
      </c>
      <c r="D252" s="4"/>
      <c r="E252" s="91">
        <v>20.384055451696753</v>
      </c>
      <c r="F252" s="91">
        <v>28.955738072826804</v>
      </c>
      <c r="G252" s="91">
        <v>3.721</v>
      </c>
      <c r="H252" s="1">
        <v>42</v>
      </c>
      <c r="I252" s="2"/>
      <c r="J252" s="13">
        <v>4.5</v>
      </c>
      <c r="K252" s="15">
        <v>65</v>
      </c>
      <c r="L252" s="1">
        <v>6.3</v>
      </c>
      <c r="M252" s="1" t="s">
        <v>19</v>
      </c>
      <c r="N252" s="2">
        <v>0.9</v>
      </c>
      <c r="O252" s="2">
        <v>5.4</v>
      </c>
      <c r="P252" s="2"/>
      <c r="Q252" s="3"/>
      <c r="R252" s="43"/>
      <c r="S252" s="37">
        <v>11</v>
      </c>
      <c r="T252" s="16" t="s">
        <v>117</v>
      </c>
      <c r="U252" s="11">
        <f>O252-P252+Q252</f>
        <v>5.4</v>
      </c>
      <c r="V252" s="43">
        <f>IF(R252="m",N252,IF(M252="V",N252,IF(AND(M252&lt;&gt;"V",R252&lt;&gt;"m"),L252/M252*N252-L252/M252*P252+Q252,N252)))</f>
        <v>0.9</v>
      </c>
      <c r="W252" s="62"/>
      <c r="X252" s="62">
        <v>-99</v>
      </c>
    </row>
    <row r="253" spans="1:24" ht="12.75">
      <c r="A253" s="13">
        <v>3</v>
      </c>
      <c r="B253" s="18">
        <v>93</v>
      </c>
      <c r="C253" s="23">
        <v>2</v>
      </c>
      <c r="D253" s="4"/>
      <c r="E253" s="91">
        <v>28.69039361407689</v>
      </c>
      <c r="F253" s="91">
        <v>30.57200114924334</v>
      </c>
      <c r="G253" s="91">
        <v>3.974</v>
      </c>
      <c r="H253" s="1">
        <v>75</v>
      </c>
      <c r="I253" s="2"/>
      <c r="J253" s="13">
        <v>5.7</v>
      </c>
      <c r="K253" s="15">
        <v>87</v>
      </c>
      <c r="L253" s="1">
        <v>10</v>
      </c>
      <c r="M253" s="1">
        <v>15</v>
      </c>
      <c r="N253" s="44">
        <f>-0.5</f>
        <v>-0.5</v>
      </c>
      <c r="O253" s="2">
        <v>6.3</v>
      </c>
      <c r="P253" s="2">
        <v>-3.7</v>
      </c>
      <c r="Q253" s="3"/>
      <c r="R253" s="43"/>
      <c r="S253" s="37">
        <v>11</v>
      </c>
      <c r="T253" s="16" t="s">
        <v>118</v>
      </c>
      <c r="U253" s="85">
        <f>L253/M253*O253-L253/M253*P253+Q253</f>
        <v>6.666666666666666</v>
      </c>
      <c r="V253" s="43">
        <f>IF(R253="m",N253,IF(M253="V",N253,IF(AND(M253&lt;&gt;"V",R253&lt;&gt;"m"),L253/M253*N253-L253/M253*P253+Q253,N253)))</f>
        <v>2.1333333333333333</v>
      </c>
      <c r="W253" s="62"/>
      <c r="X253" s="62">
        <v>-99</v>
      </c>
    </row>
    <row r="254" spans="1:24" ht="12.75">
      <c r="A254" s="13">
        <v>3</v>
      </c>
      <c r="B254" s="18">
        <v>534</v>
      </c>
      <c r="C254" s="23">
        <v>2</v>
      </c>
      <c r="D254" s="4"/>
      <c r="E254" s="91">
        <v>22.317442010140972</v>
      </c>
      <c r="F254" s="91">
        <v>40.36833402710588</v>
      </c>
      <c r="G254" s="91">
        <v>5.132</v>
      </c>
      <c r="H254" s="1">
        <v>28</v>
      </c>
      <c r="I254" s="2"/>
      <c r="J254" s="13">
        <v>2.7</v>
      </c>
      <c r="K254" s="15">
        <v>39</v>
      </c>
      <c r="L254" s="1">
        <v>7</v>
      </c>
      <c r="M254" s="1">
        <v>15</v>
      </c>
      <c r="N254" s="2">
        <v>0.2</v>
      </c>
      <c r="O254" s="2">
        <v>6.6</v>
      </c>
      <c r="P254" s="2">
        <v>1.8</v>
      </c>
      <c r="Q254" s="3">
        <v>1.3</v>
      </c>
      <c r="R254" s="43"/>
      <c r="S254" s="37">
        <v>11</v>
      </c>
      <c r="T254" s="16" t="s">
        <v>105</v>
      </c>
      <c r="U254" s="85">
        <f>L254/M254*O254-L254/M254*P254+Q254</f>
        <v>3.54</v>
      </c>
      <c r="V254" s="43">
        <f>IF(R254="m",N254,IF(M254="V",N254,IF(AND(M254&lt;&gt;"V",R254&lt;&gt;"m"),L254/M254*N254-L254/M254*P254+Q254,N254)))</f>
        <v>0.5533333333333333</v>
      </c>
      <c r="W254" s="62"/>
      <c r="X254" s="62">
        <v>-99</v>
      </c>
    </row>
    <row r="255" spans="1:24" ht="12.75">
      <c r="A255" s="13">
        <v>3</v>
      </c>
      <c r="B255" s="18">
        <v>533</v>
      </c>
      <c r="C255" s="23">
        <v>2</v>
      </c>
      <c r="D255" s="4"/>
      <c r="E255" s="91">
        <v>22.564546351864994</v>
      </c>
      <c r="F255" s="91">
        <v>40.86728236541471</v>
      </c>
      <c r="G255" s="91">
        <v>5.208</v>
      </c>
      <c r="H255" s="1">
        <v>33</v>
      </c>
      <c r="I255" s="2"/>
      <c r="J255" s="13">
        <v>3.3</v>
      </c>
      <c r="K255" s="15">
        <v>43</v>
      </c>
      <c r="L255" s="1">
        <v>8.5</v>
      </c>
      <c r="M255" s="1" t="s">
        <v>19</v>
      </c>
      <c r="N255" s="2">
        <v>1.2</v>
      </c>
      <c r="O255" s="2">
        <v>4</v>
      </c>
      <c r="P255" s="2"/>
      <c r="Q255" s="3"/>
      <c r="R255" s="43"/>
      <c r="S255" s="37">
        <v>11</v>
      </c>
      <c r="T255" s="16" t="s">
        <v>105</v>
      </c>
      <c r="U255" s="3">
        <f>O255-P255+Q255</f>
        <v>4</v>
      </c>
      <c r="V255" s="43">
        <f>IF(R255="m",N255,IF(M255="V",N255,IF(AND(M255&lt;&gt;"V",R255&lt;&gt;"m"),L255/M255*N255-L255/M255*P255+Q255,N255)))</f>
        <v>1.2</v>
      </c>
      <c r="W255" s="62"/>
      <c r="X255" s="62">
        <v>-99</v>
      </c>
    </row>
    <row r="256" spans="1:24" ht="12.75">
      <c r="A256" s="13">
        <v>3</v>
      </c>
      <c r="B256" s="18">
        <v>285</v>
      </c>
      <c r="C256" s="23">
        <v>2</v>
      </c>
      <c r="D256" s="4"/>
      <c r="E256" s="91">
        <v>24.278736606741244</v>
      </c>
      <c r="F256" s="91">
        <v>41.77692392673834</v>
      </c>
      <c r="G256" s="91">
        <v>5.281</v>
      </c>
      <c r="H256" s="1">
        <v>56</v>
      </c>
      <c r="I256" s="2"/>
      <c r="J256" s="13">
        <v>4.6</v>
      </c>
      <c r="K256" s="15">
        <v>70</v>
      </c>
      <c r="L256" s="1">
        <v>10.1</v>
      </c>
      <c r="M256" s="1" t="s">
        <v>19</v>
      </c>
      <c r="N256" s="2">
        <v>2</v>
      </c>
      <c r="O256" s="2">
        <v>5.8</v>
      </c>
      <c r="P256" s="2"/>
      <c r="Q256" s="3"/>
      <c r="R256" s="43"/>
      <c r="S256" s="37">
        <v>11</v>
      </c>
      <c r="T256" s="16" t="s">
        <v>90</v>
      </c>
      <c r="U256" s="3">
        <f>O256-P256+Q256</f>
        <v>5.8</v>
      </c>
      <c r="V256" s="43">
        <f>IF(R256="m",N256,IF(M256="V",N256,IF(AND(M256&lt;&gt;"V",R256&lt;&gt;"m"),L256/M256*N256-L256/M256*P256+Q256,N256)))</f>
        <v>2</v>
      </c>
      <c r="W256" s="62"/>
      <c r="X256" s="62">
        <v>-99</v>
      </c>
    </row>
    <row r="257" spans="1:24" ht="12.75">
      <c r="A257" s="13">
        <v>3</v>
      </c>
      <c r="B257" s="18">
        <v>275</v>
      </c>
      <c r="C257" s="23">
        <v>2</v>
      </c>
      <c r="D257" s="4"/>
      <c r="E257" s="91">
        <v>20.053894579034434</v>
      </c>
      <c r="F257" s="91">
        <v>42.53280741043287</v>
      </c>
      <c r="G257" s="91">
        <v>5.198</v>
      </c>
      <c r="H257" s="1">
        <v>30</v>
      </c>
      <c r="I257" s="2"/>
      <c r="J257" s="13">
        <v>3</v>
      </c>
      <c r="K257" s="15">
        <v>38</v>
      </c>
      <c r="L257" s="1">
        <v>10</v>
      </c>
      <c r="M257" s="1" t="s">
        <v>19</v>
      </c>
      <c r="N257" s="44">
        <v>2</v>
      </c>
      <c r="O257" s="2">
        <v>3.5</v>
      </c>
      <c r="P257" s="2"/>
      <c r="Q257" s="3"/>
      <c r="R257" s="43"/>
      <c r="S257" s="37">
        <v>11</v>
      </c>
      <c r="T257" s="16" t="s">
        <v>90</v>
      </c>
      <c r="U257" s="3">
        <f>O257-P257+Q257</f>
        <v>3.5</v>
      </c>
      <c r="V257" s="43">
        <f>IF(R257="m",N257,IF(M257="V",N257,IF(AND(M257&lt;&gt;"V",R257&lt;&gt;"m"),L257/M257*N257-L257/M257*P257+Q257,N257)))</f>
        <v>2</v>
      </c>
      <c r="W257" s="62"/>
      <c r="X257" s="62">
        <v>-99</v>
      </c>
    </row>
    <row r="258" spans="1:24" ht="12.75">
      <c r="A258" s="13">
        <v>3</v>
      </c>
      <c r="B258" s="18">
        <v>276</v>
      </c>
      <c r="C258" s="23">
        <v>2</v>
      </c>
      <c r="D258" s="4"/>
      <c r="E258" s="91">
        <v>20.52734039648692</v>
      </c>
      <c r="F258" s="91">
        <v>44.66470845361867</v>
      </c>
      <c r="G258" s="91">
        <v>5.785</v>
      </c>
      <c r="H258" s="1">
        <v>45</v>
      </c>
      <c r="I258" s="2"/>
      <c r="J258" s="13">
        <v>3.8</v>
      </c>
      <c r="K258" s="15">
        <v>60</v>
      </c>
      <c r="L258" s="1">
        <v>7.6</v>
      </c>
      <c r="M258" s="1" t="s">
        <v>19</v>
      </c>
      <c r="N258" s="2">
        <v>0.8</v>
      </c>
      <c r="O258" s="2">
        <v>4.7</v>
      </c>
      <c r="P258" s="16"/>
      <c r="Q258" s="3"/>
      <c r="R258" s="43"/>
      <c r="S258" s="37">
        <v>11</v>
      </c>
      <c r="T258" s="16" t="s">
        <v>90</v>
      </c>
      <c r="U258" s="3">
        <f>O258-P258+Q258</f>
        <v>4.7</v>
      </c>
      <c r="V258" s="43">
        <f>IF(R258="m",N258,IF(M258="V",N258,IF(AND(M258&lt;&gt;"V",R258&lt;&gt;"m"),L258/M258*N258-L258/M258*P258+Q258,N258)))</f>
        <v>0.8</v>
      </c>
      <c r="W258" s="62"/>
      <c r="X258" s="62">
        <v>-99</v>
      </c>
    </row>
    <row r="259" spans="1:24" ht="12.75">
      <c r="A259" s="13">
        <v>3</v>
      </c>
      <c r="B259" s="18">
        <v>292</v>
      </c>
      <c r="C259" s="23">
        <v>2</v>
      </c>
      <c r="D259" s="4"/>
      <c r="E259" s="91">
        <v>29.089299520021225</v>
      </c>
      <c r="F259" s="91">
        <v>47.81581811006158</v>
      </c>
      <c r="G259" s="91">
        <v>5.651</v>
      </c>
      <c r="H259" s="1">
        <v>54</v>
      </c>
      <c r="I259" s="2"/>
      <c r="J259" s="13">
        <v>4.7</v>
      </c>
      <c r="K259" s="15">
        <v>70</v>
      </c>
      <c r="L259" s="1">
        <v>8.9</v>
      </c>
      <c r="M259" s="1" t="s">
        <v>19</v>
      </c>
      <c r="N259" s="2">
        <v>1</v>
      </c>
      <c r="O259" s="2">
        <v>6.2</v>
      </c>
      <c r="P259" s="2"/>
      <c r="Q259" s="3"/>
      <c r="R259" s="43"/>
      <c r="S259" s="37">
        <v>11</v>
      </c>
      <c r="T259" s="16" t="s">
        <v>90</v>
      </c>
      <c r="U259" s="3">
        <f>O259-P259+Q259</f>
        <v>6.2</v>
      </c>
      <c r="V259" s="43">
        <f>IF(R259="m",N259,IF(M259="V",N259,IF(AND(M259&lt;&gt;"V",R259&lt;&gt;"m"),L259/M259*N259-L259/M259*P259+Q259,N259)))</f>
        <v>1</v>
      </c>
      <c r="W259" s="62"/>
      <c r="X259" s="62">
        <v>-99</v>
      </c>
    </row>
    <row r="260" spans="1:24" ht="12.75">
      <c r="A260" s="13">
        <v>3</v>
      </c>
      <c r="B260" s="18">
        <v>288</v>
      </c>
      <c r="C260" s="23">
        <v>2</v>
      </c>
      <c r="D260" s="4"/>
      <c r="E260" s="91">
        <v>24.542034143912883</v>
      </c>
      <c r="F260" s="91">
        <v>47.981869003604004</v>
      </c>
      <c r="G260" s="91">
        <v>5.618</v>
      </c>
      <c r="H260" s="1">
        <v>30</v>
      </c>
      <c r="I260" s="2"/>
      <c r="J260" s="13">
        <v>2.7</v>
      </c>
      <c r="K260" s="15">
        <v>47</v>
      </c>
      <c r="L260" s="1">
        <v>6.6</v>
      </c>
      <c r="M260" s="1" t="s">
        <v>19</v>
      </c>
      <c r="N260" s="2">
        <v>1</v>
      </c>
      <c r="O260" s="2">
        <v>3.6</v>
      </c>
      <c r="P260" s="2"/>
      <c r="Q260" s="3"/>
      <c r="R260" s="43"/>
      <c r="S260" s="37">
        <v>11</v>
      </c>
      <c r="T260" s="16" t="s">
        <v>90</v>
      </c>
      <c r="U260" s="3">
        <f>O260-P260+Q260</f>
        <v>3.6</v>
      </c>
      <c r="V260" s="43">
        <f>IF(R260="m",N260,IF(M260="V",N260,IF(AND(M260&lt;&gt;"V",R260&lt;&gt;"m"),L260/M260*N260-L260/M260*P260+Q260,N260)))</f>
        <v>1</v>
      </c>
      <c r="W260" s="62"/>
      <c r="X260" s="62">
        <v>-99</v>
      </c>
    </row>
    <row r="261" spans="1:24" ht="12.75">
      <c r="A261" s="13">
        <v>4</v>
      </c>
      <c r="B261" s="18">
        <v>25</v>
      </c>
      <c r="C261" s="23">
        <v>2</v>
      </c>
      <c r="D261" s="4"/>
      <c r="E261" s="91">
        <v>37.501832607493355</v>
      </c>
      <c r="F261" s="91">
        <v>14.498358216003227</v>
      </c>
      <c r="G261" s="91">
        <v>3.934</v>
      </c>
      <c r="H261" s="1">
        <v>54</v>
      </c>
      <c r="I261" s="2"/>
      <c r="J261" s="13">
        <v>6.3</v>
      </c>
      <c r="K261" s="15">
        <v>77</v>
      </c>
      <c r="L261" s="1">
        <v>8.6</v>
      </c>
      <c r="M261" s="1" t="s">
        <v>19</v>
      </c>
      <c r="N261" s="2">
        <v>1.5</v>
      </c>
      <c r="O261" s="2">
        <v>6.5</v>
      </c>
      <c r="P261" s="2"/>
      <c r="Q261" s="3"/>
      <c r="R261" s="43"/>
      <c r="S261" s="37">
        <v>11</v>
      </c>
      <c r="T261" s="16" t="s">
        <v>119</v>
      </c>
      <c r="U261" s="3">
        <f>O261-P261+Q261</f>
        <v>6.5</v>
      </c>
      <c r="V261" s="43">
        <f>IF(R261="m",N261,IF(M261="V",N261,IF(AND(M261&lt;&gt;"V",R261&lt;&gt;"m"),L261/M261*N261-L261/M261*P261+Q261,N261)))</f>
        <v>1.5</v>
      </c>
      <c r="W261" s="62"/>
      <c r="X261" s="62">
        <v>-99</v>
      </c>
    </row>
    <row r="262" spans="1:24" ht="12.75">
      <c r="A262" s="13">
        <v>4</v>
      </c>
      <c r="B262" s="18">
        <v>579</v>
      </c>
      <c r="C262" s="23">
        <v>2</v>
      </c>
      <c r="D262" s="4"/>
      <c r="E262" s="91">
        <v>33.11573841618303</v>
      </c>
      <c r="F262" s="91">
        <v>17.874075476816678</v>
      </c>
      <c r="G262" s="91">
        <v>4.075</v>
      </c>
      <c r="H262" s="1">
        <v>35</v>
      </c>
      <c r="I262" s="2"/>
      <c r="J262" s="13">
        <v>3.7</v>
      </c>
      <c r="K262" s="15">
        <v>47</v>
      </c>
      <c r="L262" s="1">
        <v>5.1</v>
      </c>
      <c r="M262" s="1" t="s">
        <v>19</v>
      </c>
      <c r="N262" s="2">
        <v>1.1</v>
      </c>
      <c r="O262" s="2">
        <v>3.9</v>
      </c>
      <c r="P262" s="2"/>
      <c r="Q262" s="3"/>
      <c r="R262" s="43"/>
      <c r="S262" s="37">
        <v>11</v>
      </c>
      <c r="T262" s="16" t="s">
        <v>105</v>
      </c>
      <c r="U262" s="3">
        <f>O262-P262+Q262</f>
        <v>3.9</v>
      </c>
      <c r="V262" s="43">
        <f>IF(R262="m",N262,IF(M262="V",N262,IF(AND(M262&lt;&gt;"V",R262&lt;&gt;"m"),L262/M262*N262-L262/M262*P262+Q262,N262)))</f>
        <v>1.1</v>
      </c>
      <c r="W262" s="62"/>
      <c r="X262" s="62">
        <v>-99</v>
      </c>
    </row>
    <row r="263" spans="1:24" ht="12.75">
      <c r="A263" s="13">
        <v>4</v>
      </c>
      <c r="B263" s="18">
        <v>40</v>
      </c>
      <c r="C263" s="23">
        <v>2</v>
      </c>
      <c r="D263" s="4"/>
      <c r="E263" s="91">
        <v>33.055243215028526</v>
      </c>
      <c r="F263" s="91">
        <v>20.288088179897855</v>
      </c>
      <c r="G263" s="91">
        <v>3.954</v>
      </c>
      <c r="H263" s="1">
        <v>54</v>
      </c>
      <c r="I263" s="2"/>
      <c r="J263" s="13">
        <v>3.6</v>
      </c>
      <c r="K263" s="15">
        <v>68</v>
      </c>
      <c r="L263" s="1">
        <v>7.9</v>
      </c>
      <c r="M263" s="1" t="s">
        <v>19</v>
      </c>
      <c r="N263" s="2">
        <v>1.2</v>
      </c>
      <c r="O263" s="2">
        <v>4</v>
      </c>
      <c r="P263" s="2"/>
      <c r="Q263" s="3"/>
      <c r="R263" s="43"/>
      <c r="S263" s="37">
        <v>11</v>
      </c>
      <c r="T263" s="16" t="s">
        <v>90</v>
      </c>
      <c r="U263" s="3">
        <f>O263-P263+Q263</f>
        <v>4</v>
      </c>
      <c r="V263" s="43">
        <f>IF(R263="m",N263,IF(M263="V",N263,IF(AND(M263&lt;&gt;"V",R263&lt;&gt;"m"),L263/M263*N263-L263/M263*P263+Q263,N263)))</f>
        <v>1.2</v>
      </c>
      <c r="W263" s="62">
        <v>3.325</v>
      </c>
      <c r="X263" s="62">
        <v>2.445</v>
      </c>
    </row>
    <row r="264" spans="1:24" ht="12.75">
      <c r="A264" s="13">
        <v>4</v>
      </c>
      <c r="B264" s="18">
        <v>42</v>
      </c>
      <c r="C264" s="23">
        <v>2</v>
      </c>
      <c r="D264" s="4"/>
      <c r="E264" s="91">
        <v>33.52048535710643</v>
      </c>
      <c r="F264" s="91">
        <v>21.445990917279</v>
      </c>
      <c r="G264" s="91">
        <v>3.952</v>
      </c>
      <c r="H264" s="1">
        <v>54</v>
      </c>
      <c r="I264" s="2"/>
      <c r="J264" s="13">
        <v>5.1</v>
      </c>
      <c r="K264" s="15">
        <v>66</v>
      </c>
      <c r="L264" s="1">
        <v>8.9</v>
      </c>
      <c r="M264" s="1" t="s">
        <v>19</v>
      </c>
      <c r="N264" s="2">
        <v>1.7</v>
      </c>
      <c r="O264" s="2">
        <v>6.7</v>
      </c>
      <c r="P264" s="2"/>
      <c r="Q264" s="3"/>
      <c r="R264" s="43"/>
      <c r="S264" s="37">
        <v>11</v>
      </c>
      <c r="T264" s="16" t="s">
        <v>90</v>
      </c>
      <c r="U264" s="3">
        <f>O264-P264+Q264</f>
        <v>6.7</v>
      </c>
      <c r="V264" s="43">
        <f>IF(R264="m",N264,IF(M264="V",N264,IF(AND(M264&lt;&gt;"V",R264&lt;&gt;"m"),L264/M264*N264-L264/M264*P264+Q264,N264)))</f>
        <v>1.7</v>
      </c>
      <c r="W264" s="62"/>
      <c r="X264" s="62">
        <v>-99</v>
      </c>
    </row>
    <row r="265" spans="1:24" ht="12.75">
      <c r="A265" s="13">
        <v>4</v>
      </c>
      <c r="B265" s="18">
        <v>560</v>
      </c>
      <c r="C265" s="23">
        <v>2</v>
      </c>
      <c r="D265" s="4"/>
      <c r="E265" s="91">
        <v>32.068326857469465</v>
      </c>
      <c r="F265" s="91">
        <v>25.470294669722662</v>
      </c>
      <c r="G265" s="91">
        <v>3.978</v>
      </c>
      <c r="H265" s="1">
        <v>30</v>
      </c>
      <c r="I265" s="2"/>
      <c r="J265" s="13">
        <v>2.7</v>
      </c>
      <c r="K265" s="15">
        <v>42</v>
      </c>
      <c r="L265" s="1">
        <v>7.4</v>
      </c>
      <c r="M265" s="1" t="s">
        <v>19</v>
      </c>
      <c r="N265" s="2">
        <v>1.3</v>
      </c>
      <c r="O265" s="2">
        <v>4</v>
      </c>
      <c r="P265" s="2"/>
      <c r="Q265" s="3"/>
      <c r="R265" s="43"/>
      <c r="S265" s="37">
        <v>11</v>
      </c>
      <c r="T265" s="16" t="s">
        <v>105</v>
      </c>
      <c r="U265" s="3">
        <f>O265-P265+Q265</f>
        <v>4</v>
      </c>
      <c r="V265" s="43">
        <f>IF(R265="m",N265,IF(M265="V",N265,IF(AND(M265&lt;&gt;"V",R265&lt;&gt;"m"),L265/M265*N265-L265/M265*P265+Q265,N265)))</f>
        <v>1.3</v>
      </c>
      <c r="W265" s="62"/>
      <c r="X265" s="62">
        <v>-99</v>
      </c>
    </row>
    <row r="266" spans="1:24" ht="12.75">
      <c r="A266" s="13">
        <v>4</v>
      </c>
      <c r="B266" s="18">
        <v>561</v>
      </c>
      <c r="C266" s="23">
        <v>2</v>
      </c>
      <c r="D266" s="4"/>
      <c r="E266" s="91">
        <v>35.43244012287973</v>
      </c>
      <c r="F266" s="91">
        <v>26.011591203510456</v>
      </c>
      <c r="G266" s="91">
        <v>4.003</v>
      </c>
      <c r="H266" s="1">
        <v>42</v>
      </c>
      <c r="I266" s="2"/>
      <c r="J266" s="13">
        <v>3.7</v>
      </c>
      <c r="K266" s="15">
        <v>53</v>
      </c>
      <c r="L266" s="1">
        <v>15</v>
      </c>
      <c r="M266" s="1">
        <v>15</v>
      </c>
      <c r="N266" s="2">
        <v>-0.25</v>
      </c>
      <c r="O266" s="2">
        <v>3.25</v>
      </c>
      <c r="P266" s="2">
        <v>0.25</v>
      </c>
      <c r="Q266" s="3">
        <v>1.3</v>
      </c>
      <c r="R266" s="43"/>
      <c r="S266" s="37">
        <v>11</v>
      </c>
      <c r="T266" s="16" t="s">
        <v>105</v>
      </c>
      <c r="U266" s="85">
        <f>L266/M266*O266-L266/M266*P266+Q266</f>
        <v>4.3</v>
      </c>
      <c r="V266" s="43">
        <f>IF(R266="m",N266,IF(M266="V",N266,IF(AND(M266&lt;&gt;"V",R266&lt;&gt;"m"),L266/M266*N266-L266/M266*P266+Q266,N266)))</f>
        <v>0.8</v>
      </c>
      <c r="W266" s="62"/>
      <c r="X266" s="62">
        <v>-99</v>
      </c>
    </row>
    <row r="267" spans="1:24" ht="12.75">
      <c r="A267" s="13">
        <v>4</v>
      </c>
      <c r="B267" s="18">
        <v>588</v>
      </c>
      <c r="C267" s="23">
        <v>2</v>
      </c>
      <c r="D267" s="4"/>
      <c r="E267" s="91">
        <v>37.81216318179968</v>
      </c>
      <c r="F267" s="91">
        <v>29.469093649329498</v>
      </c>
      <c r="G267" s="91">
        <v>4.187</v>
      </c>
      <c r="H267" s="1">
        <v>36</v>
      </c>
      <c r="I267" s="2"/>
      <c r="J267" s="13">
        <v>2.5</v>
      </c>
      <c r="K267" s="15">
        <v>47</v>
      </c>
      <c r="L267" s="1">
        <v>8</v>
      </c>
      <c r="M267" s="1">
        <v>15</v>
      </c>
      <c r="N267" s="34">
        <v>1.3</v>
      </c>
      <c r="O267" s="2">
        <v>3.3</v>
      </c>
      <c r="P267" s="2">
        <v>-3.25</v>
      </c>
      <c r="Q267" s="3"/>
      <c r="R267" s="43" t="s">
        <v>82</v>
      </c>
      <c r="S267" s="37">
        <v>11</v>
      </c>
      <c r="T267" s="16" t="s">
        <v>105</v>
      </c>
      <c r="U267" s="85">
        <f>L267/M267*O267-L267/M267*P267+Q267</f>
        <v>3.493333333333333</v>
      </c>
      <c r="V267" s="43">
        <f>IF(R267="m",N267,IF(M267="V",N267,IF(AND(M267&lt;&gt;"V",R267&lt;&gt;"m"),L267/M267*N267-L267/M267*P267+Q267,N267)))</f>
        <v>1.3</v>
      </c>
      <c r="W267" s="62"/>
      <c r="X267" s="62">
        <v>-99</v>
      </c>
    </row>
    <row r="268" spans="1:24" ht="12.75">
      <c r="A268" s="13">
        <v>4</v>
      </c>
      <c r="B268" s="18">
        <v>86</v>
      </c>
      <c r="C268" s="23">
        <v>2</v>
      </c>
      <c r="D268" s="4"/>
      <c r="E268" s="91">
        <v>35.08849928510268</v>
      </c>
      <c r="F268" s="91">
        <v>31.076663236572692</v>
      </c>
      <c r="G268" s="91">
        <v>4.191</v>
      </c>
      <c r="H268" s="1">
        <v>54</v>
      </c>
      <c r="I268" s="2"/>
      <c r="J268" s="13">
        <v>4.3</v>
      </c>
      <c r="K268" s="15">
        <v>69</v>
      </c>
      <c r="L268" s="1">
        <v>8.2</v>
      </c>
      <c r="M268" s="1">
        <v>15</v>
      </c>
      <c r="N268" s="2">
        <v>-2.3</v>
      </c>
      <c r="O268" s="2">
        <v>4.75</v>
      </c>
      <c r="P268" s="2">
        <v>-1.45</v>
      </c>
      <c r="Q268" s="3">
        <v>1.3</v>
      </c>
      <c r="R268" s="43"/>
      <c r="S268" s="37">
        <v>11</v>
      </c>
      <c r="T268" s="16" t="s">
        <v>120</v>
      </c>
      <c r="U268" s="85">
        <f>L268/M268*O268-L268/M268*P268+Q268</f>
        <v>4.689333333333333</v>
      </c>
      <c r="V268" s="43">
        <f>IF(R268="m",N268,IF(M268="V",N268,IF(AND(M268&lt;&gt;"V",R268&lt;&gt;"m"),L268/M268*N268-L268/M268*P268+Q268,N268)))</f>
        <v>0.8353333333333335</v>
      </c>
      <c r="W268" s="62"/>
      <c r="X268" s="62">
        <v>-99</v>
      </c>
    </row>
    <row r="269" spans="1:24" ht="12.75">
      <c r="A269" s="13">
        <v>4</v>
      </c>
      <c r="B269" s="18">
        <v>119</v>
      </c>
      <c r="C269" s="23">
        <v>2</v>
      </c>
      <c r="D269" s="4"/>
      <c r="E269" s="91">
        <v>31.638664350275366</v>
      </c>
      <c r="F269" s="91">
        <v>31.866384657356644</v>
      </c>
      <c r="G269" s="91">
        <v>4.076</v>
      </c>
      <c r="H269" s="1">
        <v>53</v>
      </c>
      <c r="I269" s="2"/>
      <c r="J269" s="13">
        <v>5</v>
      </c>
      <c r="K269" s="15">
        <v>61</v>
      </c>
      <c r="L269" s="1">
        <v>8.1</v>
      </c>
      <c r="M269" s="1">
        <v>15</v>
      </c>
      <c r="N269" s="2">
        <v>-0.75</v>
      </c>
      <c r="O269" s="2">
        <v>7.3</v>
      </c>
      <c r="P269" s="2">
        <v>-1.45</v>
      </c>
      <c r="Q269" s="3">
        <v>1.3</v>
      </c>
      <c r="R269" s="43"/>
      <c r="S269" s="37">
        <v>11</v>
      </c>
      <c r="T269" s="16" t="s">
        <v>90</v>
      </c>
      <c r="U269" s="85">
        <f>L269/M269*O269-L269/M269*P269+Q269</f>
        <v>6.0249999999999995</v>
      </c>
      <c r="V269" s="43">
        <f>IF(R269="m",N269,IF(M269="V",N269,IF(AND(M269&lt;&gt;"V",R269&lt;&gt;"m"),L269/M269*N269-L269/M269*P269+Q269,N269)))</f>
        <v>1.678</v>
      </c>
      <c r="W269" s="62"/>
      <c r="X269" s="62">
        <v>-99</v>
      </c>
    </row>
    <row r="270" spans="1:24" ht="12.75">
      <c r="A270" s="13">
        <v>4</v>
      </c>
      <c r="B270" s="18">
        <v>554</v>
      </c>
      <c r="C270" s="23">
        <v>2</v>
      </c>
      <c r="D270" s="4"/>
      <c r="E270" s="91">
        <v>33.59243906929043</v>
      </c>
      <c r="F270" s="91">
        <v>35.57097617968912</v>
      </c>
      <c r="G270" s="91">
        <v>4.451</v>
      </c>
      <c r="H270" s="1">
        <v>28</v>
      </c>
      <c r="I270" s="2"/>
      <c r="J270" s="13">
        <v>2.9</v>
      </c>
      <c r="K270" s="15">
        <v>44</v>
      </c>
      <c r="L270" s="1">
        <v>8</v>
      </c>
      <c r="M270" s="1">
        <v>15</v>
      </c>
      <c r="N270" s="2">
        <v>-0.8</v>
      </c>
      <c r="O270" s="2">
        <v>4.7</v>
      </c>
      <c r="P270" s="2">
        <v>-2.5</v>
      </c>
      <c r="Q270" s="3"/>
      <c r="R270" s="43"/>
      <c r="S270" s="37">
        <v>11</v>
      </c>
      <c r="T270" s="16" t="s">
        <v>105</v>
      </c>
      <c r="U270" s="85">
        <f>L270/M270*O270-L270/M270*P270+Q270</f>
        <v>3.84</v>
      </c>
      <c r="V270" s="43">
        <f>IF(R270="m",N270,IF(M270="V",N270,IF(AND(M270&lt;&gt;"V",R270&lt;&gt;"m"),L270/M270*N270-L270/M270*P270+Q270,N270)))</f>
        <v>0.9066666666666665</v>
      </c>
      <c r="W270" s="62"/>
      <c r="X270" s="62">
        <v>-99</v>
      </c>
    </row>
    <row r="271" spans="1:24" ht="12.75">
      <c r="A271" s="13">
        <v>4</v>
      </c>
      <c r="B271" s="18">
        <v>569</v>
      </c>
      <c r="C271" s="23">
        <v>2</v>
      </c>
      <c r="D271" s="4"/>
      <c r="E271" s="91">
        <v>36.648661707258604</v>
      </c>
      <c r="F271" s="91">
        <v>36.63533710868397</v>
      </c>
      <c r="G271" s="91">
        <v>4.71</v>
      </c>
      <c r="H271" s="1">
        <v>39</v>
      </c>
      <c r="I271" s="2"/>
      <c r="J271" s="13">
        <v>3</v>
      </c>
      <c r="K271" s="15">
        <v>61</v>
      </c>
      <c r="L271" s="1">
        <v>7.6</v>
      </c>
      <c r="M271" s="1">
        <v>15</v>
      </c>
      <c r="N271" s="2">
        <v>-1.75</v>
      </c>
      <c r="O271" s="2">
        <v>4.5</v>
      </c>
      <c r="P271" s="2">
        <v>-2.45</v>
      </c>
      <c r="Q271" s="3">
        <v>1.3</v>
      </c>
      <c r="R271" s="43"/>
      <c r="S271" s="37">
        <v>11</v>
      </c>
      <c r="T271" s="16" t="s">
        <v>105</v>
      </c>
      <c r="U271" s="85">
        <f>L271/M271*O271-L271/M271*P271+Q271</f>
        <v>4.821333333333333</v>
      </c>
      <c r="V271" s="43">
        <f>IF(R271="m",N271,IF(M271="V",N271,IF(AND(M271&lt;&gt;"V",R271&lt;&gt;"m"),L271/M271*N271-L271/M271*P271+Q271,N271)))</f>
        <v>1.6546666666666667</v>
      </c>
      <c r="W271" s="62"/>
      <c r="X271" s="62">
        <v>-99</v>
      </c>
    </row>
    <row r="272" spans="1:24" ht="12.75">
      <c r="A272" s="13">
        <v>4</v>
      </c>
      <c r="B272" s="18">
        <v>132</v>
      </c>
      <c r="C272" s="23">
        <v>2</v>
      </c>
      <c r="D272" s="4"/>
      <c r="E272" s="91">
        <v>31.53181238011791</v>
      </c>
      <c r="F272" s="91">
        <v>37.356407121470376</v>
      </c>
      <c r="G272" s="91">
        <v>4.625</v>
      </c>
      <c r="H272" s="1">
        <v>42</v>
      </c>
      <c r="I272" s="2"/>
      <c r="J272" s="13">
        <v>3.1</v>
      </c>
      <c r="K272" s="15">
        <v>54</v>
      </c>
      <c r="L272" s="1">
        <v>8</v>
      </c>
      <c r="M272" s="1">
        <v>15</v>
      </c>
      <c r="N272" s="2">
        <v>-0.2</v>
      </c>
      <c r="O272" s="2">
        <v>6.2</v>
      </c>
      <c r="P272" s="2">
        <v>-2.75</v>
      </c>
      <c r="Q272" s="3">
        <v>1.3</v>
      </c>
      <c r="R272" s="43"/>
      <c r="S272" s="37">
        <v>11</v>
      </c>
      <c r="T272" s="16" t="s">
        <v>105</v>
      </c>
      <c r="U272" s="85">
        <f>L272/M272*O272-L272/M272*P272+Q272</f>
        <v>6.073333333333333</v>
      </c>
      <c r="V272" s="43">
        <f>IF(R272="m",N272,IF(M272="V",N272,IF(AND(M272&lt;&gt;"V",R272&lt;&gt;"m"),L272/M272*N272-L272/M272*P272+Q272,N272)))</f>
        <v>2.66</v>
      </c>
      <c r="W272" s="62"/>
      <c r="X272" s="62">
        <v>-99</v>
      </c>
    </row>
    <row r="273" spans="1:24" ht="12.75">
      <c r="A273" s="13">
        <v>4</v>
      </c>
      <c r="B273" s="18">
        <v>298</v>
      </c>
      <c r="C273" s="23">
        <v>2</v>
      </c>
      <c r="D273" s="4"/>
      <c r="E273" s="91">
        <v>33.15876025141082</v>
      </c>
      <c r="F273" s="91">
        <v>41.88906700547839</v>
      </c>
      <c r="G273" s="91">
        <v>5.509</v>
      </c>
      <c r="H273" s="1">
        <v>33</v>
      </c>
      <c r="I273" s="2"/>
      <c r="J273" s="13">
        <v>3.4</v>
      </c>
      <c r="K273" s="15">
        <v>46</v>
      </c>
      <c r="L273" s="1">
        <v>8</v>
      </c>
      <c r="M273" s="1">
        <v>15</v>
      </c>
      <c r="N273" s="2">
        <v>0.2</v>
      </c>
      <c r="O273" s="2">
        <v>6.25</v>
      </c>
      <c r="P273" s="2">
        <v>-1.45</v>
      </c>
      <c r="Q273" s="3"/>
      <c r="R273" s="43"/>
      <c r="S273" s="37">
        <v>11</v>
      </c>
      <c r="T273" s="16" t="s">
        <v>90</v>
      </c>
      <c r="U273" s="85">
        <f>L273/M273*O273-L273/M273*P273+Q273</f>
        <v>4.1066666666666665</v>
      </c>
      <c r="V273" s="43">
        <f>IF(R273="m",N273,IF(M273="V",N273,IF(AND(M273&lt;&gt;"V",R273&lt;&gt;"m"),L273/M273*N273-L273/M273*P273+Q273,N273)))</f>
        <v>0.88</v>
      </c>
      <c r="W273" s="62"/>
      <c r="X273" s="62">
        <v>-99</v>
      </c>
    </row>
    <row r="274" spans="1:24" ht="12.75">
      <c r="A274" s="13">
        <v>4</v>
      </c>
      <c r="B274" s="18">
        <v>301</v>
      </c>
      <c r="C274" s="23">
        <v>2</v>
      </c>
      <c r="D274" s="4"/>
      <c r="E274" s="91">
        <v>31.90979287613652</v>
      </c>
      <c r="F274" s="91">
        <v>46.82732828810615</v>
      </c>
      <c r="G274" s="91">
        <v>5.864</v>
      </c>
      <c r="H274" s="1">
        <v>33</v>
      </c>
      <c r="I274" s="2"/>
      <c r="J274" s="13"/>
      <c r="K274" s="15">
        <v>48</v>
      </c>
      <c r="L274" s="1">
        <v>8</v>
      </c>
      <c r="M274" s="1">
        <v>15</v>
      </c>
      <c r="N274" s="2">
        <v>1.25</v>
      </c>
      <c r="O274" s="2">
        <v>6.7</v>
      </c>
      <c r="P274" s="2">
        <v>2.25</v>
      </c>
      <c r="Q274" s="3">
        <v>1.3</v>
      </c>
      <c r="R274" s="43"/>
      <c r="S274" s="37">
        <v>11</v>
      </c>
      <c r="T274" s="16" t="s">
        <v>103</v>
      </c>
      <c r="U274" s="85">
        <f>L274/M274*O274-L274/M274*P274+Q274</f>
        <v>3.673333333333333</v>
      </c>
      <c r="V274" s="43">
        <f>IF(R274="m",N274,IF(M274="V",N274,IF(AND(M274&lt;&gt;"V",R274&lt;&gt;"m"),L274/M274*N274-L274/M274*P274+Q274,N274)))</f>
        <v>0.7666666666666667</v>
      </c>
      <c r="W274" s="62"/>
      <c r="X274" s="62">
        <v>-99</v>
      </c>
    </row>
    <row r="275" spans="1:24" ht="12.75">
      <c r="A275" s="13">
        <v>4</v>
      </c>
      <c r="B275" s="18">
        <v>314</v>
      </c>
      <c r="C275" s="23">
        <v>2</v>
      </c>
      <c r="D275" s="4"/>
      <c r="E275" s="91">
        <v>38.10689729688214</v>
      </c>
      <c r="F275" s="91">
        <v>47.326032407173926</v>
      </c>
      <c r="G275" s="91">
        <v>5.819</v>
      </c>
      <c r="H275" s="1">
        <v>46</v>
      </c>
      <c r="I275" s="2"/>
      <c r="J275" s="13">
        <v>3.6</v>
      </c>
      <c r="K275" s="15">
        <v>63</v>
      </c>
      <c r="L275" s="1">
        <v>8</v>
      </c>
      <c r="M275" s="1">
        <v>15</v>
      </c>
      <c r="N275" s="2">
        <v>2.2</v>
      </c>
      <c r="O275" s="2">
        <v>9</v>
      </c>
      <c r="P275" s="2">
        <v>1.75</v>
      </c>
      <c r="Q275" s="3">
        <v>1.3</v>
      </c>
      <c r="R275" s="43"/>
      <c r="S275" s="37">
        <v>11</v>
      </c>
      <c r="T275" s="16" t="s">
        <v>90</v>
      </c>
      <c r="U275" s="85">
        <f>L275/M275*O275-L275/M275*P275+Q275</f>
        <v>5.166666666666666</v>
      </c>
      <c r="V275" s="43">
        <f>IF(R275="m",N275,IF(M275="V",N275,IF(AND(M275&lt;&gt;"V",R275&lt;&gt;"m"),L275/M275*N275-L275/M275*P275+Q275,N275)))</f>
        <v>1.54</v>
      </c>
      <c r="W275" s="62"/>
      <c r="X275" s="62">
        <v>-99</v>
      </c>
    </row>
    <row r="276" spans="1:24" ht="12.75">
      <c r="A276" s="13">
        <v>4</v>
      </c>
      <c r="B276" s="18">
        <v>313</v>
      </c>
      <c r="C276" s="23">
        <v>2</v>
      </c>
      <c r="D276" s="4"/>
      <c r="E276" s="91">
        <v>38.16503510073427</v>
      </c>
      <c r="F276" s="91">
        <v>47.98502026424206</v>
      </c>
      <c r="G276" s="91">
        <v>5.864</v>
      </c>
      <c r="H276" s="1">
        <v>47</v>
      </c>
      <c r="I276" s="2"/>
      <c r="J276" s="13">
        <v>3.3</v>
      </c>
      <c r="K276" s="15">
        <v>59</v>
      </c>
      <c r="L276" s="1">
        <v>8</v>
      </c>
      <c r="M276" s="1">
        <v>15</v>
      </c>
      <c r="N276" s="2">
        <v>0.75</v>
      </c>
      <c r="O276" s="2">
        <v>6.9</v>
      </c>
      <c r="P276" s="2">
        <v>-0.05</v>
      </c>
      <c r="Q276" s="3">
        <v>1.3</v>
      </c>
      <c r="R276" s="43"/>
      <c r="S276" s="37">
        <v>11</v>
      </c>
      <c r="T276" s="16" t="s">
        <v>90</v>
      </c>
      <c r="U276" s="85">
        <f>L276/M276*O276-L276/M276*P276+Q276</f>
        <v>5.006666666666667</v>
      </c>
      <c r="V276" s="43">
        <f>IF(R276="m",N276,IF(M276="V",N276,IF(AND(M276&lt;&gt;"V",R276&lt;&gt;"m"),L276/M276*N276-L276/M276*P276+Q276,N276)))</f>
        <v>1.7266666666666668</v>
      </c>
      <c r="W276" s="62"/>
      <c r="X276" s="62">
        <v>-99</v>
      </c>
    </row>
    <row r="277" spans="1:24" ht="12.75">
      <c r="A277" s="13">
        <v>5</v>
      </c>
      <c r="B277" s="18">
        <v>412</v>
      </c>
      <c r="C277" s="23">
        <v>2</v>
      </c>
      <c r="D277" s="4"/>
      <c r="E277" s="91">
        <v>43.94502303886368</v>
      </c>
      <c r="F277" s="91">
        <v>9.66981075894145</v>
      </c>
      <c r="G277" s="91">
        <v>3.811</v>
      </c>
      <c r="H277" s="1">
        <v>28</v>
      </c>
      <c r="I277" s="2"/>
      <c r="J277" s="13">
        <v>2.9</v>
      </c>
      <c r="K277" s="15">
        <v>35</v>
      </c>
      <c r="L277" s="1">
        <v>5.8</v>
      </c>
      <c r="M277" s="1" t="s">
        <v>19</v>
      </c>
      <c r="N277" s="2">
        <v>1.2</v>
      </c>
      <c r="O277" s="2">
        <v>3.1</v>
      </c>
      <c r="P277" s="2"/>
      <c r="Q277" s="3"/>
      <c r="R277" s="43"/>
      <c r="S277" s="37">
        <v>11</v>
      </c>
      <c r="T277" s="16" t="s">
        <v>98</v>
      </c>
      <c r="U277" s="3">
        <f>O277-P277+Q277</f>
        <v>3.1</v>
      </c>
      <c r="V277" s="43">
        <f>IF(R277="m",N277,IF(M277="V",N277,IF(AND(M277&lt;&gt;"V",R277&lt;&gt;"m"),L277/M277*N277-L277/M277*P277+Q277,N277)))</f>
        <v>1.2</v>
      </c>
      <c r="W277" s="62"/>
      <c r="X277" s="62">
        <v>-99</v>
      </c>
    </row>
    <row r="278" spans="1:24" ht="12.75">
      <c r="A278" s="13">
        <v>5</v>
      </c>
      <c r="B278" s="18">
        <v>418</v>
      </c>
      <c r="C278" s="23">
        <v>2</v>
      </c>
      <c r="D278" s="4"/>
      <c r="E278" s="91">
        <v>41.95569747010112</v>
      </c>
      <c r="F278" s="91">
        <v>12.89522682225289</v>
      </c>
      <c r="G278" s="91">
        <v>3.759</v>
      </c>
      <c r="H278" s="1">
        <v>39</v>
      </c>
      <c r="I278" s="2"/>
      <c r="J278" s="13">
        <v>3.2</v>
      </c>
      <c r="K278" s="15">
        <v>49</v>
      </c>
      <c r="L278" s="1">
        <v>7</v>
      </c>
      <c r="M278" s="1" t="s">
        <v>19</v>
      </c>
      <c r="N278" s="2">
        <v>1.6</v>
      </c>
      <c r="O278" s="2">
        <v>3.6</v>
      </c>
      <c r="P278" s="2"/>
      <c r="Q278" s="3"/>
      <c r="R278" s="43"/>
      <c r="S278" s="37">
        <v>11</v>
      </c>
      <c r="T278" s="16" t="s">
        <v>98</v>
      </c>
      <c r="U278" s="3">
        <f>O278-P278+Q278</f>
        <v>3.6</v>
      </c>
      <c r="V278" s="43">
        <f>IF(R278="m",N278,IF(M278="V",N278,IF(AND(M278&lt;&gt;"V",R278&lt;&gt;"m"),L278/M278*N278-L278/M278*P278+Q278,N278)))</f>
        <v>1.6</v>
      </c>
      <c r="W278" s="62"/>
      <c r="X278" s="62">
        <v>-99</v>
      </c>
    </row>
    <row r="279" spans="1:24" ht="12.75">
      <c r="A279" s="13">
        <v>5</v>
      </c>
      <c r="B279" s="18">
        <v>393</v>
      </c>
      <c r="C279" s="23">
        <v>2</v>
      </c>
      <c r="D279" s="4"/>
      <c r="E279" s="91">
        <v>44.781049553741184</v>
      </c>
      <c r="F279" s="91">
        <v>14.578636042695372</v>
      </c>
      <c r="G279" s="91">
        <v>3.788</v>
      </c>
      <c r="H279" s="1">
        <v>27</v>
      </c>
      <c r="I279" s="2"/>
      <c r="J279" s="13">
        <v>2.7</v>
      </c>
      <c r="K279" s="15">
        <v>38</v>
      </c>
      <c r="L279" s="1">
        <v>6.1</v>
      </c>
      <c r="M279" s="1" t="s">
        <v>19</v>
      </c>
      <c r="N279" s="2">
        <v>0.9</v>
      </c>
      <c r="O279" s="2">
        <v>3.5</v>
      </c>
      <c r="P279" s="2"/>
      <c r="Q279" s="2"/>
      <c r="R279" s="59"/>
      <c r="S279" s="37">
        <v>11</v>
      </c>
      <c r="T279" s="16" t="s">
        <v>98</v>
      </c>
      <c r="U279" s="3">
        <f>O279-P279+Q279</f>
        <v>3.5</v>
      </c>
      <c r="V279" s="43">
        <f>IF(R279="m",N279,IF(M279="V",N279,IF(AND(M279&lt;&gt;"V",R279&lt;&gt;"m"),L279/M279*N279-L279/M279*P279+Q279,N279)))</f>
        <v>0.9</v>
      </c>
      <c r="W279" s="62"/>
      <c r="X279" s="62">
        <v>-99</v>
      </c>
    </row>
    <row r="280" spans="1:24" ht="12.75">
      <c r="A280" s="13">
        <v>5</v>
      </c>
      <c r="B280" s="18">
        <v>387</v>
      </c>
      <c r="C280" s="23">
        <v>2</v>
      </c>
      <c r="D280" s="4"/>
      <c r="E280" s="91">
        <v>44.5993830679878</v>
      </c>
      <c r="F280" s="91">
        <v>20.955674170851264</v>
      </c>
      <c r="G280" s="91">
        <v>4.059</v>
      </c>
      <c r="H280" s="1">
        <v>32</v>
      </c>
      <c r="I280" s="2"/>
      <c r="J280" s="13">
        <v>2.5</v>
      </c>
      <c r="K280" s="15">
        <v>45</v>
      </c>
      <c r="L280" s="1">
        <v>5.6</v>
      </c>
      <c r="M280" s="1" t="s">
        <v>19</v>
      </c>
      <c r="N280" s="2">
        <v>0.7</v>
      </c>
      <c r="O280" s="2">
        <v>3.9</v>
      </c>
      <c r="P280" s="2"/>
      <c r="Q280" s="3"/>
      <c r="R280" s="43"/>
      <c r="S280" s="37">
        <v>11</v>
      </c>
      <c r="T280" s="16" t="s">
        <v>98</v>
      </c>
      <c r="U280" s="3">
        <f>O280-P280+Q280</f>
        <v>3.9</v>
      </c>
      <c r="V280" s="43">
        <f>IF(R280="m",N280,IF(M280="V",N280,IF(AND(M280&lt;&gt;"V",R280&lt;&gt;"m"),L280/M280*N280-L280/M280*P280+Q280,N280)))</f>
        <v>0.7</v>
      </c>
      <c r="W280" s="62"/>
      <c r="X280" s="62">
        <v>-99</v>
      </c>
    </row>
    <row r="281" spans="1:24" ht="12.75">
      <c r="A281" s="13">
        <v>5</v>
      </c>
      <c r="B281" s="18">
        <v>370</v>
      </c>
      <c r="C281" s="23">
        <v>2</v>
      </c>
      <c r="D281" s="4"/>
      <c r="E281" s="91">
        <v>41.22311859039298</v>
      </c>
      <c r="F281" s="91">
        <v>24.473380266779593</v>
      </c>
      <c r="G281" s="91">
        <v>4.242</v>
      </c>
      <c r="H281" s="1">
        <v>29</v>
      </c>
      <c r="I281" s="2"/>
      <c r="J281" s="13">
        <v>2.9</v>
      </c>
      <c r="K281" s="15">
        <v>54</v>
      </c>
      <c r="L281" s="1">
        <v>5.6</v>
      </c>
      <c r="M281" s="1" t="s">
        <v>19</v>
      </c>
      <c r="N281" s="2">
        <v>1.3</v>
      </c>
      <c r="O281" s="2">
        <v>4.8</v>
      </c>
      <c r="P281" s="2"/>
      <c r="Q281" s="3"/>
      <c r="R281" s="43"/>
      <c r="S281" s="37">
        <v>11</v>
      </c>
      <c r="T281" s="16" t="s">
        <v>98</v>
      </c>
      <c r="U281" s="3">
        <f>O281-P281+Q281</f>
        <v>4.8</v>
      </c>
      <c r="V281" s="43">
        <f>IF(R281="m",N281,IF(M281="V",N281,IF(AND(M281&lt;&gt;"V",R281&lt;&gt;"m"),L281/M281*N281-L281/M281*P281+Q281,N281)))</f>
        <v>1.3</v>
      </c>
      <c r="W281" s="62"/>
      <c r="X281" s="62">
        <v>-99</v>
      </c>
    </row>
    <row r="282" spans="1:24" ht="12.75">
      <c r="A282" s="13">
        <v>5</v>
      </c>
      <c r="B282" s="18">
        <v>371</v>
      </c>
      <c r="C282" s="23">
        <v>2</v>
      </c>
      <c r="D282" s="4"/>
      <c r="E282" s="91">
        <v>41.22311859039298</v>
      </c>
      <c r="F282" s="91">
        <v>24.473380266779593</v>
      </c>
      <c r="G282" s="91">
        <v>4.242</v>
      </c>
      <c r="H282" s="1">
        <v>30</v>
      </c>
      <c r="I282" s="2"/>
      <c r="J282" s="13">
        <v>2.9</v>
      </c>
      <c r="K282" s="15">
        <v>35</v>
      </c>
      <c r="L282" s="1">
        <v>5.6</v>
      </c>
      <c r="M282" s="1" t="s">
        <v>19</v>
      </c>
      <c r="N282" s="2">
        <v>1.2</v>
      </c>
      <c r="O282" s="2">
        <v>3.5</v>
      </c>
      <c r="P282" s="2"/>
      <c r="Q282" s="3"/>
      <c r="R282" s="43"/>
      <c r="S282" s="37">
        <v>11</v>
      </c>
      <c r="T282" s="16" t="s">
        <v>98</v>
      </c>
      <c r="U282" s="3">
        <f>O282-P282+Q282</f>
        <v>3.5</v>
      </c>
      <c r="V282" s="43">
        <f>IF(R282="m",N282,IF(M282="V",N282,IF(AND(M282&lt;&gt;"V",R282&lt;&gt;"m"),L282/M282*N282-L282/M282*P282+Q282,N282)))</f>
        <v>1.2</v>
      </c>
      <c r="W282" s="62"/>
      <c r="X282" s="62">
        <v>-99</v>
      </c>
    </row>
    <row r="283" spans="1:24" ht="12.75">
      <c r="A283" s="13">
        <v>5</v>
      </c>
      <c r="B283" s="18">
        <v>369</v>
      </c>
      <c r="C283" s="23">
        <v>2</v>
      </c>
      <c r="D283" s="4"/>
      <c r="E283" s="91">
        <v>41.79198768962932</v>
      </c>
      <c r="F283" s="91">
        <v>24.803761316378434</v>
      </c>
      <c r="G283" s="91">
        <v>4.242</v>
      </c>
      <c r="H283" s="1">
        <v>44</v>
      </c>
      <c r="I283" s="2"/>
      <c r="J283" s="13">
        <v>3.6</v>
      </c>
      <c r="K283" s="15">
        <v>42</v>
      </c>
      <c r="L283" s="1">
        <v>6.6</v>
      </c>
      <c r="M283" s="1" t="s">
        <v>19</v>
      </c>
      <c r="N283" s="2">
        <v>1</v>
      </c>
      <c r="O283" s="2">
        <v>3.7</v>
      </c>
      <c r="P283" s="2"/>
      <c r="Q283" s="3"/>
      <c r="R283" s="43"/>
      <c r="S283" s="37">
        <v>11</v>
      </c>
      <c r="T283" s="16" t="s">
        <v>98</v>
      </c>
      <c r="U283" s="3">
        <f>O283-P283+Q283</f>
        <v>3.7</v>
      </c>
      <c r="V283" s="43">
        <f>IF(R283="m",N283,IF(M283="V",N283,IF(AND(M283&lt;&gt;"V",R283&lt;&gt;"m"),L283/M283*N283-L283/M283*P283+Q283,N283)))</f>
        <v>1</v>
      </c>
      <c r="W283" s="62"/>
      <c r="X283" s="62">
        <v>-99</v>
      </c>
    </row>
    <row r="284" spans="1:24" ht="12.75">
      <c r="A284" s="13">
        <v>5</v>
      </c>
      <c r="B284" s="18">
        <v>367</v>
      </c>
      <c r="C284" s="23">
        <v>2</v>
      </c>
      <c r="D284" s="4"/>
      <c r="E284" s="91">
        <v>41.74405456645648</v>
      </c>
      <c r="F284" s="91">
        <v>28.949271430429885</v>
      </c>
      <c r="G284" s="91">
        <v>4.243</v>
      </c>
      <c r="H284" s="1">
        <v>38</v>
      </c>
      <c r="I284" s="2"/>
      <c r="J284" s="13">
        <v>3.5</v>
      </c>
      <c r="K284" s="15">
        <v>50</v>
      </c>
      <c r="L284" s="1">
        <v>6.8</v>
      </c>
      <c r="M284" s="1" t="s">
        <v>19</v>
      </c>
      <c r="N284" s="2">
        <v>1.3</v>
      </c>
      <c r="O284" s="2">
        <v>4.9</v>
      </c>
      <c r="P284" s="2"/>
      <c r="Q284" s="3"/>
      <c r="R284" s="43"/>
      <c r="S284" s="37">
        <v>11</v>
      </c>
      <c r="T284" s="16" t="s">
        <v>98</v>
      </c>
      <c r="U284" s="3">
        <f>O284-P284+Q284</f>
        <v>4.9</v>
      </c>
      <c r="V284" s="43">
        <f>IF(R284="m",N284,IF(M284="V",N284,IF(AND(M284&lt;&gt;"V",R284&lt;&gt;"m"),L284/M284*N284-L284/M284*P284+Q284,N284)))</f>
        <v>1.3</v>
      </c>
      <c r="W284" s="62"/>
      <c r="X284" s="62">
        <v>-99</v>
      </c>
    </row>
    <row r="285" spans="1:24" ht="12.75">
      <c r="A285" s="13">
        <v>5</v>
      </c>
      <c r="B285" s="18">
        <v>364</v>
      </c>
      <c r="C285" s="23">
        <v>2</v>
      </c>
      <c r="D285" s="4"/>
      <c r="E285" s="91">
        <v>43.83511181755665</v>
      </c>
      <c r="F285" s="91">
        <v>29.222834170256405</v>
      </c>
      <c r="G285" s="91">
        <v>4.546</v>
      </c>
      <c r="H285" s="1">
        <v>32</v>
      </c>
      <c r="I285" s="2"/>
      <c r="J285" s="13">
        <v>2.8</v>
      </c>
      <c r="K285" s="15">
        <v>47</v>
      </c>
      <c r="L285" s="1">
        <v>6.2</v>
      </c>
      <c r="M285" s="1" t="s">
        <v>19</v>
      </c>
      <c r="N285" s="2">
        <v>1.2</v>
      </c>
      <c r="O285" s="2">
        <v>4.3</v>
      </c>
      <c r="P285" s="2"/>
      <c r="Q285" s="3"/>
      <c r="R285" s="43"/>
      <c r="S285" s="37">
        <v>11</v>
      </c>
      <c r="T285" s="16" t="s">
        <v>98</v>
      </c>
      <c r="U285" s="3">
        <f>O285-P285+Q285</f>
        <v>4.3</v>
      </c>
      <c r="V285" s="43">
        <f>IF(R285="m",N285,IF(M285="V",N285,IF(AND(M285&lt;&gt;"V",R285&lt;&gt;"m"),L285/M285*N285-L285/M285*P285+Q285,N285)))</f>
        <v>1.2</v>
      </c>
      <c r="W285" s="62"/>
      <c r="X285" s="62">
        <v>-99</v>
      </c>
    </row>
    <row r="286" spans="1:24" ht="12.75">
      <c r="A286" s="13">
        <v>5</v>
      </c>
      <c r="B286" s="18">
        <v>353</v>
      </c>
      <c r="C286" s="23">
        <v>2</v>
      </c>
      <c r="D286" s="4"/>
      <c r="E286" s="91">
        <v>47.85928738405386</v>
      </c>
      <c r="F286" s="91">
        <v>30.06199268329601</v>
      </c>
      <c r="G286" s="91">
        <v>4.518</v>
      </c>
      <c r="H286" s="1">
        <v>30</v>
      </c>
      <c r="I286" s="2"/>
      <c r="J286" s="13">
        <v>2.8</v>
      </c>
      <c r="K286" s="15">
        <v>45</v>
      </c>
      <c r="L286" s="1">
        <v>5.2</v>
      </c>
      <c r="M286" s="1" t="s">
        <v>19</v>
      </c>
      <c r="N286" s="2">
        <v>0.8</v>
      </c>
      <c r="O286" s="2">
        <v>4.2</v>
      </c>
      <c r="P286" s="2"/>
      <c r="Q286" s="3"/>
      <c r="R286" s="43"/>
      <c r="S286" s="37">
        <v>11</v>
      </c>
      <c r="T286" s="16" t="s">
        <v>98</v>
      </c>
      <c r="U286" s="3">
        <f>O286-P286+Q286</f>
        <v>4.2</v>
      </c>
      <c r="V286" s="43">
        <f>IF(R286="m",N286,IF(M286="V",N286,IF(AND(M286&lt;&gt;"V",R286&lt;&gt;"m"),L286/M286*N286-L286/M286*P286+Q286,N286)))</f>
        <v>0.8</v>
      </c>
      <c r="W286" s="62"/>
      <c r="X286" s="62">
        <v>-99</v>
      </c>
    </row>
    <row r="287" spans="1:24" ht="12.75">
      <c r="A287" s="13">
        <v>5</v>
      </c>
      <c r="B287" s="18">
        <v>342</v>
      </c>
      <c r="C287" s="23">
        <v>2</v>
      </c>
      <c r="D287" s="4"/>
      <c r="E287" s="91">
        <v>46.56366044491454</v>
      </c>
      <c r="F287" s="91">
        <v>36.62826375861543</v>
      </c>
      <c r="G287" s="91">
        <v>4.658</v>
      </c>
      <c r="H287" s="1">
        <v>36</v>
      </c>
      <c r="I287" s="2"/>
      <c r="J287" s="13">
        <v>4</v>
      </c>
      <c r="K287" s="15">
        <v>52</v>
      </c>
      <c r="L287" s="1">
        <v>7.7</v>
      </c>
      <c r="M287" s="1" t="s">
        <v>19</v>
      </c>
      <c r="N287" s="2">
        <v>1</v>
      </c>
      <c r="O287" s="2">
        <v>5.4</v>
      </c>
      <c r="P287" s="2"/>
      <c r="Q287" s="3"/>
      <c r="R287" s="43"/>
      <c r="S287" s="37">
        <v>11</v>
      </c>
      <c r="T287" s="16" t="s">
        <v>98</v>
      </c>
      <c r="U287" s="3">
        <f>O287-P287+Q287</f>
        <v>5.4</v>
      </c>
      <c r="V287" s="43">
        <f>IF(R287="m",N287,IF(M287="V",N287,IF(AND(M287&lt;&gt;"V",R287&lt;&gt;"m"),L287/M287*N287-L287/M287*P287+Q287,N287)))</f>
        <v>1</v>
      </c>
      <c r="W287" s="62"/>
      <c r="X287" s="62">
        <v>-99</v>
      </c>
    </row>
    <row r="288" spans="1:24" ht="12.75">
      <c r="A288" s="13">
        <v>5</v>
      </c>
      <c r="B288" s="18">
        <v>344</v>
      </c>
      <c r="C288" s="23">
        <v>2</v>
      </c>
      <c r="D288" s="4"/>
      <c r="E288" s="91">
        <v>47.93879069192271</v>
      </c>
      <c r="F288" s="91">
        <v>37.25097621534266</v>
      </c>
      <c r="G288" s="91">
        <v>4.581</v>
      </c>
      <c r="H288" s="1">
        <v>40</v>
      </c>
      <c r="I288" s="2"/>
      <c r="J288" s="13">
        <v>2.9</v>
      </c>
      <c r="K288" s="15">
        <v>54</v>
      </c>
      <c r="L288" s="1">
        <v>6.4</v>
      </c>
      <c r="M288" s="1" t="s">
        <v>19</v>
      </c>
      <c r="N288" s="1">
        <v>0.7</v>
      </c>
      <c r="O288" s="2">
        <v>4.5</v>
      </c>
      <c r="P288" s="2"/>
      <c r="Q288" s="3"/>
      <c r="R288" s="43"/>
      <c r="S288" s="37">
        <v>11</v>
      </c>
      <c r="T288" s="16" t="s">
        <v>98</v>
      </c>
      <c r="U288" s="3">
        <f>O288-P288+Q288</f>
        <v>4.5</v>
      </c>
      <c r="V288" s="43">
        <f>IF(R288="m",N288,IF(M288="V",N288,IF(AND(M288&lt;&gt;"V",R288&lt;&gt;"m"),L288/M288*N288-L288/M288*P288+Q288,N288)))</f>
        <v>0.7</v>
      </c>
      <c r="W288" s="62"/>
      <c r="X288" s="62">
        <v>-99</v>
      </c>
    </row>
    <row r="289" spans="1:24" ht="12.75">
      <c r="A289" s="13">
        <v>5</v>
      </c>
      <c r="B289" s="18">
        <v>320</v>
      </c>
      <c r="C289" s="23">
        <v>2</v>
      </c>
      <c r="D289" s="4"/>
      <c r="E289" s="91">
        <v>43.20496203441464</v>
      </c>
      <c r="F289" s="91">
        <v>42.852966240445824</v>
      </c>
      <c r="G289" s="91">
        <v>4.952</v>
      </c>
      <c r="H289" s="1">
        <v>35</v>
      </c>
      <c r="I289" s="2"/>
      <c r="J289" s="13">
        <v>3.3</v>
      </c>
      <c r="K289" s="15">
        <v>46</v>
      </c>
      <c r="L289" s="1">
        <v>6.2</v>
      </c>
      <c r="M289" s="1" t="s">
        <v>19</v>
      </c>
      <c r="N289" s="2">
        <v>0.9</v>
      </c>
      <c r="O289" s="2">
        <v>4.3</v>
      </c>
      <c r="P289" s="2"/>
      <c r="Q289" s="3"/>
      <c r="R289" s="43"/>
      <c r="S289" s="37">
        <v>11</v>
      </c>
      <c r="T289" s="16" t="s">
        <v>98</v>
      </c>
      <c r="U289" s="3">
        <f>O289-P289+Q289</f>
        <v>4.3</v>
      </c>
      <c r="V289" s="43">
        <f>IF(R289="m",N289,IF(M289="V",N289,IF(AND(M289&lt;&gt;"V",R289&lt;&gt;"m"),L289/M289*N289-L289/M289*P289+Q289,N289)))</f>
        <v>0.9</v>
      </c>
      <c r="W289" s="62"/>
      <c r="X289" s="62">
        <v>-99</v>
      </c>
    </row>
    <row r="290" spans="1:24" ht="12.75">
      <c r="A290" s="13">
        <v>5</v>
      </c>
      <c r="B290" s="18">
        <v>322</v>
      </c>
      <c r="C290" s="23">
        <v>2</v>
      </c>
      <c r="D290" s="4"/>
      <c r="E290" s="91">
        <v>42.38696892888268</v>
      </c>
      <c r="F290" s="91">
        <v>47.66813739828665</v>
      </c>
      <c r="G290" s="91">
        <v>5.726</v>
      </c>
      <c r="H290" s="1">
        <v>51</v>
      </c>
      <c r="I290" s="2"/>
      <c r="J290" s="13">
        <v>3.4</v>
      </c>
      <c r="K290" s="15">
        <v>62</v>
      </c>
      <c r="L290" s="1">
        <v>7</v>
      </c>
      <c r="M290" s="1">
        <v>15</v>
      </c>
      <c r="N290" s="2">
        <v>1.5</v>
      </c>
      <c r="O290" s="2">
        <v>7.9</v>
      </c>
      <c r="P290" s="2">
        <v>1.5</v>
      </c>
      <c r="Q290" s="3">
        <v>1.3</v>
      </c>
      <c r="R290" s="43"/>
      <c r="S290" s="37">
        <v>11</v>
      </c>
      <c r="T290" s="16" t="s">
        <v>90</v>
      </c>
      <c r="U290" s="85">
        <f>L290/M290*O290-L290/M290*P290+Q290</f>
        <v>4.286666666666667</v>
      </c>
      <c r="V290" s="43">
        <f>IF(R290="m",N290,IF(M290="V",N290,IF(AND(M290&lt;&gt;"V",R290&lt;&gt;"m"),L290/M290*N290-L290/M290*P290+Q290,N290)))</f>
        <v>1.3</v>
      </c>
      <c r="W290" s="62"/>
      <c r="X290" s="62">
        <v>-99</v>
      </c>
    </row>
    <row r="291" spans="1:24" ht="12.75">
      <c r="A291" s="13">
        <v>5</v>
      </c>
      <c r="B291" s="18">
        <v>329</v>
      </c>
      <c r="C291" s="23">
        <v>2</v>
      </c>
      <c r="D291" s="4"/>
      <c r="E291" s="91">
        <v>46.129039527083684</v>
      </c>
      <c r="F291" s="91">
        <v>48.005354892019604</v>
      </c>
      <c r="G291" s="91">
        <v>5.416</v>
      </c>
      <c r="H291" s="1">
        <v>40</v>
      </c>
      <c r="I291" s="2"/>
      <c r="J291" s="13">
        <v>3.5</v>
      </c>
      <c r="K291" s="15">
        <v>51</v>
      </c>
      <c r="L291" s="1">
        <v>8</v>
      </c>
      <c r="M291" s="1">
        <v>15</v>
      </c>
      <c r="N291" s="2">
        <v>-0.25</v>
      </c>
      <c r="O291" s="2">
        <v>6.2</v>
      </c>
      <c r="P291" s="2">
        <v>-0.5</v>
      </c>
      <c r="Q291" s="3">
        <v>1.3</v>
      </c>
      <c r="R291" s="43"/>
      <c r="S291" s="37">
        <v>11</v>
      </c>
      <c r="T291" s="16" t="s">
        <v>90</v>
      </c>
      <c r="U291" s="85">
        <f>L291/M291*O291-L291/M291*P291+Q291</f>
        <v>4.873333333333333</v>
      </c>
      <c r="V291" s="43">
        <f>IF(R291="m",N291,IF(M291="V",N291,IF(AND(M291&lt;&gt;"V",R291&lt;&gt;"m"),L291/M291*N291-L291/M291*P291+Q291,N291)))</f>
        <v>1.4333333333333333</v>
      </c>
      <c r="W291" s="62"/>
      <c r="X291" s="62">
        <v>-99</v>
      </c>
    </row>
    <row r="292" spans="1:24" ht="12.75">
      <c r="A292" s="13">
        <v>1</v>
      </c>
      <c r="B292" s="18">
        <v>192</v>
      </c>
      <c r="C292" s="23">
        <v>3</v>
      </c>
      <c r="D292" s="4"/>
      <c r="E292" s="91">
        <v>2.207506952981669</v>
      </c>
      <c r="F292" s="91">
        <v>21.552538853985105</v>
      </c>
      <c r="G292" s="91">
        <v>1.703</v>
      </c>
      <c r="H292" s="1">
        <v>36</v>
      </c>
      <c r="I292" s="2"/>
      <c r="J292" s="13">
        <v>5.4</v>
      </c>
      <c r="K292" s="15">
        <v>45</v>
      </c>
      <c r="L292" s="1">
        <v>6.4</v>
      </c>
      <c r="M292" s="1" t="s">
        <v>19</v>
      </c>
      <c r="N292" s="2">
        <v>1.7</v>
      </c>
      <c r="O292" s="2">
        <v>7.5</v>
      </c>
      <c r="P292" s="2"/>
      <c r="Q292" s="3"/>
      <c r="R292" s="11"/>
      <c r="S292" s="37">
        <v>11</v>
      </c>
      <c r="T292" s="16" t="s">
        <v>90</v>
      </c>
      <c r="U292" s="3">
        <f>O292-P292+Q292</f>
        <v>7.5</v>
      </c>
      <c r="V292" s="43">
        <f>IF(R292="m",N292,IF(M292="V",N292,IF(AND(M292&lt;&gt;"V",R292&lt;&gt;"m"),L292/M292*N292-L292/M292*P292+Q292,N292)))</f>
        <v>1.7</v>
      </c>
      <c r="W292" s="62"/>
      <c r="X292" s="62">
        <v>-99</v>
      </c>
    </row>
    <row r="293" spans="1:24" ht="12.75">
      <c r="A293" s="13">
        <v>1</v>
      </c>
      <c r="B293" s="18">
        <v>202</v>
      </c>
      <c r="C293" s="23">
        <v>3</v>
      </c>
      <c r="D293" s="4"/>
      <c r="E293" s="91">
        <v>2.641755159999103</v>
      </c>
      <c r="F293" s="91">
        <v>22.739448073218885</v>
      </c>
      <c r="G293" s="91">
        <v>1.838</v>
      </c>
      <c r="H293" s="1">
        <v>40</v>
      </c>
      <c r="I293" s="2"/>
      <c r="J293" s="13">
        <v>6</v>
      </c>
      <c r="K293" s="15">
        <v>41</v>
      </c>
      <c r="L293" s="1">
        <v>10</v>
      </c>
      <c r="M293" s="1" t="s">
        <v>19</v>
      </c>
      <c r="N293" s="44">
        <v>2.8</v>
      </c>
      <c r="O293" s="2">
        <v>6.9</v>
      </c>
      <c r="P293" s="2"/>
      <c r="Q293" s="3"/>
      <c r="R293" s="11"/>
      <c r="S293" s="37">
        <v>11</v>
      </c>
      <c r="T293" s="16" t="s">
        <v>90</v>
      </c>
      <c r="U293" s="3">
        <f>O293-P293+Q293</f>
        <v>6.9</v>
      </c>
      <c r="V293" s="43">
        <f>IF(R293="m",N293,IF(M293="V",N293,IF(AND(M293&lt;&gt;"V",R293&lt;&gt;"m"),L293/M293*N293-L293/M293*P293+Q293,N293)))</f>
        <v>2.8</v>
      </c>
      <c r="W293" s="62"/>
      <c r="X293" s="62">
        <v>-99</v>
      </c>
    </row>
    <row r="294" spans="1:24" ht="12.75">
      <c r="A294" s="13">
        <v>1</v>
      </c>
      <c r="B294" s="18">
        <v>195</v>
      </c>
      <c r="C294" s="23">
        <v>3</v>
      </c>
      <c r="D294" s="4"/>
      <c r="E294" s="91">
        <v>5.479773499846727</v>
      </c>
      <c r="F294" s="91">
        <v>22.82685461009417</v>
      </c>
      <c r="G294" s="91">
        <v>2.091</v>
      </c>
      <c r="H294" s="1">
        <v>33</v>
      </c>
      <c r="I294" s="2"/>
      <c r="J294" s="13">
        <v>6.5</v>
      </c>
      <c r="K294" s="15">
        <v>39</v>
      </c>
      <c r="L294" s="1">
        <v>9.1</v>
      </c>
      <c r="M294" s="1" t="s">
        <v>19</v>
      </c>
      <c r="N294" s="2">
        <v>2.2</v>
      </c>
      <c r="O294" s="2">
        <v>7.6</v>
      </c>
      <c r="P294" s="2"/>
      <c r="Q294" s="3"/>
      <c r="R294" s="11"/>
      <c r="S294" s="37">
        <v>11</v>
      </c>
      <c r="T294" s="16" t="s">
        <v>90</v>
      </c>
      <c r="U294" s="3">
        <f>O294-P294+Q294</f>
        <v>7.6</v>
      </c>
      <c r="V294" s="43">
        <f>IF(R294="m",N294,IF(M294="V",N294,IF(AND(M294&lt;&gt;"V",R294&lt;&gt;"m"),L294/M294*N294-L294/M294*P294+Q294,N294)))</f>
        <v>2.2</v>
      </c>
      <c r="W294" s="62"/>
      <c r="X294" s="62">
        <v>-99</v>
      </c>
    </row>
    <row r="295" spans="1:24" ht="12.75">
      <c r="A295" s="13">
        <v>1</v>
      </c>
      <c r="B295" s="18">
        <v>200</v>
      </c>
      <c r="C295" s="23">
        <v>3</v>
      </c>
      <c r="D295" s="4"/>
      <c r="E295" s="91">
        <v>4.070919491159845</v>
      </c>
      <c r="F295" s="91">
        <v>23.525149234308692</v>
      </c>
      <c r="G295" s="91">
        <v>2.054</v>
      </c>
      <c r="H295" s="1">
        <v>32</v>
      </c>
      <c r="I295" s="2"/>
      <c r="J295" s="13">
        <v>4.9</v>
      </c>
      <c r="K295" s="15">
        <v>39</v>
      </c>
      <c r="L295" s="1">
        <v>9</v>
      </c>
      <c r="M295" s="1" t="s">
        <v>19</v>
      </c>
      <c r="N295" s="2">
        <v>1.7</v>
      </c>
      <c r="O295" s="2">
        <v>5.9</v>
      </c>
      <c r="P295" s="2"/>
      <c r="Q295" s="3"/>
      <c r="R295" s="11"/>
      <c r="S295" s="37">
        <v>11</v>
      </c>
      <c r="T295" s="16" t="s">
        <v>90</v>
      </c>
      <c r="U295" s="3">
        <f>O295-P295+Q295</f>
        <v>5.9</v>
      </c>
      <c r="V295" s="43">
        <f>IF(R295="m",N295,IF(M295="V",N295,IF(AND(M295&lt;&gt;"V",R295&lt;&gt;"m"),L295/M295*N295-L295/M295*P295+Q295,N295)))</f>
        <v>1.7</v>
      </c>
      <c r="W295" s="62"/>
      <c r="X295" s="62">
        <v>-99</v>
      </c>
    </row>
    <row r="296" spans="1:24" ht="12.75">
      <c r="A296" s="13">
        <v>1</v>
      </c>
      <c r="B296" s="18">
        <v>218</v>
      </c>
      <c r="C296" s="23">
        <v>3</v>
      </c>
      <c r="D296" s="4"/>
      <c r="E296" s="91">
        <v>9.906213954802203</v>
      </c>
      <c r="F296" s="91">
        <v>34.496929241335124</v>
      </c>
      <c r="G296" s="91">
        <v>3.071</v>
      </c>
      <c r="H296" s="1">
        <v>136</v>
      </c>
      <c r="I296" s="2"/>
      <c r="J296" s="13">
        <v>16.4</v>
      </c>
      <c r="K296" s="15">
        <v>161</v>
      </c>
      <c r="L296" s="1">
        <v>16.2</v>
      </c>
      <c r="M296" s="1" t="s">
        <v>19</v>
      </c>
      <c r="N296" s="2">
        <v>6.2</v>
      </c>
      <c r="O296" s="2">
        <v>17.2</v>
      </c>
      <c r="P296" s="2"/>
      <c r="Q296" s="3"/>
      <c r="R296" s="11"/>
      <c r="S296" s="37">
        <v>11</v>
      </c>
      <c r="T296" s="16" t="s">
        <v>90</v>
      </c>
      <c r="U296" s="3">
        <f>O296-P296+Q296</f>
        <v>17.2</v>
      </c>
      <c r="V296" s="43">
        <f>IF(R296="m",N296,IF(M296="V",N296,IF(AND(M296&lt;&gt;"V",R296&lt;&gt;"m"),L296/M296*N296-L296/M296*P296+Q296,N296)))</f>
        <v>6.2</v>
      </c>
      <c r="W296" s="62"/>
      <c r="X296" s="62">
        <v>-99</v>
      </c>
    </row>
    <row r="297" spans="1:24" ht="12.75">
      <c r="A297" s="13">
        <v>1</v>
      </c>
      <c r="B297" s="18">
        <v>228</v>
      </c>
      <c r="C297" s="23">
        <v>3</v>
      </c>
      <c r="D297" s="4"/>
      <c r="E297" s="91">
        <v>6.000898047104884</v>
      </c>
      <c r="F297" s="91">
        <v>37.768745963140645</v>
      </c>
      <c r="G297" s="91">
        <v>2.652</v>
      </c>
      <c r="H297" s="1">
        <v>36</v>
      </c>
      <c r="I297" s="2"/>
      <c r="J297" s="13">
        <v>6.4</v>
      </c>
      <c r="K297" s="15">
        <v>44</v>
      </c>
      <c r="L297" s="1">
        <v>12.6</v>
      </c>
      <c r="M297" s="1" t="s">
        <v>19</v>
      </c>
      <c r="N297" s="2">
        <v>2.7</v>
      </c>
      <c r="O297" s="2">
        <v>6.8</v>
      </c>
      <c r="P297" s="2"/>
      <c r="Q297" s="3"/>
      <c r="R297" s="11"/>
      <c r="S297" s="37">
        <v>11</v>
      </c>
      <c r="T297" s="16" t="s">
        <v>90</v>
      </c>
      <c r="U297" s="3">
        <f>O297-P297+Q297</f>
        <v>6.8</v>
      </c>
      <c r="V297" s="43">
        <f>IF(R297="m",N297,IF(M297="V",N297,IF(AND(M297&lt;&gt;"V",R297&lt;&gt;"m"),L297/M297*N297-L297/M297*P297+Q297,N297)))</f>
        <v>2.7</v>
      </c>
      <c r="W297" s="62"/>
      <c r="X297" s="62">
        <v>-99</v>
      </c>
    </row>
    <row r="298" spans="1:24" ht="12.75">
      <c r="A298" s="13">
        <v>1</v>
      </c>
      <c r="B298" s="18">
        <v>229</v>
      </c>
      <c r="C298" s="23">
        <v>3</v>
      </c>
      <c r="D298" s="4"/>
      <c r="E298" s="91">
        <v>7.60295760913377</v>
      </c>
      <c r="F298" s="91">
        <v>38.05341095872635</v>
      </c>
      <c r="G298" s="91">
        <v>3.068</v>
      </c>
      <c r="H298" s="1">
        <v>49</v>
      </c>
      <c r="I298" s="2"/>
      <c r="J298" s="13">
        <v>8.9</v>
      </c>
      <c r="K298" s="15">
        <v>56</v>
      </c>
      <c r="L298" s="1">
        <v>12.4</v>
      </c>
      <c r="M298" s="1" t="s">
        <v>19</v>
      </c>
      <c r="N298" s="2">
        <v>5.3</v>
      </c>
      <c r="O298" s="2">
        <v>9.6</v>
      </c>
      <c r="P298" s="2"/>
      <c r="Q298" s="3"/>
      <c r="R298" s="11"/>
      <c r="S298" s="37">
        <v>11</v>
      </c>
      <c r="T298" s="16" t="s">
        <v>90</v>
      </c>
      <c r="U298" s="3">
        <f>O298-P298+Q298</f>
        <v>9.6</v>
      </c>
      <c r="V298" s="43">
        <f>IF(R298="m",N298,IF(M298="V",N298,IF(AND(M298&lt;&gt;"V",R298&lt;&gt;"m"),L298/M298*N298-L298/M298*P298+Q298,N298)))</f>
        <v>5.3</v>
      </c>
      <c r="W298" s="62"/>
      <c r="X298" s="62">
        <v>-99</v>
      </c>
    </row>
    <row r="299" spans="1:24" ht="12.75">
      <c r="A299" s="13">
        <v>2</v>
      </c>
      <c r="B299" s="18">
        <v>529</v>
      </c>
      <c r="C299" s="23">
        <v>3</v>
      </c>
      <c r="D299" s="4"/>
      <c r="E299" s="91">
        <v>13.133327199079476</v>
      </c>
      <c r="F299" s="91">
        <v>39.820254528090594</v>
      </c>
      <c r="G299" s="91">
        <v>3.491</v>
      </c>
      <c r="H299" s="1">
        <v>30</v>
      </c>
      <c r="I299" s="2"/>
      <c r="J299" s="13">
        <v>4.3</v>
      </c>
      <c r="K299" s="15">
        <v>32</v>
      </c>
      <c r="L299" s="1">
        <v>7.5</v>
      </c>
      <c r="M299" s="1">
        <v>15</v>
      </c>
      <c r="N299" s="2">
        <v>-2.25</v>
      </c>
      <c r="O299" s="2">
        <v>2.75</v>
      </c>
      <c r="P299" s="2">
        <v>-6.2</v>
      </c>
      <c r="Q299" s="3"/>
      <c r="R299" s="43"/>
      <c r="S299" s="37">
        <v>11</v>
      </c>
      <c r="T299" s="16" t="s">
        <v>97</v>
      </c>
      <c r="U299" s="43">
        <f>L299/M299*O299-L299/M299*P299+Q299</f>
        <v>4.475</v>
      </c>
      <c r="V299" s="43">
        <f>IF(R299="m",N299,IF(M299="V",N299,IF(AND(M299&lt;&gt;"V",R299&lt;&gt;"m"),L299/M299*N299-L299/M299*P299+Q299,N299)))</f>
        <v>1.975</v>
      </c>
      <c r="W299" s="62"/>
      <c r="X299" s="62">
        <v>-99</v>
      </c>
    </row>
    <row r="300" spans="1:24" ht="12.75">
      <c r="A300" s="13">
        <v>3</v>
      </c>
      <c r="B300" s="18">
        <v>284</v>
      </c>
      <c r="C300" s="23">
        <v>3</v>
      </c>
      <c r="D300" s="4"/>
      <c r="E300" s="91">
        <v>22.64826026003588</v>
      </c>
      <c r="F300" s="91">
        <v>44.28126493443564</v>
      </c>
      <c r="G300" s="91">
        <v>5.724</v>
      </c>
      <c r="H300" s="1">
        <v>34</v>
      </c>
      <c r="I300" s="2"/>
      <c r="J300" s="13">
        <v>6.2</v>
      </c>
      <c r="K300" s="15">
        <v>42</v>
      </c>
      <c r="L300" s="1">
        <v>10.9</v>
      </c>
      <c r="M300" s="1" t="s">
        <v>19</v>
      </c>
      <c r="N300" s="2">
        <v>2.6</v>
      </c>
      <c r="O300" s="2">
        <v>6.6</v>
      </c>
      <c r="P300" s="2"/>
      <c r="Q300" s="3"/>
      <c r="R300" s="43"/>
      <c r="S300" s="37">
        <v>11</v>
      </c>
      <c r="T300" s="16" t="s">
        <v>90</v>
      </c>
      <c r="U300" s="11">
        <f>O300-P300+Q300</f>
        <v>6.6</v>
      </c>
      <c r="V300" s="43">
        <f>IF(R300="m",N300,IF(M300="V",N300,IF(AND(M300&lt;&gt;"V",R300&lt;&gt;"m"),L300/M300*N300-L300/M300*P300+Q300,N300)))</f>
        <v>2.6</v>
      </c>
      <c r="W300" s="62"/>
      <c r="X300" s="62">
        <v>-99</v>
      </c>
    </row>
    <row r="301" spans="1:24" ht="12.75">
      <c r="A301" s="13">
        <v>4</v>
      </c>
      <c r="B301" s="18">
        <v>303</v>
      </c>
      <c r="C301" s="23">
        <v>3</v>
      </c>
      <c r="D301" s="4"/>
      <c r="E301" s="91">
        <v>32.15716739117671</v>
      </c>
      <c r="F301" s="91">
        <v>48.61827659816667</v>
      </c>
      <c r="G301" s="91">
        <v>5.87</v>
      </c>
      <c r="H301" s="1">
        <v>30</v>
      </c>
      <c r="I301" s="2"/>
      <c r="J301" s="13">
        <v>5</v>
      </c>
      <c r="K301" s="15">
        <v>40</v>
      </c>
      <c r="L301" s="1">
        <v>8.5</v>
      </c>
      <c r="M301" s="1">
        <v>15</v>
      </c>
      <c r="N301" s="2">
        <v>2.5</v>
      </c>
      <c r="O301" s="2">
        <v>7.8</v>
      </c>
      <c r="P301" s="2">
        <v>-0.1</v>
      </c>
      <c r="Q301" s="3">
        <v>1.3</v>
      </c>
      <c r="R301" s="43"/>
      <c r="S301" s="37">
        <v>11</v>
      </c>
      <c r="T301" s="16" t="s">
        <v>90</v>
      </c>
      <c r="U301" s="43">
        <f>L301/M301*O301-L301/M301*P301+Q301</f>
        <v>5.776666666666666</v>
      </c>
      <c r="V301" s="43">
        <f>IF(R301="m",N301,IF(M301="V",N301,IF(AND(M301&lt;&gt;"V",R301&lt;&gt;"m"),L301/M301*N301-L301/M301*P301+Q301,N301)))</f>
        <v>2.7733333333333334</v>
      </c>
      <c r="W301" s="62"/>
      <c r="X301" s="62">
        <v>-99</v>
      </c>
    </row>
    <row r="302" spans="1:24" ht="12.75">
      <c r="A302" s="13">
        <v>5</v>
      </c>
      <c r="B302" s="18">
        <v>414</v>
      </c>
      <c r="C302" s="23">
        <v>3</v>
      </c>
      <c r="D302" s="4"/>
      <c r="E302" s="91">
        <v>44.12465978243279</v>
      </c>
      <c r="F302" s="91">
        <v>12.714773261232715</v>
      </c>
      <c r="G302" s="91">
        <v>3.899</v>
      </c>
      <c r="H302" s="1">
        <v>110</v>
      </c>
      <c r="I302" s="2"/>
      <c r="J302" s="13">
        <v>12.9</v>
      </c>
      <c r="K302" s="15">
        <v>121</v>
      </c>
      <c r="L302" s="1">
        <v>14.8</v>
      </c>
      <c r="M302" s="1" t="s">
        <v>19</v>
      </c>
      <c r="N302" s="2">
        <v>6.1</v>
      </c>
      <c r="O302" s="2">
        <v>13.5</v>
      </c>
      <c r="P302" s="2"/>
      <c r="Q302" s="3"/>
      <c r="R302" s="43"/>
      <c r="S302" s="37">
        <v>11</v>
      </c>
      <c r="T302" s="16" t="s">
        <v>98</v>
      </c>
      <c r="U302" s="11">
        <f>O302-P302+Q302</f>
        <v>13.5</v>
      </c>
      <c r="V302" s="43">
        <f>IF(R302="m",N302,IF(M302="V",N302,IF(AND(M302&lt;&gt;"V",R302&lt;&gt;"m"),L302/M302*N302-L302/M302*P302+Q302,N302)))</f>
        <v>6.1</v>
      </c>
      <c r="W302" s="62"/>
      <c r="X302" s="62">
        <v>-99</v>
      </c>
    </row>
    <row r="303" spans="1:24" ht="12.75">
      <c r="A303" s="13">
        <v>5</v>
      </c>
      <c r="B303" s="18">
        <v>397</v>
      </c>
      <c r="C303" s="23">
        <v>3</v>
      </c>
      <c r="D303" s="4"/>
      <c r="E303" s="91">
        <v>48.10389285584418</v>
      </c>
      <c r="F303" s="91">
        <v>13.828941178321037</v>
      </c>
      <c r="G303" s="91">
        <v>4.458</v>
      </c>
      <c r="H303" s="1">
        <v>36</v>
      </c>
      <c r="I303" s="2"/>
      <c r="J303" s="13">
        <v>4.8</v>
      </c>
      <c r="K303" s="15">
        <v>41</v>
      </c>
      <c r="L303" s="1">
        <v>7.2</v>
      </c>
      <c r="M303" s="1" t="s">
        <v>19</v>
      </c>
      <c r="N303" s="2">
        <v>2.7</v>
      </c>
      <c r="O303" s="2">
        <v>5.5</v>
      </c>
      <c r="P303" s="2"/>
      <c r="Q303" s="3"/>
      <c r="R303" s="43"/>
      <c r="S303" s="37">
        <v>11</v>
      </c>
      <c r="T303" s="16" t="s">
        <v>98</v>
      </c>
      <c r="U303" s="11">
        <f>O303-P303+Q303</f>
        <v>5.5</v>
      </c>
      <c r="V303" s="43">
        <f>IF(R303="m",N303,IF(M303="V",N303,IF(AND(M303&lt;&gt;"V",R303&lt;&gt;"m"),L303/M303*N303-L303/M303*P303+Q303,N303)))</f>
        <v>2.7</v>
      </c>
      <c r="W303" s="62"/>
      <c r="X303" s="62">
        <v>-99</v>
      </c>
    </row>
    <row r="304" spans="1:24" ht="12.75">
      <c r="A304" s="13">
        <v>5</v>
      </c>
      <c r="B304" s="18">
        <v>395</v>
      </c>
      <c r="C304" s="23">
        <v>3</v>
      </c>
      <c r="D304" s="4"/>
      <c r="E304" s="91">
        <v>46.20533579758347</v>
      </c>
      <c r="F304" s="91">
        <v>15.947338236600828</v>
      </c>
      <c r="G304" s="91">
        <v>4.084</v>
      </c>
      <c r="H304" s="1">
        <v>32</v>
      </c>
      <c r="I304" s="2"/>
      <c r="J304" s="13">
        <v>6</v>
      </c>
      <c r="K304" s="15">
        <v>37</v>
      </c>
      <c r="L304" s="1">
        <v>8.2</v>
      </c>
      <c r="M304" s="1" t="s">
        <v>19</v>
      </c>
      <c r="N304" s="2">
        <v>3.2</v>
      </c>
      <c r="O304" s="2">
        <v>6.1</v>
      </c>
      <c r="P304" s="2"/>
      <c r="Q304" s="3"/>
      <c r="R304" s="43"/>
      <c r="S304" s="37">
        <v>11</v>
      </c>
      <c r="T304" s="16" t="s">
        <v>98</v>
      </c>
      <c r="U304" s="11">
        <f>O304-P304+Q304</f>
        <v>6.1</v>
      </c>
      <c r="V304" s="43">
        <f>IF(R304="m",N304,IF(M304="V",N304,IF(AND(M304&lt;&gt;"V",R304&lt;&gt;"m"),L304/M304*N304-L304/M304*P304+Q304,N304)))</f>
        <v>3.2</v>
      </c>
      <c r="W304" s="62"/>
      <c r="X304" s="62">
        <v>-99</v>
      </c>
    </row>
    <row r="305" spans="1:24" ht="12.75">
      <c r="A305" s="13">
        <v>5</v>
      </c>
      <c r="B305" s="18">
        <v>381</v>
      </c>
      <c r="C305" s="23">
        <v>3</v>
      </c>
      <c r="D305" s="4"/>
      <c r="E305" s="91">
        <v>49.52086687078776</v>
      </c>
      <c r="F305" s="91">
        <v>18.48664497321554</v>
      </c>
      <c r="G305" s="91">
        <v>4.493</v>
      </c>
      <c r="H305" s="1">
        <v>124</v>
      </c>
      <c r="I305" s="2"/>
      <c r="J305" s="13">
        <v>10.7</v>
      </c>
      <c r="K305" s="15">
        <v>133</v>
      </c>
      <c r="L305" s="1">
        <v>12.7</v>
      </c>
      <c r="M305" s="1" t="s">
        <v>19</v>
      </c>
      <c r="N305" s="2">
        <v>4.6</v>
      </c>
      <c r="O305" s="2">
        <v>11.6</v>
      </c>
      <c r="P305" s="2"/>
      <c r="Q305" s="3"/>
      <c r="R305" s="43"/>
      <c r="S305" s="37">
        <v>11</v>
      </c>
      <c r="T305" s="16" t="s">
        <v>98</v>
      </c>
      <c r="U305" s="11">
        <f>O305-P305+Q305</f>
        <v>11.6</v>
      </c>
      <c r="V305" s="43">
        <f>IF(R305="m",N305,IF(M305="V",N305,IF(AND(M305&lt;&gt;"V",R305&lt;&gt;"m"),L305/M305*N305-L305/M305*P305+Q305,N305)))</f>
        <v>4.6</v>
      </c>
      <c r="W305" s="62"/>
      <c r="X305" s="62">
        <v>-99</v>
      </c>
    </row>
    <row r="306" spans="1:24" ht="12.75">
      <c r="A306" s="13">
        <v>5</v>
      </c>
      <c r="B306" s="18">
        <v>385</v>
      </c>
      <c r="C306" s="23">
        <v>3</v>
      </c>
      <c r="D306" s="4"/>
      <c r="E306" s="91">
        <v>46.307297503642275</v>
      </c>
      <c r="F306" s="91">
        <v>20.546317015688377</v>
      </c>
      <c r="G306" s="91">
        <v>4.234</v>
      </c>
      <c r="H306" s="1">
        <v>33</v>
      </c>
      <c r="I306" s="2"/>
      <c r="J306" s="13">
        <v>6</v>
      </c>
      <c r="K306" s="15">
        <v>40</v>
      </c>
      <c r="L306" s="1">
        <v>8.3</v>
      </c>
      <c r="M306" s="1" t="s">
        <v>19</v>
      </c>
      <c r="N306" s="2">
        <v>4.6</v>
      </c>
      <c r="O306" s="2">
        <v>6.3</v>
      </c>
      <c r="P306" s="2"/>
      <c r="Q306" s="3"/>
      <c r="R306" s="43"/>
      <c r="S306" s="37">
        <v>11</v>
      </c>
      <c r="T306" s="16" t="s">
        <v>98</v>
      </c>
      <c r="U306" s="11">
        <f>O306-P306+Q306</f>
        <v>6.3</v>
      </c>
      <c r="V306" s="43">
        <f>IF(R306="m",N306,IF(M306="V",N306,IF(AND(M306&lt;&gt;"V",R306&lt;&gt;"m"),L306/M306*N306-L306/M306*P306+Q306,N306)))</f>
        <v>4.6</v>
      </c>
      <c r="W306" s="62"/>
      <c r="X306" s="62">
        <v>-99</v>
      </c>
    </row>
    <row r="307" spans="1:24" ht="12.75">
      <c r="A307" s="13">
        <v>5</v>
      </c>
      <c r="B307" s="18">
        <v>357</v>
      </c>
      <c r="C307" s="23">
        <v>3</v>
      </c>
      <c r="D307" s="4"/>
      <c r="E307" s="91">
        <v>43.67283992662593</v>
      </c>
      <c r="F307" s="91">
        <v>37.4868682840179</v>
      </c>
      <c r="G307" s="91">
        <v>4.845</v>
      </c>
      <c r="H307" s="1">
        <v>30</v>
      </c>
      <c r="I307" s="2"/>
      <c r="J307" s="13">
        <v>6.4</v>
      </c>
      <c r="K307" s="15">
        <v>42</v>
      </c>
      <c r="L307" s="1">
        <v>8.2</v>
      </c>
      <c r="M307" s="1" t="s">
        <v>19</v>
      </c>
      <c r="N307" s="2">
        <v>3.7</v>
      </c>
      <c r="O307" s="2">
        <v>6</v>
      </c>
      <c r="P307" s="2"/>
      <c r="Q307" s="3"/>
      <c r="R307" s="43"/>
      <c r="S307" s="37">
        <v>11</v>
      </c>
      <c r="T307" s="16" t="s">
        <v>98</v>
      </c>
      <c r="U307" s="11">
        <f>O307-P307+Q307</f>
        <v>6</v>
      </c>
      <c r="V307" s="43">
        <f>IF(R307="m",N307,IF(M307="V",N307,IF(AND(M307&lt;&gt;"V",R307&lt;&gt;"m"),L307/M307*N307-L307/M307*P307+Q307,N307)))</f>
        <v>3.7</v>
      </c>
      <c r="W307" s="62"/>
      <c r="X307" s="62">
        <v>-99</v>
      </c>
    </row>
    <row r="308" spans="1:24" ht="12.75">
      <c r="A308" s="13">
        <v>5</v>
      </c>
      <c r="B308" s="18">
        <v>358</v>
      </c>
      <c r="C308" s="23">
        <v>3</v>
      </c>
      <c r="D308" s="4"/>
      <c r="E308" s="91">
        <v>43.87284159515293</v>
      </c>
      <c r="F308" s="91">
        <v>37.494826461348225</v>
      </c>
      <c r="G308" s="91">
        <v>4.856</v>
      </c>
      <c r="H308" s="1">
        <v>30</v>
      </c>
      <c r="I308" s="2"/>
      <c r="J308" s="13">
        <v>4.8</v>
      </c>
      <c r="K308" s="15">
        <v>39</v>
      </c>
      <c r="L308" s="1">
        <v>8.3</v>
      </c>
      <c r="M308" s="1" t="s">
        <v>19</v>
      </c>
      <c r="N308" s="2">
        <v>3.1</v>
      </c>
      <c r="O308" s="2">
        <v>6.7</v>
      </c>
      <c r="P308" s="2"/>
      <c r="Q308" s="3"/>
      <c r="R308" s="43"/>
      <c r="S308" s="37">
        <v>11</v>
      </c>
      <c r="T308" s="16" t="s">
        <v>98</v>
      </c>
      <c r="U308" s="11">
        <f>O308-P308+Q308</f>
        <v>6.7</v>
      </c>
      <c r="V308" s="43">
        <f>IF(R308="m",N308,IF(M308="V",N308,IF(AND(M308&lt;&gt;"V",R308&lt;&gt;"m"),L308/M308*N308-L308/M308*P308+Q308,N308)))</f>
        <v>3.1</v>
      </c>
      <c r="W308" s="62"/>
      <c r="X308" s="62">
        <v>-99</v>
      </c>
    </row>
    <row r="309" spans="1:24" ht="12.75">
      <c r="A309" s="13">
        <v>5</v>
      </c>
      <c r="B309" s="18">
        <v>360</v>
      </c>
      <c r="C309" s="23">
        <v>3</v>
      </c>
      <c r="D309" s="4"/>
      <c r="E309" s="91">
        <v>42.31593426602109</v>
      </c>
      <c r="F309" s="91">
        <v>37.9381520397842</v>
      </c>
      <c r="G309" s="91">
        <v>4.788</v>
      </c>
      <c r="H309" s="1">
        <v>27</v>
      </c>
      <c r="I309" s="2"/>
      <c r="J309" s="13">
        <v>4.8</v>
      </c>
      <c r="K309" s="15">
        <v>35</v>
      </c>
      <c r="L309" s="1">
        <v>7.8</v>
      </c>
      <c r="M309" s="1" t="s">
        <v>19</v>
      </c>
      <c r="N309" s="2">
        <v>3</v>
      </c>
      <c r="O309" s="2">
        <v>5.8</v>
      </c>
      <c r="P309" s="2"/>
      <c r="Q309" s="3"/>
      <c r="R309" s="43"/>
      <c r="S309" s="37">
        <v>11</v>
      </c>
      <c r="T309" s="16" t="s">
        <v>98</v>
      </c>
      <c r="U309" s="11">
        <f>O309-P309+Q309</f>
        <v>5.8</v>
      </c>
      <c r="V309" s="43">
        <f>IF(R309="m",N309,IF(M309="V",N309,IF(AND(M309&lt;&gt;"V",R309&lt;&gt;"m"),L309/M309*N309-L309/M309*P309+Q309,N309)))</f>
        <v>3</v>
      </c>
      <c r="W309" s="62"/>
      <c r="X309" s="62">
        <v>-99</v>
      </c>
    </row>
    <row r="310" spans="1:24" ht="12.75">
      <c r="A310" s="13">
        <v>1</v>
      </c>
      <c r="B310" s="18">
        <v>523</v>
      </c>
      <c r="C310" s="23">
        <v>4</v>
      </c>
      <c r="D310" s="4"/>
      <c r="E310" s="91">
        <v>4.277210458620381</v>
      </c>
      <c r="F310" s="91">
        <v>5.788105708491201</v>
      </c>
      <c r="G310" s="91">
        <v>0.513</v>
      </c>
      <c r="H310" s="1">
        <v>30</v>
      </c>
      <c r="I310" s="2"/>
      <c r="J310" s="13">
        <v>5.7</v>
      </c>
      <c r="K310" s="15">
        <v>45</v>
      </c>
      <c r="L310" s="1">
        <v>7.3</v>
      </c>
      <c r="M310" s="1" t="s">
        <v>19</v>
      </c>
      <c r="N310" s="2">
        <v>2.4</v>
      </c>
      <c r="O310" s="2">
        <v>7.4</v>
      </c>
      <c r="P310" s="2"/>
      <c r="Q310" s="3"/>
      <c r="R310" s="11"/>
      <c r="S310" s="37">
        <v>11</v>
      </c>
      <c r="T310" s="16" t="s">
        <v>91</v>
      </c>
      <c r="U310" s="11">
        <f>O310-P310+Q310</f>
        <v>7.4</v>
      </c>
      <c r="V310" s="43">
        <f>IF(R310="m",N310,IF(M310="V",N310,IF(AND(M310&lt;&gt;"V",R310&lt;&gt;"m"),L310/M310*N310-L310/M310*P310+Q310,N310)))</f>
        <v>2.4</v>
      </c>
      <c r="W310" s="62"/>
      <c r="X310" s="62">
        <v>-99</v>
      </c>
    </row>
    <row r="311" spans="1:24" ht="12.75">
      <c r="A311" s="13">
        <v>2</v>
      </c>
      <c r="B311" s="18">
        <v>109</v>
      </c>
      <c r="C311" s="23">
        <v>4</v>
      </c>
      <c r="D311" s="4"/>
      <c r="E311" s="91">
        <v>12.297326195923784</v>
      </c>
      <c r="F311" s="91">
        <v>35.03342924166926</v>
      </c>
      <c r="G311" s="91">
        <v>3.251</v>
      </c>
      <c r="H311" s="1">
        <v>51</v>
      </c>
      <c r="I311" s="2"/>
      <c r="J311" s="13">
        <v>8.5</v>
      </c>
      <c r="K311" s="15">
        <v>61</v>
      </c>
      <c r="L311" s="1">
        <v>12</v>
      </c>
      <c r="M311" s="1">
        <v>15</v>
      </c>
      <c r="N311" s="2">
        <v>-0.5</v>
      </c>
      <c r="O311" s="2">
        <v>6.75</v>
      </c>
      <c r="P311" s="2">
        <v>-3.75</v>
      </c>
      <c r="Q311" s="3"/>
      <c r="R311" s="43"/>
      <c r="S311" s="37">
        <v>11</v>
      </c>
      <c r="T311" s="16" t="s">
        <v>98</v>
      </c>
      <c r="U311" s="43">
        <f>L311/M311*O311-L311/M311*P311+Q311</f>
        <v>8.4</v>
      </c>
      <c r="V311" s="43">
        <f>IF(R311="m",N311,IF(M311="V",N311,IF(AND(M311&lt;&gt;"V",R311&lt;&gt;"m"),L311/M311*N311-L311/M311*P311+Q311,N311)))</f>
        <v>2.6</v>
      </c>
      <c r="W311" s="62"/>
      <c r="X311" s="62">
        <v>-99</v>
      </c>
    </row>
    <row r="312" spans="1:24" ht="12.75">
      <c r="A312" s="13">
        <v>2</v>
      </c>
      <c r="B312" s="18">
        <v>110</v>
      </c>
      <c r="C312" s="23">
        <v>4</v>
      </c>
      <c r="D312" s="4"/>
      <c r="E312" s="91">
        <v>12.205642375995678</v>
      </c>
      <c r="F312" s="91">
        <v>36.54544844695847</v>
      </c>
      <c r="G312" s="91">
        <v>3.244</v>
      </c>
      <c r="H312" s="1">
        <v>49</v>
      </c>
      <c r="I312" s="2"/>
      <c r="J312" s="13">
        <v>7.3</v>
      </c>
      <c r="K312" s="15">
        <v>57</v>
      </c>
      <c r="L312" s="1">
        <v>13.2</v>
      </c>
      <c r="M312" s="1">
        <v>15</v>
      </c>
      <c r="N312" s="2">
        <v>-0.2</v>
      </c>
      <c r="O312" s="2">
        <v>6.75</v>
      </c>
      <c r="P312" s="2">
        <v>-3.6</v>
      </c>
      <c r="Q312" s="3"/>
      <c r="R312" s="43"/>
      <c r="S312" s="37">
        <v>11</v>
      </c>
      <c r="T312" s="16" t="s">
        <v>98</v>
      </c>
      <c r="U312" s="43">
        <f>L312/M312*O312-L312/M312*P312+Q312</f>
        <v>9.108</v>
      </c>
      <c r="V312" s="43">
        <f>IF(R312="m",N312,IF(M312="V",N312,IF(AND(M312&lt;&gt;"V",R312&lt;&gt;"m"),L312/M312*N312-L312/M312*P312+Q312,N312)))</f>
        <v>2.992</v>
      </c>
      <c r="W312" s="62"/>
      <c r="X312" s="62">
        <v>-99</v>
      </c>
    </row>
    <row r="313" spans="1:24" ht="12.75">
      <c r="A313" s="13">
        <v>2</v>
      </c>
      <c r="B313" s="18">
        <v>108</v>
      </c>
      <c r="C313" s="23">
        <v>4</v>
      </c>
      <c r="D313" s="4"/>
      <c r="E313" s="91">
        <v>10.298800088495609</v>
      </c>
      <c r="F313" s="91">
        <v>37.29984720796056</v>
      </c>
      <c r="G313" s="91">
        <v>3.172</v>
      </c>
      <c r="H313" s="1">
        <v>52</v>
      </c>
      <c r="I313" s="2"/>
      <c r="J313" s="13">
        <v>8.9</v>
      </c>
      <c r="K313" s="15">
        <v>59</v>
      </c>
      <c r="L313" s="1">
        <v>12</v>
      </c>
      <c r="M313" s="1">
        <v>15</v>
      </c>
      <c r="N313" s="2">
        <v>0</v>
      </c>
      <c r="O313" s="2">
        <v>9.2</v>
      </c>
      <c r="P313" s="2">
        <v>-4.75</v>
      </c>
      <c r="Q313" s="3"/>
      <c r="R313" s="43"/>
      <c r="S313" s="37">
        <v>11</v>
      </c>
      <c r="T313" s="16" t="s">
        <v>98</v>
      </c>
      <c r="U313" s="43">
        <f>L313/M313*O313-L313/M313*P313+Q313</f>
        <v>11.16</v>
      </c>
      <c r="V313" s="43">
        <f>IF(R313="m",N313,IF(M313="V",N313,IF(AND(M313&lt;&gt;"V",R313&lt;&gt;"m"),L313/M313*N313-L313/M313*P313+Q313,N313)))</f>
        <v>3.8000000000000003</v>
      </c>
      <c r="W313" s="62"/>
      <c r="X313" s="62">
        <v>-99</v>
      </c>
    </row>
    <row r="314" spans="1:24" ht="12.75">
      <c r="A314" s="13">
        <v>3</v>
      </c>
      <c r="B314" s="18">
        <v>480</v>
      </c>
      <c r="C314" s="23">
        <v>4</v>
      </c>
      <c r="D314" s="4"/>
      <c r="E314" s="91">
        <v>22.245182229680402</v>
      </c>
      <c r="F314" s="91">
        <v>10.433348483028404</v>
      </c>
      <c r="G314" s="91">
        <v>3.146</v>
      </c>
      <c r="H314" s="1">
        <v>54</v>
      </c>
      <c r="I314" s="2"/>
      <c r="J314" s="13">
        <v>7.4</v>
      </c>
      <c r="K314" s="15">
        <v>65</v>
      </c>
      <c r="L314" s="1">
        <v>13</v>
      </c>
      <c r="M314" s="1">
        <v>15</v>
      </c>
      <c r="N314" s="2">
        <v>1.3</v>
      </c>
      <c r="O314" s="2">
        <v>6.4</v>
      </c>
      <c r="P314" s="2">
        <v>-1.4</v>
      </c>
      <c r="Q314" s="3">
        <v>1.3</v>
      </c>
      <c r="R314" s="43"/>
      <c r="S314" s="37">
        <v>11</v>
      </c>
      <c r="T314" s="16" t="s">
        <v>97</v>
      </c>
      <c r="U314" s="43">
        <f>L314/M314*O314-L314/M314*P314+Q314</f>
        <v>8.06</v>
      </c>
      <c r="V314" s="43">
        <f>IF(R314="m",N314,IF(M314="V",N314,IF(AND(M314&lt;&gt;"V",R314&lt;&gt;"m"),L314/M314*N314-L314/M314*P314+Q314,N314)))</f>
        <v>3.6399999999999997</v>
      </c>
      <c r="W314" s="62"/>
      <c r="X314" s="62">
        <v>-99</v>
      </c>
    </row>
    <row r="315" spans="1:24" ht="12.75">
      <c r="A315" s="13">
        <v>3</v>
      </c>
      <c r="B315" s="18">
        <v>8</v>
      </c>
      <c r="C315" s="23">
        <v>4</v>
      </c>
      <c r="D315" s="4"/>
      <c r="E315" s="91">
        <v>21.31288821379112</v>
      </c>
      <c r="F315" s="91">
        <v>13.809543511153562</v>
      </c>
      <c r="G315" s="91">
        <v>3.156</v>
      </c>
      <c r="H315" s="1">
        <v>39</v>
      </c>
      <c r="I315" s="2"/>
      <c r="J315" s="13">
        <v>5.4</v>
      </c>
      <c r="K315" s="15">
        <v>53</v>
      </c>
      <c r="L315" s="1">
        <v>10</v>
      </c>
      <c r="M315" s="1">
        <v>15</v>
      </c>
      <c r="N315" s="44">
        <f>L315/M315*0.5</f>
        <v>0.3333333333333333</v>
      </c>
      <c r="O315" s="2">
        <v>6.9</v>
      </c>
      <c r="P315" s="2">
        <v>-0.6</v>
      </c>
      <c r="Q315" s="3">
        <v>1.3</v>
      </c>
      <c r="R315" s="43"/>
      <c r="S315" s="37">
        <v>11</v>
      </c>
      <c r="T315" s="16" t="s">
        <v>98</v>
      </c>
      <c r="U315" s="43">
        <f>L315/M315*O315-L315/M315*P315+Q315</f>
        <v>6.3</v>
      </c>
      <c r="V315" s="43">
        <f>IF(R315="m",N315,IF(M315="V",N315,IF(AND(M315&lt;&gt;"V",R315&lt;&gt;"m"),L315/M315*N315-L315/M315*P315+Q315,N315)))</f>
        <v>1.9222222222222223</v>
      </c>
      <c r="W315" s="62"/>
      <c r="X315" s="62">
        <v>-99</v>
      </c>
    </row>
    <row r="316" spans="1:24" ht="12.75">
      <c r="A316" s="13">
        <v>3</v>
      </c>
      <c r="B316" s="18">
        <v>546</v>
      </c>
      <c r="C316" s="23">
        <v>4</v>
      </c>
      <c r="D316" s="4"/>
      <c r="E316" s="91">
        <v>21.568063002115544</v>
      </c>
      <c r="F316" s="91">
        <v>19.427490273753182</v>
      </c>
      <c r="G316" s="91">
        <v>3.36</v>
      </c>
      <c r="H316" s="1">
        <v>32</v>
      </c>
      <c r="I316" s="2"/>
      <c r="J316" s="13">
        <v>5.1</v>
      </c>
      <c r="K316" s="15">
        <v>39</v>
      </c>
      <c r="L316" s="1">
        <v>8.5</v>
      </c>
      <c r="M316" s="1" t="s">
        <v>19</v>
      </c>
      <c r="N316" s="2">
        <v>2.7</v>
      </c>
      <c r="O316" s="2">
        <v>5.1</v>
      </c>
      <c r="P316" s="2"/>
      <c r="Q316" s="3"/>
      <c r="R316" s="43"/>
      <c r="S316" s="37">
        <v>11</v>
      </c>
      <c r="T316" s="16" t="s">
        <v>109</v>
      </c>
      <c r="U316" s="11">
        <f>O316-P316+Q316</f>
        <v>5.1</v>
      </c>
      <c r="V316" s="43">
        <f>IF(R316="m",N316,IF(M316="V",N316,IF(AND(M316&lt;&gt;"V",R316&lt;&gt;"m"),L316/M316*N316-L316/M316*P316+Q316,N316)))</f>
        <v>2.7</v>
      </c>
      <c r="W316" s="62"/>
      <c r="X316" s="62">
        <v>-99</v>
      </c>
    </row>
    <row r="317" spans="1:24" ht="12.75">
      <c r="A317" s="13">
        <v>3</v>
      </c>
      <c r="B317" s="18">
        <v>73</v>
      </c>
      <c r="C317" s="23">
        <v>4</v>
      </c>
      <c r="D317" s="4"/>
      <c r="E317" s="91">
        <v>25.949204869570657</v>
      </c>
      <c r="F317" s="91">
        <v>24.887574241718507</v>
      </c>
      <c r="G317" s="91">
        <v>3.583</v>
      </c>
      <c r="H317" s="1">
        <v>47</v>
      </c>
      <c r="I317" s="2"/>
      <c r="J317" s="13">
        <v>6.1</v>
      </c>
      <c r="K317" s="15">
        <v>54</v>
      </c>
      <c r="L317" s="1">
        <v>7.4</v>
      </c>
      <c r="M317" s="1" t="s">
        <v>19</v>
      </c>
      <c r="N317" s="2">
        <v>4.5</v>
      </c>
      <c r="O317" s="2">
        <v>6.2</v>
      </c>
      <c r="P317" s="2"/>
      <c r="Q317" s="3"/>
      <c r="R317" s="43"/>
      <c r="S317" s="37">
        <v>11</v>
      </c>
      <c r="T317" s="16" t="s">
        <v>98</v>
      </c>
      <c r="U317" s="11">
        <f>O317-P317+Q317</f>
        <v>6.2</v>
      </c>
      <c r="V317" s="43">
        <f>IF(R317="m",N317,IF(M317="V",N317,IF(AND(M317&lt;&gt;"V",R317&lt;&gt;"m"),L317/M317*N317-L317/M317*P317+Q317,N317)))</f>
        <v>4.5</v>
      </c>
      <c r="W317" s="62"/>
      <c r="X317" s="62">
        <v>-99</v>
      </c>
    </row>
    <row r="318" spans="1:24" ht="12.75">
      <c r="A318" s="13">
        <v>4</v>
      </c>
      <c r="B318" s="18">
        <v>439</v>
      </c>
      <c r="C318" s="23">
        <v>4</v>
      </c>
      <c r="D318" s="4"/>
      <c r="E318" s="91">
        <v>37.39090275750388</v>
      </c>
      <c r="F318" s="91">
        <v>4.31318119012973</v>
      </c>
      <c r="G318" s="91">
        <v>3.98</v>
      </c>
      <c r="H318" s="1">
        <v>29</v>
      </c>
      <c r="I318" s="2"/>
      <c r="J318" s="13">
        <v>5.6</v>
      </c>
      <c r="K318" s="15">
        <v>34</v>
      </c>
      <c r="L318" s="1">
        <v>11</v>
      </c>
      <c r="M318" s="1" t="s">
        <v>19</v>
      </c>
      <c r="N318" s="2">
        <v>2.5</v>
      </c>
      <c r="O318" s="2">
        <v>6</v>
      </c>
      <c r="P318" s="2"/>
      <c r="Q318" s="3"/>
      <c r="R318" s="43"/>
      <c r="S318" s="37">
        <v>11</v>
      </c>
      <c r="T318" s="16" t="s">
        <v>105</v>
      </c>
      <c r="U318" s="11">
        <f>O318-P318+Q318</f>
        <v>6</v>
      </c>
      <c r="V318" s="43">
        <f>IF(R318="m",N318,IF(M318="V",N318,IF(AND(M318&lt;&gt;"V",R318&lt;&gt;"m"),L318/M318*N318-L318/M318*P318+Q318,N318)))</f>
        <v>2.5</v>
      </c>
      <c r="W318" s="62"/>
      <c r="X318" s="62">
        <v>-99</v>
      </c>
    </row>
    <row r="319" spans="1:24" ht="12.75">
      <c r="A319" s="13">
        <v>4</v>
      </c>
      <c r="B319" s="18">
        <v>437</v>
      </c>
      <c r="C319" s="23">
        <v>4</v>
      </c>
      <c r="D319" s="4"/>
      <c r="E319" s="91">
        <v>38.18891695970461</v>
      </c>
      <c r="F319" s="91">
        <v>4.381014316888875</v>
      </c>
      <c r="G319" s="91">
        <v>3.861</v>
      </c>
      <c r="H319" s="1">
        <v>28</v>
      </c>
      <c r="I319" s="2"/>
      <c r="J319" s="13">
        <v>4.4</v>
      </c>
      <c r="K319" s="15">
        <v>33</v>
      </c>
      <c r="L319" s="1">
        <v>10.2</v>
      </c>
      <c r="M319" s="1" t="s">
        <v>19</v>
      </c>
      <c r="N319" s="2">
        <v>1.9</v>
      </c>
      <c r="O319" s="2">
        <v>4.5</v>
      </c>
      <c r="P319" s="2"/>
      <c r="Q319" s="3"/>
      <c r="R319" s="43"/>
      <c r="S319" s="37">
        <v>11</v>
      </c>
      <c r="T319" s="16" t="s">
        <v>143</v>
      </c>
      <c r="U319" s="11">
        <f>O319-P319+Q319</f>
        <v>4.5</v>
      </c>
      <c r="V319" s="43">
        <f>IF(R319="m",N319,IF(M319="V",N319,IF(AND(M319&lt;&gt;"V",R319&lt;&gt;"m"),L319/M319*N319-L319/M319*P319+Q319,N319)))</f>
        <v>1.9</v>
      </c>
      <c r="W319" s="62"/>
      <c r="X319" s="62">
        <v>-99</v>
      </c>
    </row>
    <row r="320" spans="1:24" ht="12.75">
      <c r="A320" s="13">
        <v>4</v>
      </c>
      <c r="B320" s="18">
        <v>436</v>
      </c>
      <c r="C320" s="23">
        <v>4</v>
      </c>
      <c r="D320" s="4"/>
      <c r="E320" s="91">
        <v>39.63091734640166</v>
      </c>
      <c r="F320" s="91">
        <v>4.3827127766579075</v>
      </c>
      <c r="G320" s="91">
        <v>3.921</v>
      </c>
      <c r="H320" s="1">
        <v>49</v>
      </c>
      <c r="I320" s="2"/>
      <c r="J320" s="13">
        <v>6.9</v>
      </c>
      <c r="K320" s="15">
        <v>58</v>
      </c>
      <c r="L320" s="1">
        <v>14.3</v>
      </c>
      <c r="M320" s="1" t="s">
        <v>19</v>
      </c>
      <c r="N320" s="2">
        <v>2.4</v>
      </c>
      <c r="O320" s="2">
        <v>8.1</v>
      </c>
      <c r="P320" s="2"/>
      <c r="Q320" s="3"/>
      <c r="R320" s="43"/>
      <c r="S320" s="37">
        <v>11</v>
      </c>
      <c r="T320" s="16" t="s">
        <v>105</v>
      </c>
      <c r="U320" s="11">
        <f>O320-P320+Q320</f>
        <v>8.1</v>
      </c>
      <c r="V320" s="43">
        <f>IF(R320="m",N320,IF(M320="V",N320,IF(AND(M320&lt;&gt;"V",R320&lt;&gt;"m"),L320/M320*N320-L320/M320*P320+Q320,N320)))</f>
        <v>2.4</v>
      </c>
      <c r="W320" s="62"/>
      <c r="X320" s="62">
        <v>-99</v>
      </c>
    </row>
    <row r="321" spans="1:24" ht="12.75">
      <c r="A321" s="13">
        <v>4</v>
      </c>
      <c r="B321" s="18">
        <v>435</v>
      </c>
      <c r="C321" s="23">
        <v>4</v>
      </c>
      <c r="D321" s="4"/>
      <c r="E321" s="91">
        <v>39.94908943901485</v>
      </c>
      <c r="F321" s="91">
        <v>5.2056462608971525</v>
      </c>
      <c r="G321" s="91">
        <v>3.916</v>
      </c>
      <c r="H321" s="1">
        <v>50</v>
      </c>
      <c r="I321" s="2"/>
      <c r="J321" s="13">
        <v>7.2</v>
      </c>
      <c r="K321" s="15">
        <v>54</v>
      </c>
      <c r="L321" s="1">
        <v>11.3</v>
      </c>
      <c r="M321" s="1" t="s">
        <v>19</v>
      </c>
      <c r="N321" s="2">
        <v>3.5</v>
      </c>
      <c r="O321" s="2">
        <v>8.4</v>
      </c>
      <c r="P321" s="2"/>
      <c r="Q321" s="3"/>
      <c r="R321" s="43"/>
      <c r="S321" s="37">
        <v>11</v>
      </c>
      <c r="T321" s="16" t="s">
        <v>105</v>
      </c>
      <c r="U321" s="11">
        <f>O321-P321+Q321</f>
        <v>8.4</v>
      </c>
      <c r="V321" s="43">
        <f>IF(R321="m",N321,IF(M321="V",N321,IF(AND(M321&lt;&gt;"V",R321&lt;&gt;"m"),L321/M321*N321-L321/M321*P321+Q321,N321)))</f>
        <v>3.5</v>
      </c>
      <c r="W321" s="62"/>
      <c r="X321" s="62">
        <v>-99</v>
      </c>
    </row>
    <row r="322" spans="1:24" ht="12.75">
      <c r="A322" s="13">
        <v>4</v>
      </c>
      <c r="B322" s="18">
        <v>452</v>
      </c>
      <c r="C322" s="23">
        <v>4</v>
      </c>
      <c r="D322" s="4"/>
      <c r="E322" s="91">
        <v>37.77169382168399</v>
      </c>
      <c r="F322" s="91">
        <v>8.096101644678118</v>
      </c>
      <c r="G322" s="91">
        <v>4.011</v>
      </c>
      <c r="H322" s="1">
        <v>35</v>
      </c>
      <c r="I322" s="2"/>
      <c r="J322" s="13">
        <v>4.6</v>
      </c>
      <c r="K322" s="15">
        <v>40</v>
      </c>
      <c r="L322" s="1">
        <v>9.7</v>
      </c>
      <c r="M322" s="1" t="s">
        <v>19</v>
      </c>
      <c r="N322" s="2">
        <v>1.9</v>
      </c>
      <c r="O322" s="2">
        <v>5.4</v>
      </c>
      <c r="P322" s="2"/>
      <c r="Q322" s="3"/>
      <c r="R322" s="43"/>
      <c r="S322" s="37">
        <v>11</v>
      </c>
      <c r="T322" s="16" t="s">
        <v>105</v>
      </c>
      <c r="U322" s="11">
        <f>O322-P322+Q322</f>
        <v>5.4</v>
      </c>
      <c r="V322" s="43">
        <f>IF(R322="m",N322,IF(M322="V",N322,IF(AND(M322&lt;&gt;"V",R322&lt;&gt;"m"),L322/M322*N322-L322/M322*P322+Q322,N322)))</f>
        <v>1.9</v>
      </c>
      <c r="W322" s="62"/>
      <c r="X322" s="62">
        <v>-99</v>
      </c>
    </row>
    <row r="323" spans="1:24" ht="12.75">
      <c r="A323" s="13">
        <v>4</v>
      </c>
      <c r="B323" s="18">
        <v>449</v>
      </c>
      <c r="C323" s="23">
        <v>4</v>
      </c>
      <c r="D323" s="4"/>
      <c r="E323" s="91">
        <v>38.57794411169275</v>
      </c>
      <c r="F323" s="91">
        <v>9.292933073853</v>
      </c>
      <c r="G323" s="91">
        <v>3.894</v>
      </c>
      <c r="H323" s="1">
        <v>47</v>
      </c>
      <c r="I323" s="2"/>
      <c r="J323" s="13">
        <v>7</v>
      </c>
      <c r="K323" s="15">
        <v>54</v>
      </c>
      <c r="L323" s="1">
        <v>11.4</v>
      </c>
      <c r="M323" s="1" t="s">
        <v>19</v>
      </c>
      <c r="N323" s="2">
        <v>4.1</v>
      </c>
      <c r="O323" s="2">
        <v>8.4</v>
      </c>
      <c r="P323" s="2"/>
      <c r="Q323" s="3"/>
      <c r="R323" s="43"/>
      <c r="S323" s="37">
        <v>11</v>
      </c>
      <c r="T323" s="16" t="s">
        <v>105</v>
      </c>
      <c r="U323" s="11">
        <f>O323-P323+Q323</f>
        <v>8.4</v>
      </c>
      <c r="V323" s="43">
        <f>IF(R323="m",N323,IF(M323="V",N323,IF(AND(M323&lt;&gt;"V",R323&lt;&gt;"m"),L323/M323*N323-L323/M323*P323+Q323,N323)))</f>
        <v>4.1</v>
      </c>
      <c r="W323" s="62"/>
      <c r="X323" s="62">
        <v>-99</v>
      </c>
    </row>
    <row r="324" spans="1:24" ht="12.75">
      <c r="A324" s="13">
        <v>4</v>
      </c>
      <c r="B324" s="18">
        <v>448</v>
      </c>
      <c r="C324" s="23">
        <v>4</v>
      </c>
      <c r="D324" s="4"/>
      <c r="E324" s="91">
        <v>39.36300745560906</v>
      </c>
      <c r="F324" s="91">
        <v>9.59576891393626</v>
      </c>
      <c r="G324" s="91">
        <v>4.005</v>
      </c>
      <c r="H324" s="1">
        <v>102</v>
      </c>
      <c r="I324" s="2"/>
      <c r="J324" s="13">
        <v>12.5</v>
      </c>
      <c r="K324" s="15">
        <v>121</v>
      </c>
      <c r="L324" s="1">
        <v>20.5</v>
      </c>
      <c r="M324" s="1" t="s">
        <v>19</v>
      </c>
      <c r="N324" s="2">
        <v>6.1</v>
      </c>
      <c r="O324" s="2">
        <v>13.2</v>
      </c>
      <c r="P324" s="2"/>
      <c r="Q324" s="3"/>
      <c r="R324" s="43"/>
      <c r="S324" s="37">
        <v>11</v>
      </c>
      <c r="T324" s="16" t="s">
        <v>105</v>
      </c>
      <c r="U324" s="11">
        <f>O324-P324+Q324</f>
        <v>13.2</v>
      </c>
      <c r="V324" s="43">
        <f>IF(R324="m",N324,IF(M324="V",N324,IF(AND(M324&lt;&gt;"V",R324&lt;&gt;"m"),L324/M324*N324-L324/M324*P324+Q324,N324)))</f>
        <v>6.1</v>
      </c>
      <c r="W324" s="62"/>
      <c r="X324" s="62">
        <v>-99</v>
      </c>
    </row>
    <row r="325" spans="1:24" ht="12.75">
      <c r="A325" s="13">
        <v>4</v>
      </c>
      <c r="B325" s="18">
        <v>451</v>
      </c>
      <c r="C325" s="23">
        <v>4</v>
      </c>
      <c r="D325" s="4"/>
      <c r="E325" s="91">
        <v>38.41018187624863</v>
      </c>
      <c r="F325" s="91">
        <v>10.429968179889217</v>
      </c>
      <c r="G325" s="91">
        <v>3.899</v>
      </c>
      <c r="H325" s="1">
        <v>44</v>
      </c>
      <c r="I325" s="2"/>
      <c r="J325" s="13">
        <v>7.1</v>
      </c>
      <c r="K325" s="15">
        <v>52</v>
      </c>
      <c r="L325" s="1">
        <v>5.3</v>
      </c>
      <c r="M325" s="1" t="s">
        <v>19</v>
      </c>
      <c r="N325" s="2">
        <v>4.1</v>
      </c>
      <c r="O325" s="2">
        <v>8.4</v>
      </c>
      <c r="P325" s="2"/>
      <c r="Q325" s="3"/>
      <c r="R325" s="43"/>
      <c r="S325" s="37">
        <v>11</v>
      </c>
      <c r="T325" s="16" t="s">
        <v>105</v>
      </c>
      <c r="U325" s="11">
        <f>O325-P325+Q325</f>
        <v>8.4</v>
      </c>
      <c r="V325" s="43">
        <f>IF(R325="m",N325,IF(M325="V",N325,IF(AND(M325&lt;&gt;"V",R325&lt;&gt;"m"),L325/M325*N325-L325/M325*P325+Q325,N325)))</f>
        <v>4.1</v>
      </c>
      <c r="W325" s="62"/>
      <c r="X325" s="62">
        <v>-99</v>
      </c>
    </row>
    <row r="326" spans="1:24" ht="12.75">
      <c r="A326" s="13">
        <v>4</v>
      </c>
      <c r="B326" s="18">
        <v>21</v>
      </c>
      <c r="C326" s="23">
        <v>4</v>
      </c>
      <c r="D326" s="4"/>
      <c r="E326" s="91">
        <v>35.208750732185976</v>
      </c>
      <c r="F326" s="91">
        <v>13.15063769856025</v>
      </c>
      <c r="G326" s="91">
        <v>3.927</v>
      </c>
      <c r="H326" s="1">
        <v>71</v>
      </c>
      <c r="I326" s="2"/>
      <c r="J326" s="13">
        <v>11.2</v>
      </c>
      <c r="K326" s="15">
        <v>82</v>
      </c>
      <c r="L326" s="1">
        <v>13.7</v>
      </c>
      <c r="M326" s="1" t="s">
        <v>19</v>
      </c>
      <c r="N326" s="2">
        <v>2.7</v>
      </c>
      <c r="O326" s="2">
        <v>12.2</v>
      </c>
      <c r="P326" s="2"/>
      <c r="Q326" s="3"/>
      <c r="R326" s="43"/>
      <c r="S326" s="37">
        <v>11</v>
      </c>
      <c r="T326" s="16" t="s">
        <v>90</v>
      </c>
      <c r="U326" s="11">
        <f>O326-P326+Q326</f>
        <v>12.2</v>
      </c>
      <c r="V326" s="43">
        <f>IF(R326="m",N326,IF(M326="V",N326,IF(AND(M326&lt;&gt;"V",R326&lt;&gt;"m"),L326/M326*N326-L326/M326*P326+Q326,N326)))</f>
        <v>2.7</v>
      </c>
      <c r="W326" s="62"/>
      <c r="X326" s="62">
        <v>-99</v>
      </c>
    </row>
    <row r="327" spans="1:24" ht="12.75">
      <c r="A327" s="13">
        <v>4</v>
      </c>
      <c r="B327" s="18">
        <v>22</v>
      </c>
      <c r="C327" s="23">
        <v>4</v>
      </c>
      <c r="D327" s="4"/>
      <c r="E327" s="91">
        <v>36.33990900560045</v>
      </c>
      <c r="F327" s="91">
        <v>13.907401175801306</v>
      </c>
      <c r="G327" s="91">
        <v>3.981</v>
      </c>
      <c r="H327" s="1">
        <v>123</v>
      </c>
      <c r="I327" s="2"/>
      <c r="J327" s="13">
        <v>12.5</v>
      </c>
      <c r="K327" s="15">
        <v>136</v>
      </c>
      <c r="L327" s="1">
        <v>13.4</v>
      </c>
      <c r="M327" s="1" t="s">
        <v>19</v>
      </c>
      <c r="N327" s="2">
        <v>6.4</v>
      </c>
      <c r="O327" s="2">
        <v>13.4</v>
      </c>
      <c r="P327" s="2"/>
      <c r="Q327" s="3"/>
      <c r="R327" s="43"/>
      <c r="S327" s="37">
        <v>11</v>
      </c>
      <c r="T327" s="16" t="s">
        <v>90</v>
      </c>
      <c r="U327" s="11">
        <f>O327-P327+Q327</f>
        <v>13.4</v>
      </c>
      <c r="V327" s="43">
        <f>IF(R327="m",N327,IF(M327="V",N327,IF(AND(M327&lt;&gt;"V",R327&lt;&gt;"m"),L327/M327*N327-L327/M327*P327+Q327,N327)))</f>
        <v>6.4</v>
      </c>
      <c r="W327" s="62"/>
      <c r="X327" s="62">
        <v>-99</v>
      </c>
    </row>
    <row r="328" spans="1:24" ht="12.75">
      <c r="A328" s="13">
        <v>4</v>
      </c>
      <c r="B328" s="18">
        <v>24</v>
      </c>
      <c r="C328" s="23">
        <v>4</v>
      </c>
      <c r="D328" s="4"/>
      <c r="E328" s="91">
        <v>37.3389384686171</v>
      </c>
      <c r="F328" s="91">
        <v>14.048192269357143</v>
      </c>
      <c r="G328" s="91">
        <v>3.879</v>
      </c>
      <c r="H328" s="1">
        <v>66</v>
      </c>
      <c r="I328" s="2"/>
      <c r="J328" s="13">
        <v>6</v>
      </c>
      <c r="K328" s="15">
        <v>61</v>
      </c>
      <c r="L328" s="1">
        <v>6.1</v>
      </c>
      <c r="M328" s="1" t="s">
        <v>19</v>
      </c>
      <c r="N328" s="2">
        <v>3</v>
      </c>
      <c r="O328" s="2">
        <v>7.7</v>
      </c>
      <c r="P328" s="2"/>
      <c r="Q328" s="3"/>
      <c r="R328" s="43"/>
      <c r="S328" s="37">
        <v>11</v>
      </c>
      <c r="T328" s="16" t="s">
        <v>121</v>
      </c>
      <c r="U328" s="11">
        <f>O328-P328+Q328</f>
        <v>7.7</v>
      </c>
      <c r="V328" s="43">
        <f>IF(R328="m",N328,IF(M328="V",N328,IF(AND(M328&lt;&gt;"V",R328&lt;&gt;"m"),L328/M328*N328-L328/M328*P328+Q328,N328)))</f>
        <v>3</v>
      </c>
      <c r="W328" s="62"/>
      <c r="X328" s="62">
        <v>-99</v>
      </c>
    </row>
    <row r="329" spans="1:24" ht="12.75">
      <c r="A329" s="13">
        <v>4</v>
      </c>
      <c r="B329" s="18">
        <v>566</v>
      </c>
      <c r="C329" s="23">
        <v>4</v>
      </c>
      <c r="D329" s="4"/>
      <c r="E329" s="91">
        <v>36.155084455010815</v>
      </c>
      <c r="F329" s="91">
        <v>14.746439843265055</v>
      </c>
      <c r="G329" s="91">
        <v>3.973</v>
      </c>
      <c r="H329" s="1">
        <v>30</v>
      </c>
      <c r="I329" s="2"/>
      <c r="J329" s="13">
        <v>5.4</v>
      </c>
      <c r="K329" s="15">
        <v>34</v>
      </c>
      <c r="L329" s="1">
        <v>7.3</v>
      </c>
      <c r="M329" s="1" t="s">
        <v>19</v>
      </c>
      <c r="N329" s="2">
        <v>2.9</v>
      </c>
      <c r="O329" s="2">
        <v>5.2</v>
      </c>
      <c r="P329" s="2"/>
      <c r="Q329" s="3"/>
      <c r="R329" s="43"/>
      <c r="S329" s="37">
        <v>11</v>
      </c>
      <c r="T329" s="16" t="s">
        <v>105</v>
      </c>
      <c r="U329" s="11">
        <f>O329-P329+Q329</f>
        <v>5.2</v>
      </c>
      <c r="V329" s="43">
        <f>IF(R329="m",N329,IF(M329="V",N329,IF(AND(M329&lt;&gt;"V",R329&lt;&gt;"m"),L329/M329*N329-L329/M329*P329+Q329,N329)))</f>
        <v>2.9</v>
      </c>
      <c r="W329" s="62"/>
      <c r="X329" s="62">
        <v>-99</v>
      </c>
    </row>
    <row r="330" spans="1:24" ht="12.75">
      <c r="A330" s="13">
        <v>4</v>
      </c>
      <c r="B330" s="18">
        <v>20</v>
      </c>
      <c r="C330" s="23">
        <v>4</v>
      </c>
      <c r="D330" s="4"/>
      <c r="E330" s="91">
        <v>34.09208470922875</v>
      </c>
      <c r="F330" s="91">
        <v>14.74787124227667</v>
      </c>
      <c r="G330" s="91">
        <v>3.908</v>
      </c>
      <c r="H330" s="1">
        <v>40</v>
      </c>
      <c r="I330" s="2"/>
      <c r="J330" s="13">
        <v>6.3</v>
      </c>
      <c r="K330" s="15">
        <v>46</v>
      </c>
      <c r="L330" s="1">
        <v>9.2</v>
      </c>
      <c r="M330" s="1" t="s">
        <v>19</v>
      </c>
      <c r="N330" s="2">
        <v>2.5</v>
      </c>
      <c r="O330" s="2">
        <v>8.2</v>
      </c>
      <c r="P330" s="2"/>
      <c r="Q330" s="2"/>
      <c r="R330" s="43"/>
      <c r="S330" s="37">
        <v>11</v>
      </c>
      <c r="T330" s="16" t="s">
        <v>90</v>
      </c>
      <c r="U330" s="11">
        <f>O330-P330+Q330</f>
        <v>8.2</v>
      </c>
      <c r="V330" s="43">
        <f>IF(R330="m",N330,IF(M330="V",N330,IF(AND(M330&lt;&gt;"V",R330&lt;&gt;"m"),L330/M330*N330-L330/M330*P330+Q330,N330)))</f>
        <v>2.5</v>
      </c>
      <c r="W330" s="62"/>
      <c r="X330" s="62">
        <v>-99</v>
      </c>
    </row>
    <row r="331" spans="1:24" ht="12.75">
      <c r="A331" s="13">
        <v>4</v>
      </c>
      <c r="B331" s="18">
        <v>567</v>
      </c>
      <c r="C331" s="23">
        <v>4</v>
      </c>
      <c r="D331" s="4"/>
      <c r="E331" s="91">
        <v>37.46710345556035</v>
      </c>
      <c r="F331" s="91">
        <v>14.83716548570979</v>
      </c>
      <c r="G331" s="91">
        <v>3.918</v>
      </c>
      <c r="H331" s="1">
        <v>30</v>
      </c>
      <c r="I331" s="2"/>
      <c r="J331" s="13">
        <v>3.1</v>
      </c>
      <c r="K331" s="15">
        <v>33</v>
      </c>
      <c r="L331" s="1">
        <v>7.2</v>
      </c>
      <c r="M331" s="1" t="s">
        <v>19</v>
      </c>
      <c r="N331" s="2">
        <v>3.5</v>
      </c>
      <c r="O331" s="2">
        <v>5.8</v>
      </c>
      <c r="P331" s="2"/>
      <c r="Q331" s="2"/>
      <c r="R331" s="43"/>
      <c r="S331" s="37">
        <v>11</v>
      </c>
      <c r="T331" s="16" t="s">
        <v>105</v>
      </c>
      <c r="U331" s="11">
        <f>O331-P331+Q331</f>
        <v>5.8</v>
      </c>
      <c r="V331" s="43">
        <f>IF(R331="m",N331,IF(M331="V",N331,IF(AND(M331&lt;&gt;"V",R331&lt;&gt;"m"),L331/M331*N331-L331/M331*P331+Q331,N331)))</f>
        <v>3.5</v>
      </c>
      <c r="W331" s="62"/>
      <c r="X331" s="62">
        <v>-99</v>
      </c>
    </row>
    <row r="332" spans="1:24" ht="12.75">
      <c r="A332" s="13">
        <v>4</v>
      </c>
      <c r="B332" s="18">
        <v>37</v>
      </c>
      <c r="C332" s="23">
        <v>4</v>
      </c>
      <c r="D332" s="4"/>
      <c r="E332" s="91">
        <v>36.06187385665468</v>
      </c>
      <c r="F332" s="91">
        <v>18.521459417300946</v>
      </c>
      <c r="G332" s="91">
        <v>3.897</v>
      </c>
      <c r="H332" s="1">
        <v>36</v>
      </c>
      <c r="I332" s="2"/>
      <c r="J332" s="13">
        <v>5.8</v>
      </c>
      <c r="K332" s="15">
        <v>47</v>
      </c>
      <c r="L332" s="1">
        <v>8.4</v>
      </c>
      <c r="M332" s="1" t="s">
        <v>19</v>
      </c>
      <c r="N332" s="2">
        <v>2.8</v>
      </c>
      <c r="O332" s="2">
        <v>6.6</v>
      </c>
      <c r="P332" s="2"/>
      <c r="Q332" s="2"/>
      <c r="R332" s="43"/>
      <c r="S332" s="37">
        <v>11</v>
      </c>
      <c r="T332" s="16" t="s">
        <v>90</v>
      </c>
      <c r="U332" s="11">
        <f>O332-P332+Q332</f>
        <v>6.6</v>
      </c>
      <c r="V332" s="43">
        <f>IF(R332="m",N332,IF(M332="V",N332,IF(AND(M332&lt;&gt;"V",R332&lt;&gt;"m"),L332/M332*N332-L332/M332*P332+Q332,N332)))</f>
        <v>2.8</v>
      </c>
      <c r="W332" s="62"/>
      <c r="X332" s="62">
        <v>-99</v>
      </c>
    </row>
    <row r="333" spans="1:24" ht="12.75">
      <c r="A333" s="13">
        <v>4</v>
      </c>
      <c r="B333" s="18">
        <v>82</v>
      </c>
      <c r="C333" s="23">
        <v>4</v>
      </c>
      <c r="D333" s="4"/>
      <c r="E333" s="91">
        <v>39.3124061618266</v>
      </c>
      <c r="F333" s="91">
        <v>25.848779850654033</v>
      </c>
      <c r="G333" s="91">
        <v>4.046</v>
      </c>
      <c r="H333" s="1">
        <v>47</v>
      </c>
      <c r="I333" s="2"/>
      <c r="J333" s="13">
        <v>8.7</v>
      </c>
      <c r="K333" s="15">
        <v>56</v>
      </c>
      <c r="L333" s="1">
        <v>10.5</v>
      </c>
      <c r="M333" s="1" t="s">
        <v>19</v>
      </c>
      <c r="N333" s="2">
        <v>4.5</v>
      </c>
      <c r="O333" s="2">
        <v>9.7</v>
      </c>
      <c r="P333" s="2"/>
      <c r="Q333" s="2"/>
      <c r="R333" s="43"/>
      <c r="S333" s="37">
        <v>11</v>
      </c>
      <c r="T333" s="16" t="s">
        <v>90</v>
      </c>
      <c r="U333" s="11">
        <f>O333-P333+Q333</f>
        <v>9.7</v>
      </c>
      <c r="V333" s="43">
        <f>IF(R333="m",N333,IF(M333="V",N333,IF(AND(M333&lt;&gt;"V",R333&lt;&gt;"m"),L333/M333*N333-L333/M333*P333+Q333,N333)))</f>
        <v>4.5</v>
      </c>
      <c r="W333" s="62"/>
      <c r="X333" s="62">
        <v>-99</v>
      </c>
    </row>
    <row r="334" spans="1:24" ht="12.75">
      <c r="A334" s="13">
        <v>4</v>
      </c>
      <c r="B334" s="18">
        <v>559</v>
      </c>
      <c r="C334" s="23">
        <v>4</v>
      </c>
      <c r="D334" s="4"/>
      <c r="E334" s="91">
        <v>32.39945231771676</v>
      </c>
      <c r="F334" s="91">
        <v>26.07022544037542</v>
      </c>
      <c r="G334" s="91">
        <v>4.17</v>
      </c>
      <c r="H334" s="1">
        <v>36</v>
      </c>
      <c r="I334" s="2"/>
      <c r="J334" s="13">
        <v>5.6</v>
      </c>
      <c r="K334" s="15">
        <v>45</v>
      </c>
      <c r="L334" s="1">
        <v>1</v>
      </c>
      <c r="M334" s="1" t="s">
        <v>19</v>
      </c>
      <c r="N334" s="2">
        <v>1</v>
      </c>
      <c r="O334" s="2">
        <v>6.8</v>
      </c>
      <c r="P334" s="2"/>
      <c r="Q334" s="2"/>
      <c r="R334" s="43"/>
      <c r="S334" s="37">
        <v>11</v>
      </c>
      <c r="T334" s="16" t="s">
        <v>105</v>
      </c>
      <c r="U334" s="11">
        <f>O334-P334+Q334</f>
        <v>6.8</v>
      </c>
      <c r="V334" s="43">
        <f>IF(R334="m",N334,IF(M334="V",N334,IF(AND(M334&lt;&gt;"V",R334&lt;&gt;"m"),L334/M334*N334-L334/M334*P334+Q334,N334)))</f>
        <v>1</v>
      </c>
      <c r="W334" s="62"/>
      <c r="X334" s="62">
        <v>-99</v>
      </c>
    </row>
    <row r="335" spans="1:24" ht="12.75">
      <c r="A335" s="13">
        <v>5</v>
      </c>
      <c r="B335" s="18">
        <v>408</v>
      </c>
      <c r="C335" s="23">
        <v>4</v>
      </c>
      <c r="D335" s="4"/>
      <c r="E335" s="91">
        <v>46.96350562859602</v>
      </c>
      <c r="F335" s="91">
        <v>7.195179502474576</v>
      </c>
      <c r="G335" s="91">
        <v>4.026</v>
      </c>
      <c r="H335" s="1">
        <v>27</v>
      </c>
      <c r="I335" s="2"/>
      <c r="J335" s="13">
        <v>4.6</v>
      </c>
      <c r="K335" s="15">
        <v>36</v>
      </c>
      <c r="L335" s="1">
        <v>7.4</v>
      </c>
      <c r="M335" s="1" t="s">
        <v>19</v>
      </c>
      <c r="N335" s="2">
        <v>3.1</v>
      </c>
      <c r="O335" s="2">
        <v>5.8</v>
      </c>
      <c r="P335" s="2"/>
      <c r="Q335" s="2"/>
      <c r="R335" s="43"/>
      <c r="S335" s="37">
        <v>11</v>
      </c>
      <c r="T335" s="16" t="s">
        <v>98</v>
      </c>
      <c r="U335" s="11">
        <f>O335-P335+Q335</f>
        <v>5.8</v>
      </c>
      <c r="V335" s="43">
        <f>IF(R335="m",N335,IF(M335="V",N335,IF(AND(M335&lt;&gt;"V",R335&lt;&gt;"m"),L335/M335*N335-L335/M335*P335+Q335,N335)))</f>
        <v>3.1</v>
      </c>
      <c r="W335" s="62"/>
      <c r="X335" s="62">
        <v>-99</v>
      </c>
    </row>
    <row r="336" spans="1:24" ht="12.75">
      <c r="A336" s="13">
        <v>5</v>
      </c>
      <c r="B336" s="18">
        <v>425</v>
      </c>
      <c r="C336" s="23">
        <v>4</v>
      </c>
      <c r="D336" s="4"/>
      <c r="E336" s="91">
        <v>41.234649623236926</v>
      </c>
      <c r="F336" s="91">
        <v>7.884377492794609</v>
      </c>
      <c r="G336" s="91">
        <v>4.016</v>
      </c>
      <c r="H336" s="1">
        <v>90</v>
      </c>
      <c r="I336" s="2"/>
      <c r="J336" s="13">
        <v>12.5</v>
      </c>
      <c r="K336" s="15">
        <v>107</v>
      </c>
      <c r="L336" s="1">
        <v>19</v>
      </c>
      <c r="M336" s="1" t="s">
        <v>19</v>
      </c>
      <c r="N336" s="2">
        <v>6.3</v>
      </c>
      <c r="O336" s="2">
        <v>13.5</v>
      </c>
      <c r="P336" s="2"/>
      <c r="Q336" s="2"/>
      <c r="R336" s="43"/>
      <c r="S336" s="37">
        <v>11</v>
      </c>
      <c r="T336" s="16" t="s">
        <v>98</v>
      </c>
      <c r="U336" s="11">
        <f>O336-P336+Q336</f>
        <v>13.5</v>
      </c>
      <c r="V336" s="43">
        <f>IF(R336="m",N336,IF(M336="V",N336,IF(AND(M336&lt;&gt;"V",R336&lt;&gt;"m"),L336/M336*N336-L336/M336*P336+Q336,N336)))</f>
        <v>6.3</v>
      </c>
      <c r="W336" s="62"/>
      <c r="X336" s="62">
        <v>-99</v>
      </c>
    </row>
    <row r="337" spans="1:24" ht="12.75">
      <c r="A337" s="13">
        <v>5</v>
      </c>
      <c r="B337" s="18">
        <v>411</v>
      </c>
      <c r="C337" s="23">
        <v>4</v>
      </c>
      <c r="D337" s="4"/>
      <c r="E337" s="91">
        <v>44.22276749734249</v>
      </c>
      <c r="F337" s="91">
        <v>8.447752652391554</v>
      </c>
      <c r="G337" s="91">
        <v>4.129</v>
      </c>
      <c r="H337" s="1">
        <v>53</v>
      </c>
      <c r="I337" s="2"/>
      <c r="J337" s="13">
        <v>8.8</v>
      </c>
      <c r="K337" s="15">
        <v>61</v>
      </c>
      <c r="L337" s="1">
        <v>13.6</v>
      </c>
      <c r="M337" s="1" t="s">
        <v>19</v>
      </c>
      <c r="N337" s="2">
        <v>5.2</v>
      </c>
      <c r="O337" s="2">
        <v>9.3</v>
      </c>
      <c r="P337" s="2"/>
      <c r="Q337" s="2"/>
      <c r="R337" s="43"/>
      <c r="S337" s="37">
        <v>11</v>
      </c>
      <c r="T337" s="16" t="s">
        <v>98</v>
      </c>
      <c r="U337" s="11">
        <f>O337-P337+Q337</f>
        <v>9.3</v>
      </c>
      <c r="V337" s="43">
        <f>IF(R337="m",N337,IF(M337="V",N337,IF(AND(M337&lt;&gt;"V",R337&lt;&gt;"m"),L337/M337*N337-L337/M337*P337+Q337,N337)))</f>
        <v>5.2</v>
      </c>
      <c r="W337" s="62"/>
      <c r="X337" s="62">
        <v>-99</v>
      </c>
    </row>
    <row r="338" spans="1:24" ht="12.75">
      <c r="A338" s="13">
        <v>5</v>
      </c>
      <c r="B338" s="18">
        <v>413</v>
      </c>
      <c r="C338" s="23">
        <v>4</v>
      </c>
      <c r="D338" s="4"/>
      <c r="E338" s="91">
        <v>43.60091974482284</v>
      </c>
      <c r="F338" s="91">
        <v>9.175882704433263</v>
      </c>
      <c r="G338" s="91">
        <v>4.058</v>
      </c>
      <c r="H338" s="1">
        <v>49</v>
      </c>
      <c r="I338" s="2"/>
      <c r="J338" s="13">
        <v>8.4</v>
      </c>
      <c r="K338" s="15">
        <v>59</v>
      </c>
      <c r="L338" s="1">
        <v>13.1</v>
      </c>
      <c r="M338" s="1" t="s">
        <v>19</v>
      </c>
      <c r="N338" s="2">
        <v>6.1</v>
      </c>
      <c r="O338" s="2">
        <v>10</v>
      </c>
      <c r="P338" s="2"/>
      <c r="Q338" s="2"/>
      <c r="R338" s="43"/>
      <c r="S338" s="37">
        <v>11</v>
      </c>
      <c r="T338" s="16" t="s">
        <v>98</v>
      </c>
      <c r="U338" s="11">
        <f>O338-P338+Q338</f>
        <v>10</v>
      </c>
      <c r="V338" s="43">
        <f>IF(R338="m",N338,IF(M338="V",N338,IF(AND(M338&lt;&gt;"V",R338&lt;&gt;"m"),L338/M338*N338-L338/M338*P338+Q338,N338)))</f>
        <v>6.1</v>
      </c>
      <c r="W338" s="62"/>
      <c r="X338" s="62">
        <v>-99</v>
      </c>
    </row>
    <row r="339" spans="1:24" ht="12.75">
      <c r="A339" s="13">
        <v>5</v>
      </c>
      <c r="B339" s="18">
        <v>410</v>
      </c>
      <c r="C339" s="23">
        <v>4</v>
      </c>
      <c r="D339" s="4"/>
      <c r="E339" s="91">
        <v>45.42592514184533</v>
      </c>
      <c r="F339" s="91">
        <v>9.20150107360009</v>
      </c>
      <c r="G339" s="91">
        <v>3.988</v>
      </c>
      <c r="H339" s="1">
        <v>46</v>
      </c>
      <c r="I339" s="2"/>
      <c r="J339" s="13">
        <v>7.6</v>
      </c>
      <c r="K339" s="15">
        <v>54</v>
      </c>
      <c r="L339" s="1">
        <v>11.7</v>
      </c>
      <c r="M339" s="1" t="s">
        <v>19</v>
      </c>
      <c r="N339" s="2">
        <v>4.8</v>
      </c>
      <c r="O339" s="2">
        <v>8.3</v>
      </c>
      <c r="P339" s="2"/>
      <c r="Q339" s="2"/>
      <c r="R339" s="43"/>
      <c r="S339" s="37">
        <v>11</v>
      </c>
      <c r="T339" s="16" t="s">
        <v>98</v>
      </c>
      <c r="U339" s="11">
        <f>O339-P339+Q339</f>
        <v>8.3</v>
      </c>
      <c r="V339" s="43">
        <f>IF(R339="m",N339,IF(M339="V",N339,IF(AND(M339&lt;&gt;"V",R339&lt;&gt;"m"),L339/M339*N339-L339/M339*P339+Q339,N339)))</f>
        <v>4.8</v>
      </c>
      <c r="W339" s="62"/>
      <c r="X339" s="62">
        <v>-99</v>
      </c>
    </row>
    <row r="340" spans="1:24" ht="12.75">
      <c r="A340" s="13">
        <v>5</v>
      </c>
      <c r="B340" s="18">
        <v>423</v>
      </c>
      <c r="C340" s="23">
        <v>4</v>
      </c>
      <c r="D340" s="4"/>
      <c r="E340" s="91">
        <v>41.708155874194354</v>
      </c>
      <c r="F340" s="91">
        <v>10.305278529661718</v>
      </c>
      <c r="G340" s="91">
        <v>4</v>
      </c>
      <c r="H340" s="1">
        <v>34</v>
      </c>
      <c r="I340" s="2"/>
      <c r="J340" s="13">
        <v>5.2</v>
      </c>
      <c r="K340" s="15">
        <v>38</v>
      </c>
      <c r="L340" s="1">
        <v>9.1</v>
      </c>
      <c r="M340" s="1" t="s">
        <v>19</v>
      </c>
      <c r="N340" s="2">
        <v>2.9</v>
      </c>
      <c r="O340" s="2">
        <v>5</v>
      </c>
      <c r="P340" s="2"/>
      <c r="Q340" s="2"/>
      <c r="R340" s="43"/>
      <c r="S340" s="37">
        <v>11</v>
      </c>
      <c r="T340" s="16" t="s">
        <v>98</v>
      </c>
      <c r="U340" s="11">
        <f>O340-P340+Q340</f>
        <v>5</v>
      </c>
      <c r="V340" s="43">
        <f>IF(R340="m",N340,IF(M340="V",N340,IF(AND(M340&lt;&gt;"V",R340&lt;&gt;"m"),L340/M340*N340-L340/M340*P340+Q340,N340)))</f>
        <v>2.9</v>
      </c>
      <c r="W340" s="62"/>
      <c r="X340" s="62">
        <v>-99</v>
      </c>
    </row>
    <row r="341" spans="1:24" ht="12.75">
      <c r="A341" s="13">
        <v>5</v>
      </c>
      <c r="B341" s="18">
        <v>424</v>
      </c>
      <c r="C341" s="23">
        <v>4</v>
      </c>
      <c r="D341" s="4"/>
      <c r="E341" s="91">
        <v>41.708155874194354</v>
      </c>
      <c r="F341" s="91">
        <v>10.305278529661718</v>
      </c>
      <c r="G341" s="91">
        <v>4</v>
      </c>
      <c r="H341" s="1">
        <v>31</v>
      </c>
      <c r="I341" s="2"/>
      <c r="J341" s="13">
        <v>7</v>
      </c>
      <c r="K341" s="15">
        <v>34</v>
      </c>
      <c r="L341" s="1">
        <v>9.7</v>
      </c>
      <c r="M341" s="1" t="s">
        <v>19</v>
      </c>
      <c r="N341" s="2">
        <v>3.6</v>
      </c>
      <c r="O341" s="2">
        <v>7</v>
      </c>
      <c r="P341" s="2"/>
      <c r="Q341" s="2"/>
      <c r="R341" s="43"/>
      <c r="S341" s="37">
        <v>11</v>
      </c>
      <c r="T341" s="16" t="s">
        <v>98</v>
      </c>
      <c r="U341" s="11">
        <f>O341-P341+Q341</f>
        <v>7</v>
      </c>
      <c r="V341" s="43">
        <f>IF(R341="m",N341,IF(M341="V",N341,IF(AND(M341&lt;&gt;"V",R341&lt;&gt;"m"),L341/M341*N341-L341/M341*P341+Q341,N341)))</f>
        <v>3.6</v>
      </c>
      <c r="W341" s="62"/>
      <c r="X341" s="62">
        <v>-99</v>
      </c>
    </row>
    <row r="342" spans="1:24" ht="12.75">
      <c r="A342" s="13">
        <v>5</v>
      </c>
      <c r="B342" s="18">
        <v>404</v>
      </c>
      <c r="C342" s="23">
        <v>4</v>
      </c>
      <c r="D342" s="4"/>
      <c r="E342" s="91">
        <v>47.21530108695853</v>
      </c>
      <c r="F342" s="91">
        <v>10.999126932072942</v>
      </c>
      <c r="G342" s="91">
        <v>3.952</v>
      </c>
      <c r="H342" s="1">
        <v>28</v>
      </c>
      <c r="I342" s="2"/>
      <c r="J342" s="13">
        <v>5.8</v>
      </c>
      <c r="K342" s="15">
        <v>33</v>
      </c>
      <c r="L342" s="1">
        <v>7.8</v>
      </c>
      <c r="M342" s="1" t="s">
        <v>19</v>
      </c>
      <c r="N342" s="2">
        <v>2.7</v>
      </c>
      <c r="O342" s="2">
        <v>5.9</v>
      </c>
      <c r="P342" s="2"/>
      <c r="Q342" s="2"/>
      <c r="R342" s="43"/>
      <c r="S342" s="37">
        <v>11</v>
      </c>
      <c r="T342" s="16" t="s">
        <v>98</v>
      </c>
      <c r="U342" s="11">
        <f>O342-P342+Q342</f>
        <v>5.9</v>
      </c>
      <c r="V342" s="43">
        <f>IF(R342="m",N342,IF(M342="V",N342,IF(AND(M342&lt;&gt;"V",R342&lt;&gt;"m"),L342/M342*N342-L342/M342*P342+Q342,N342)))</f>
        <v>2.7</v>
      </c>
      <c r="W342" s="62"/>
      <c r="X342" s="62">
        <v>-99</v>
      </c>
    </row>
    <row r="343" spans="1:24" ht="12.75">
      <c r="A343" s="13">
        <v>5</v>
      </c>
      <c r="B343" s="18">
        <v>403</v>
      </c>
      <c r="C343" s="23">
        <v>4</v>
      </c>
      <c r="D343" s="4"/>
      <c r="E343" s="91">
        <v>45.939317216517495</v>
      </c>
      <c r="F343" s="91">
        <v>11.076393757905997</v>
      </c>
      <c r="G343" s="91">
        <v>3.991</v>
      </c>
      <c r="H343" s="1">
        <v>28</v>
      </c>
      <c r="I343" s="2"/>
      <c r="J343" s="13">
        <v>5</v>
      </c>
      <c r="K343" s="15">
        <v>32</v>
      </c>
      <c r="L343" s="1">
        <v>3.2</v>
      </c>
      <c r="M343" s="1" t="s">
        <v>19</v>
      </c>
      <c r="N343" s="2">
        <v>3.2</v>
      </c>
      <c r="O343" s="2">
        <v>5.2</v>
      </c>
      <c r="P343" s="2"/>
      <c r="Q343" s="2"/>
      <c r="R343" s="43"/>
      <c r="S343" s="37">
        <v>11</v>
      </c>
      <c r="T343" s="16" t="s">
        <v>98</v>
      </c>
      <c r="U343" s="11">
        <f>O343-P343+Q343</f>
        <v>5.2</v>
      </c>
      <c r="V343" s="43">
        <f>IF(R343="m",N343,IF(M343="V",N343,IF(AND(M343&lt;&gt;"V",R343&lt;&gt;"m"),L343/M343*N343-L343/M343*P343+Q343,N343)))</f>
        <v>3.2</v>
      </c>
      <c r="W343" s="62"/>
      <c r="X343" s="62">
        <v>-99</v>
      </c>
    </row>
    <row r="344" spans="1:24" ht="12.75">
      <c r="A344" s="13">
        <v>5</v>
      </c>
      <c r="B344" s="18">
        <v>402</v>
      </c>
      <c r="C344" s="23">
        <v>4</v>
      </c>
      <c r="D344" s="4"/>
      <c r="E344" s="91">
        <v>45.73140023871731</v>
      </c>
      <c r="F344" s="91">
        <v>11.473437244620538</v>
      </c>
      <c r="G344" s="91">
        <v>3.885</v>
      </c>
      <c r="H344" s="1">
        <v>27</v>
      </c>
      <c r="I344" s="2"/>
      <c r="J344" s="13">
        <v>5</v>
      </c>
      <c r="K344" s="15">
        <v>33</v>
      </c>
      <c r="L344" s="1">
        <v>9.3</v>
      </c>
      <c r="M344" s="1" t="s">
        <v>19</v>
      </c>
      <c r="N344" s="2">
        <v>3.5</v>
      </c>
      <c r="O344" s="2">
        <v>4.7</v>
      </c>
      <c r="P344" s="2"/>
      <c r="Q344" s="2"/>
      <c r="R344" s="43"/>
      <c r="S344" s="37">
        <v>11</v>
      </c>
      <c r="T344" s="16" t="s">
        <v>98</v>
      </c>
      <c r="U344" s="3">
        <f>O344-P344+Q344</f>
        <v>4.7</v>
      </c>
      <c r="V344" s="43">
        <f>IF(R344="m",N344,IF(M344="V",N344,IF(AND(M344&lt;&gt;"V",R344&lt;&gt;"m"),L344/M344*N344-L344/M344*P344+Q344,N344)))</f>
        <v>3.5</v>
      </c>
      <c r="W344" s="62"/>
      <c r="X344" s="62">
        <v>-99</v>
      </c>
    </row>
    <row r="345" spans="1:24" ht="12.75">
      <c r="A345" s="13">
        <v>5</v>
      </c>
      <c r="B345" s="18">
        <v>417</v>
      </c>
      <c r="C345" s="23">
        <v>4</v>
      </c>
      <c r="D345" s="4"/>
      <c r="E345" s="91">
        <v>42.40449211183489</v>
      </c>
      <c r="F345" s="91">
        <v>11.913132952222613</v>
      </c>
      <c r="G345" s="91">
        <v>3.866</v>
      </c>
      <c r="H345" s="1">
        <v>28</v>
      </c>
      <c r="I345" s="2"/>
      <c r="J345" s="13">
        <v>5.5</v>
      </c>
      <c r="K345" s="15">
        <v>32</v>
      </c>
      <c r="L345" s="1">
        <v>8.4</v>
      </c>
      <c r="M345" s="1" t="s">
        <v>19</v>
      </c>
      <c r="N345" s="2">
        <v>4.1</v>
      </c>
      <c r="O345" s="2">
        <v>6.1</v>
      </c>
      <c r="P345" s="2"/>
      <c r="Q345" s="2"/>
      <c r="R345" s="43"/>
      <c r="S345" s="37">
        <v>11</v>
      </c>
      <c r="T345" s="16" t="s">
        <v>98</v>
      </c>
      <c r="U345" s="3">
        <f>O345-P345+Q345</f>
        <v>6.1</v>
      </c>
      <c r="V345" s="43">
        <f>IF(R345="m",N345,IF(M345="V",N345,IF(AND(M345&lt;&gt;"V",R345&lt;&gt;"m"),L345/M345*N345-L345/M345*P345+Q345,N345)))</f>
        <v>4.1</v>
      </c>
      <c r="W345" s="62"/>
      <c r="X345" s="62">
        <v>-99</v>
      </c>
    </row>
    <row r="346" spans="1:24" ht="12.75">
      <c r="A346" s="13">
        <v>5</v>
      </c>
      <c r="B346" s="18">
        <v>29</v>
      </c>
      <c r="C346" s="23">
        <v>4</v>
      </c>
      <c r="D346" s="4"/>
      <c r="E346" s="91">
        <v>40.687533344532746</v>
      </c>
      <c r="F346" s="91">
        <v>12.110491994032937</v>
      </c>
      <c r="G346" s="91">
        <v>3.825</v>
      </c>
      <c r="H346" s="1">
        <v>38</v>
      </c>
      <c r="I346" s="2"/>
      <c r="J346" s="13">
        <v>6.7</v>
      </c>
      <c r="K346" s="15">
        <v>46</v>
      </c>
      <c r="L346" s="1">
        <v>8.4</v>
      </c>
      <c r="M346" s="1" t="s">
        <v>19</v>
      </c>
      <c r="N346" s="2">
        <v>4.6</v>
      </c>
      <c r="O346" s="2">
        <v>7.2</v>
      </c>
      <c r="P346" s="2"/>
      <c r="Q346" s="2"/>
      <c r="R346" s="43"/>
      <c r="S346" s="37">
        <v>11</v>
      </c>
      <c r="T346" s="16" t="s">
        <v>98</v>
      </c>
      <c r="U346" s="3">
        <f>O346-P346+Q346</f>
        <v>7.2</v>
      </c>
      <c r="V346" s="43">
        <f>IF(R346="m",N346,IF(M346="V",N346,IF(AND(M346&lt;&gt;"V",R346&lt;&gt;"m"),L346/M346*N346-L346/M346*P346+Q346,N346)))</f>
        <v>4.6</v>
      </c>
      <c r="W346" s="62"/>
      <c r="X346" s="62">
        <v>-99</v>
      </c>
    </row>
    <row r="347" spans="1:24" ht="12.75">
      <c r="A347" s="13">
        <v>5</v>
      </c>
      <c r="B347" s="18">
        <v>32</v>
      </c>
      <c r="C347" s="23">
        <v>4</v>
      </c>
      <c r="D347" s="4"/>
      <c r="E347" s="91">
        <v>40.31351137177178</v>
      </c>
      <c r="F347" s="91">
        <v>16.787570308952624</v>
      </c>
      <c r="G347" s="91">
        <v>4.058</v>
      </c>
      <c r="H347" s="1">
        <v>33</v>
      </c>
      <c r="I347" s="2"/>
      <c r="J347" s="13">
        <v>4.1</v>
      </c>
      <c r="K347" s="15">
        <v>42</v>
      </c>
      <c r="L347" s="1">
        <v>8.8</v>
      </c>
      <c r="M347" s="1" t="s">
        <v>19</v>
      </c>
      <c r="N347" s="2">
        <v>3.3</v>
      </c>
      <c r="O347" s="2">
        <v>6</v>
      </c>
      <c r="P347" s="2"/>
      <c r="Q347" s="2"/>
      <c r="R347" s="43"/>
      <c r="S347" s="37">
        <v>11</v>
      </c>
      <c r="T347" s="16" t="s">
        <v>98</v>
      </c>
      <c r="U347" s="3">
        <f>O347-P347+Q347</f>
        <v>6</v>
      </c>
      <c r="V347" s="43">
        <f>IF(R347="m",N347,IF(M347="V",N347,IF(AND(M347&lt;&gt;"V",R347&lt;&gt;"m"),L347/M347*N347-L347/M347*P347+Q347,N347)))</f>
        <v>3.3</v>
      </c>
      <c r="W347" s="62"/>
      <c r="X347" s="62">
        <v>-99</v>
      </c>
    </row>
    <row r="348" spans="1:24" ht="12.75">
      <c r="A348" s="13">
        <v>5</v>
      </c>
      <c r="B348" s="18">
        <v>386</v>
      </c>
      <c r="C348" s="23">
        <v>4</v>
      </c>
      <c r="D348" s="4"/>
      <c r="E348" s="91">
        <v>43.56515264864905</v>
      </c>
      <c r="F348" s="91">
        <v>19.853890417243328</v>
      </c>
      <c r="G348" s="91">
        <v>4.065</v>
      </c>
      <c r="H348" s="1">
        <v>109</v>
      </c>
      <c r="I348" s="2"/>
      <c r="J348" s="13">
        <v>10.2</v>
      </c>
      <c r="K348" s="15">
        <v>124</v>
      </c>
      <c r="L348" s="1">
        <v>12.4</v>
      </c>
      <c r="M348" s="1" t="s">
        <v>19</v>
      </c>
      <c r="N348" s="93">
        <v>6</v>
      </c>
      <c r="O348" s="2">
        <v>11.6</v>
      </c>
      <c r="P348" s="2"/>
      <c r="Q348" s="2"/>
      <c r="R348" s="43"/>
      <c r="S348" s="37">
        <v>11</v>
      </c>
      <c r="T348" s="16" t="s">
        <v>98</v>
      </c>
      <c r="U348" s="3">
        <f>O348-P348+Q348</f>
        <v>11.6</v>
      </c>
      <c r="V348" s="43">
        <f>IF(R348="m",N348,IF(M348="V",N348,IF(AND(M348&lt;&gt;"V",R348&lt;&gt;"m"),L348/M348*N348-L348/M348*P348+Q348,N348)))</f>
        <v>6</v>
      </c>
      <c r="W348" s="62"/>
      <c r="X348" s="62">
        <v>-99</v>
      </c>
    </row>
    <row r="349" spans="1:24" ht="12.75">
      <c r="A349" s="13">
        <v>1</v>
      </c>
      <c r="B349" s="18">
        <v>170</v>
      </c>
      <c r="C349" s="23">
        <v>5</v>
      </c>
      <c r="D349" s="4"/>
      <c r="E349" s="91">
        <v>3.0456460427114362</v>
      </c>
      <c r="F349" s="91">
        <v>12.65336339407496</v>
      </c>
      <c r="G349" s="91">
        <v>0.661</v>
      </c>
      <c r="H349" s="1">
        <v>29</v>
      </c>
      <c r="I349" s="2"/>
      <c r="J349" s="13">
        <v>5.4</v>
      </c>
      <c r="K349" s="15">
        <v>37</v>
      </c>
      <c r="L349" s="1">
        <v>9.7</v>
      </c>
      <c r="M349" s="1" t="s">
        <v>19</v>
      </c>
      <c r="N349" s="2">
        <v>2.8</v>
      </c>
      <c r="O349" s="2">
        <v>6.4</v>
      </c>
      <c r="P349" s="2"/>
      <c r="Q349" s="2"/>
      <c r="R349" s="11"/>
      <c r="S349" s="37">
        <v>11</v>
      </c>
      <c r="T349" s="16" t="s">
        <v>91</v>
      </c>
      <c r="U349" s="3">
        <f>O349-P349+Q349</f>
        <v>6.4</v>
      </c>
      <c r="V349" s="43">
        <f>IF(R349="m",N349,IF(M349="V",N349,IF(AND(M349&lt;&gt;"V",R349&lt;&gt;"m"),L349/M349*N349-L349/M349*P349+Q349,N349)))</f>
        <v>2.8</v>
      </c>
      <c r="W349" s="62"/>
      <c r="X349" s="62">
        <v>-99</v>
      </c>
    </row>
    <row r="350" spans="1:24" ht="12.75">
      <c r="A350" s="13">
        <v>3</v>
      </c>
      <c r="B350" s="18">
        <v>481</v>
      </c>
      <c r="C350" s="23">
        <v>5</v>
      </c>
      <c r="D350" s="4"/>
      <c r="E350" s="91">
        <v>21.954252497834034</v>
      </c>
      <c r="F350" s="91">
        <v>10.769409327411973</v>
      </c>
      <c r="G350" s="91">
        <v>3.155</v>
      </c>
      <c r="H350" s="1">
        <v>148</v>
      </c>
      <c r="I350" s="2"/>
      <c r="J350" s="13">
        <v>14.9</v>
      </c>
      <c r="K350" s="15">
        <v>199</v>
      </c>
      <c r="L350" s="1">
        <v>1</v>
      </c>
      <c r="M350" s="1">
        <v>1</v>
      </c>
      <c r="N350" s="2">
        <v>8</v>
      </c>
      <c r="O350" s="2">
        <v>15.75</v>
      </c>
      <c r="P350" s="2">
        <v>0</v>
      </c>
      <c r="Q350" s="2">
        <v>1.3</v>
      </c>
      <c r="R350" s="43"/>
      <c r="S350" s="37">
        <v>11</v>
      </c>
      <c r="T350" s="16" t="s">
        <v>97</v>
      </c>
      <c r="U350" s="3">
        <f>O350-P350+Q350</f>
        <v>17.05</v>
      </c>
      <c r="V350" s="43">
        <f>IF(R350="m",N350,IF(M350="V",N350,IF(AND(M350&lt;&gt;"V",R350&lt;&gt;"m"),L350/M350*N350-L350/M350*P350+Q350,N350)))</f>
        <v>9.3</v>
      </c>
      <c r="W350" s="62"/>
      <c r="X350" s="62">
        <v>-99</v>
      </c>
    </row>
    <row r="351" spans="1:24" ht="12.75">
      <c r="A351" s="13">
        <v>4</v>
      </c>
      <c r="B351" s="18">
        <v>438</v>
      </c>
      <c r="C351" s="23">
        <v>5</v>
      </c>
      <c r="D351" s="4"/>
      <c r="E351" s="91">
        <v>37.9348943811109</v>
      </c>
      <c r="F351" s="91">
        <v>4.273067433818535</v>
      </c>
      <c r="G351" s="91">
        <v>3.945</v>
      </c>
      <c r="H351" s="1">
        <v>38</v>
      </c>
      <c r="I351" s="2"/>
      <c r="J351" s="13">
        <v>6.4</v>
      </c>
      <c r="K351" s="15">
        <v>45</v>
      </c>
      <c r="L351" s="1">
        <v>11.1</v>
      </c>
      <c r="M351" s="1" t="s">
        <v>19</v>
      </c>
      <c r="N351" s="2">
        <v>3.5</v>
      </c>
      <c r="O351" s="2">
        <v>7.5</v>
      </c>
      <c r="P351" s="2"/>
      <c r="Q351" s="2"/>
      <c r="R351" s="43"/>
      <c r="S351" s="37">
        <v>11</v>
      </c>
      <c r="T351" s="16" t="s">
        <v>105</v>
      </c>
      <c r="U351" s="3">
        <f>O351-P351+Q351</f>
        <v>7.5</v>
      </c>
      <c r="V351" s="43">
        <f>IF(R351="m",N351,IF(M351="V",N351,IF(AND(M351&lt;&gt;"V",R351&lt;&gt;"m"),L351/M351*N351-L351/M351*P351+Q351,N351)))</f>
        <v>3.5</v>
      </c>
      <c r="W351" s="62"/>
      <c r="X351" s="62">
        <v>-99</v>
      </c>
    </row>
    <row r="352" spans="1:24" ht="12.75">
      <c r="A352" s="13">
        <v>4</v>
      </c>
      <c r="B352" s="18">
        <v>445</v>
      </c>
      <c r="C352" s="23">
        <v>5</v>
      </c>
      <c r="D352" s="4"/>
      <c r="E352" s="91">
        <v>36.922224800967776</v>
      </c>
      <c r="F352" s="91">
        <v>5.853279230209367</v>
      </c>
      <c r="G352" s="91">
        <v>4.094</v>
      </c>
      <c r="H352" s="1">
        <v>62</v>
      </c>
      <c r="I352" s="2"/>
      <c r="J352" s="13">
        <v>10</v>
      </c>
      <c r="K352" s="15">
        <v>78</v>
      </c>
      <c r="L352" s="1">
        <v>17.3</v>
      </c>
      <c r="M352" s="1" t="s">
        <v>19</v>
      </c>
      <c r="N352" s="2">
        <v>7</v>
      </c>
      <c r="O352" s="2">
        <v>11.7</v>
      </c>
      <c r="P352" s="2"/>
      <c r="Q352" s="2"/>
      <c r="R352" s="43"/>
      <c r="S352" s="37">
        <v>11</v>
      </c>
      <c r="T352" s="16" t="s">
        <v>144</v>
      </c>
      <c r="U352" s="3">
        <f>O352-P352+Q352</f>
        <v>11.7</v>
      </c>
      <c r="V352" s="43">
        <f>IF(R352="m",N352,IF(M352="V",N352,IF(AND(M352&lt;&gt;"V",R352&lt;&gt;"m"),L352/M352*N352-L352/M352*P352+Q352,N352)))</f>
        <v>7</v>
      </c>
      <c r="W352" s="62"/>
      <c r="X352" s="62">
        <v>-99</v>
      </c>
    </row>
    <row r="353" spans="1:24" ht="12.75">
      <c r="A353" s="13">
        <v>4</v>
      </c>
      <c r="B353" s="18">
        <v>23</v>
      </c>
      <c r="C353" s="23">
        <v>5</v>
      </c>
      <c r="D353" s="4"/>
      <c r="E353" s="91">
        <v>36.61430756798479</v>
      </c>
      <c r="F353" s="91">
        <v>15.813343837310674</v>
      </c>
      <c r="G353" s="91">
        <v>3.969</v>
      </c>
      <c r="H353" s="1">
        <v>88</v>
      </c>
      <c r="I353" s="2"/>
      <c r="J353" s="13">
        <v>13.6</v>
      </c>
      <c r="K353" s="15">
        <v>111</v>
      </c>
      <c r="L353" s="1">
        <v>14.1</v>
      </c>
      <c r="M353" s="1" t="s">
        <v>19</v>
      </c>
      <c r="N353" s="2">
        <v>9.3</v>
      </c>
      <c r="O353" s="2">
        <v>15.3</v>
      </c>
      <c r="P353" s="2"/>
      <c r="Q353" s="2"/>
      <c r="R353" s="43"/>
      <c r="S353" s="37">
        <v>11</v>
      </c>
      <c r="T353" s="16" t="s">
        <v>90</v>
      </c>
      <c r="U353" s="3">
        <f>O353-P353+Q353</f>
        <v>15.3</v>
      </c>
      <c r="V353" s="43">
        <f>IF(R353="m",N353,IF(M353="V",N353,IF(AND(M353&lt;&gt;"V",R353&lt;&gt;"m"),L353/M353*N353-L353/M353*P353+Q353,N353)))</f>
        <v>9.3</v>
      </c>
      <c r="W353" s="62"/>
      <c r="X353" s="62">
        <v>-99</v>
      </c>
    </row>
    <row r="354" spans="1:24" ht="12.75">
      <c r="A354" s="13">
        <v>5</v>
      </c>
      <c r="B354" s="18">
        <v>400</v>
      </c>
      <c r="C354" s="23">
        <v>5</v>
      </c>
      <c r="D354" s="4"/>
      <c r="E354" s="91">
        <v>48.07971699277844</v>
      </c>
      <c r="F354" s="91">
        <v>12.987946215408044</v>
      </c>
      <c r="G354" s="91">
        <v>4.303</v>
      </c>
      <c r="H354" s="1">
        <v>86</v>
      </c>
      <c r="I354" s="2"/>
      <c r="J354" s="13">
        <v>11.6</v>
      </c>
      <c r="K354" s="15">
        <v>105</v>
      </c>
      <c r="L354" s="1">
        <v>15</v>
      </c>
      <c r="M354" s="1" t="s">
        <v>19</v>
      </c>
      <c r="N354" s="2">
        <v>7.8</v>
      </c>
      <c r="O354" s="2">
        <v>13.1</v>
      </c>
      <c r="P354" s="2"/>
      <c r="Q354" s="2"/>
      <c r="R354" s="43"/>
      <c r="S354" s="37">
        <v>11</v>
      </c>
      <c r="T354" s="16" t="s">
        <v>98</v>
      </c>
      <c r="U354" s="3">
        <f>O354-P354+Q354</f>
        <v>13.1</v>
      </c>
      <c r="V354" s="43">
        <f>IF(R354="m",N354,IF(M354="V",N354,IF(AND(M354&lt;&gt;"V",R354&lt;&gt;"m"),L354/M354*N354-L354/M354*P354+Q354,N354)))</f>
        <v>7.8</v>
      </c>
      <c r="W354" s="62"/>
      <c r="X354" s="62">
        <v>-99</v>
      </c>
    </row>
    <row r="355" spans="1:24" ht="12.75">
      <c r="A355" s="13">
        <v>5</v>
      </c>
      <c r="B355" s="18">
        <v>396</v>
      </c>
      <c r="C355" s="23">
        <v>5</v>
      </c>
      <c r="D355" s="4"/>
      <c r="E355" s="91">
        <v>47.37692277482308</v>
      </c>
      <c r="F355" s="91">
        <v>13.972093199962945</v>
      </c>
      <c r="G355" s="91">
        <v>4.264</v>
      </c>
      <c r="H355" s="1">
        <v>42</v>
      </c>
      <c r="I355" s="2"/>
      <c r="J355" s="13">
        <v>7.8</v>
      </c>
      <c r="K355" s="15">
        <v>50</v>
      </c>
      <c r="L355" s="1">
        <v>11.4</v>
      </c>
      <c r="M355" s="1" t="s">
        <v>19</v>
      </c>
      <c r="N355" s="2">
        <v>6.8</v>
      </c>
      <c r="O355" s="2">
        <v>10</v>
      </c>
      <c r="P355" s="2"/>
      <c r="Q355" s="2"/>
      <c r="R355" s="43"/>
      <c r="S355" s="37">
        <v>11</v>
      </c>
      <c r="T355" s="16" t="s">
        <v>98</v>
      </c>
      <c r="U355" s="3">
        <f>O355-P355+Q355</f>
        <v>10</v>
      </c>
      <c r="V355" s="43">
        <f>IF(R355="m",N355,IF(M355="V",N355,IF(AND(M355&lt;&gt;"V",R355&lt;&gt;"m"),L355/M355*N355-L355/M355*P355+Q355,N355)))</f>
        <v>6.8</v>
      </c>
      <c r="W355" s="62"/>
      <c r="X355" s="62">
        <v>-99</v>
      </c>
    </row>
    <row r="356" spans="1:24" ht="12.75">
      <c r="A356" s="13">
        <v>5</v>
      </c>
      <c r="B356" s="18">
        <v>392</v>
      </c>
      <c r="C356" s="23">
        <v>5</v>
      </c>
      <c r="D356" s="4"/>
      <c r="E356" s="91">
        <v>45.24699831099647</v>
      </c>
      <c r="F356" s="91">
        <v>14.333538601639258</v>
      </c>
      <c r="G356" s="91">
        <v>3.92</v>
      </c>
      <c r="H356" s="1">
        <v>44</v>
      </c>
      <c r="I356" s="2"/>
      <c r="J356" s="13">
        <v>8.1</v>
      </c>
      <c r="K356" s="15">
        <v>54</v>
      </c>
      <c r="L356" s="1">
        <v>11.7</v>
      </c>
      <c r="M356" s="1" t="s">
        <v>19</v>
      </c>
      <c r="N356" s="2">
        <v>4.4</v>
      </c>
      <c r="O356" s="2">
        <v>9</v>
      </c>
      <c r="P356" s="2"/>
      <c r="Q356" s="2"/>
      <c r="R356" s="43"/>
      <c r="S356" s="37">
        <v>11</v>
      </c>
      <c r="T356" s="16" t="s">
        <v>98</v>
      </c>
      <c r="U356" s="3">
        <f>O356-P356+Q356</f>
        <v>9</v>
      </c>
      <c r="V356" s="43">
        <f>IF(R356="m",N356,IF(M356="V",N356,IF(AND(M356&lt;&gt;"V",R356&lt;&gt;"m"),L356/M356*N356-L356/M356*P356+Q356,N356)))</f>
        <v>4.4</v>
      </c>
      <c r="W356" s="62"/>
      <c r="X356" s="62">
        <v>-99</v>
      </c>
    </row>
    <row r="357" spans="1:24" ht="12.75">
      <c r="A357" s="13">
        <v>5</v>
      </c>
      <c r="B357" s="18">
        <v>391</v>
      </c>
      <c r="C357" s="23">
        <v>5</v>
      </c>
      <c r="D357" s="4"/>
      <c r="E357" s="91">
        <v>44.8441522265884</v>
      </c>
      <c r="F357" s="91">
        <v>15.069622857874291</v>
      </c>
      <c r="G357" s="91">
        <v>3.962</v>
      </c>
      <c r="H357" s="1">
        <v>34</v>
      </c>
      <c r="I357" s="2"/>
      <c r="J357" s="13">
        <v>6.8</v>
      </c>
      <c r="K357" s="15">
        <v>40</v>
      </c>
      <c r="L357" s="1">
        <v>8.8</v>
      </c>
      <c r="M357" s="1" t="s">
        <v>19</v>
      </c>
      <c r="N357" s="2">
        <v>3.4</v>
      </c>
      <c r="O357" s="2">
        <v>7.5</v>
      </c>
      <c r="P357" s="2"/>
      <c r="Q357" s="2"/>
      <c r="R357" s="43"/>
      <c r="S357" s="37">
        <v>11</v>
      </c>
      <c r="T357" s="16" t="s">
        <v>98</v>
      </c>
      <c r="U357" s="3">
        <f>O357-P357+Q357</f>
        <v>7.5</v>
      </c>
      <c r="V357" s="43">
        <f>IF(R357="m",N357,IF(M357="V",N357,IF(AND(M357&lt;&gt;"V",R357&lt;&gt;"m"),L357/M357*N357-L357/M357*P357+Q357,N357)))</f>
        <v>3.4</v>
      </c>
      <c r="W357" s="62"/>
      <c r="X357" s="62">
        <v>-99</v>
      </c>
    </row>
    <row r="358" spans="1:24" ht="12.75">
      <c r="A358" s="13">
        <v>1</v>
      </c>
      <c r="B358" s="18">
        <v>177</v>
      </c>
      <c r="C358" s="23">
        <v>7</v>
      </c>
      <c r="D358" s="4"/>
      <c r="E358" s="91">
        <v>4.367976829740782</v>
      </c>
      <c r="F358" s="91">
        <v>14.235086912795708</v>
      </c>
      <c r="G358" s="91">
        <v>1.113</v>
      </c>
      <c r="H358" s="1">
        <v>29</v>
      </c>
      <c r="I358" s="2"/>
      <c r="J358" s="13">
        <v>5.1</v>
      </c>
      <c r="K358" s="15">
        <v>43</v>
      </c>
      <c r="L358" s="1">
        <v>0.8</v>
      </c>
      <c r="M358" s="1" t="s">
        <v>19</v>
      </c>
      <c r="N358" s="2">
        <v>2.9</v>
      </c>
      <c r="O358" s="2">
        <v>6.2</v>
      </c>
      <c r="P358" s="2"/>
      <c r="Q358" s="2"/>
      <c r="R358" s="11"/>
      <c r="S358" s="37">
        <v>11</v>
      </c>
      <c r="T358" s="16" t="s">
        <v>91</v>
      </c>
      <c r="U358" s="3">
        <f>O358-P358+Q358</f>
        <v>6.2</v>
      </c>
      <c r="V358" s="43">
        <f>IF(R358="m",N358,IF(M358="V",N358,IF(AND(M358&lt;&gt;"V",R358&lt;&gt;"m"),L358/M358*N358-L358/M358*P358+Q358,N358)))</f>
        <v>2.9</v>
      </c>
      <c r="W358" s="62"/>
      <c r="X358" s="62">
        <v>-99</v>
      </c>
    </row>
    <row r="359" spans="1:24" ht="12.75">
      <c r="A359" s="13">
        <v>1</v>
      </c>
      <c r="B359" s="18">
        <v>213</v>
      </c>
      <c r="C359" s="23">
        <v>7</v>
      </c>
      <c r="D359" s="4"/>
      <c r="E359" s="91">
        <v>3.451668521468369</v>
      </c>
      <c r="F359" s="91">
        <v>31.88927891028432</v>
      </c>
      <c r="G359" s="91">
        <v>2.013</v>
      </c>
      <c r="H359" s="1">
        <v>39</v>
      </c>
      <c r="I359" s="2"/>
      <c r="J359" s="13">
        <v>5</v>
      </c>
      <c r="K359" s="15">
        <v>47</v>
      </c>
      <c r="L359" s="1">
        <v>9.3</v>
      </c>
      <c r="M359" s="1" t="s">
        <v>19</v>
      </c>
      <c r="N359" s="2">
        <v>3</v>
      </c>
      <c r="O359" s="2">
        <v>5.3</v>
      </c>
      <c r="P359" s="2"/>
      <c r="Q359" s="2"/>
      <c r="R359" s="11"/>
      <c r="S359" s="37">
        <v>11</v>
      </c>
      <c r="T359" s="16" t="s">
        <v>90</v>
      </c>
      <c r="U359" s="3">
        <f>O359-P359+Q359</f>
        <v>5.3</v>
      </c>
      <c r="V359" s="43">
        <f>IF(R359="m",N359,IF(M359="V",N359,IF(AND(M359&lt;&gt;"V",R359&lt;&gt;"m"),L359/M359*N359-L359/M359*P359+Q359,N359)))</f>
        <v>3</v>
      </c>
      <c r="W359" s="62"/>
      <c r="X359" s="62">
        <v>-99</v>
      </c>
    </row>
    <row r="360" spans="1:24" ht="12.75">
      <c r="A360" s="13">
        <v>1</v>
      </c>
      <c r="B360" s="18">
        <v>220</v>
      </c>
      <c r="C360" s="23">
        <v>7</v>
      </c>
      <c r="D360" s="4"/>
      <c r="E360" s="91">
        <v>8.270692439911814</v>
      </c>
      <c r="F360" s="91">
        <v>36.785271299317415</v>
      </c>
      <c r="G360" s="91">
        <v>2.985</v>
      </c>
      <c r="H360" s="1">
        <v>38</v>
      </c>
      <c r="I360" s="2"/>
      <c r="J360" s="13">
        <v>6</v>
      </c>
      <c r="K360" s="15">
        <v>49</v>
      </c>
      <c r="L360" s="1">
        <v>9.3</v>
      </c>
      <c r="M360" s="1" t="s">
        <v>19</v>
      </c>
      <c r="N360" s="2">
        <v>2.8</v>
      </c>
      <c r="O360" s="2">
        <v>7.5</v>
      </c>
      <c r="P360" s="2"/>
      <c r="Q360" s="2"/>
      <c r="R360" s="11"/>
      <c r="S360" s="37">
        <v>11</v>
      </c>
      <c r="T360" s="16" t="s">
        <v>90</v>
      </c>
      <c r="U360" s="3">
        <f>O360-P360+Q360</f>
        <v>7.5</v>
      </c>
      <c r="V360" s="43">
        <f>IF(R360="m",N360,IF(M360="V",N360,IF(AND(M360&lt;&gt;"V",R360&lt;&gt;"m"),L360/M360*N360-L360/M360*P360+Q360,N360)))</f>
        <v>2.8</v>
      </c>
      <c r="W360" s="62"/>
      <c r="X360" s="62">
        <v>-99</v>
      </c>
    </row>
    <row r="361" spans="1:24" ht="12.75">
      <c r="A361" s="13">
        <v>1</v>
      </c>
      <c r="B361" s="18">
        <v>257</v>
      </c>
      <c r="C361" s="23">
        <v>7</v>
      </c>
      <c r="D361" s="4"/>
      <c r="E361" s="91">
        <v>8.953717285234715</v>
      </c>
      <c r="F361" s="91">
        <v>41.686128577454745</v>
      </c>
      <c r="G361" s="91">
        <v>3.244</v>
      </c>
      <c r="H361" s="1">
        <v>50</v>
      </c>
      <c r="I361" s="2"/>
      <c r="J361" s="13">
        <v>5.6</v>
      </c>
      <c r="K361" s="15">
        <v>59</v>
      </c>
      <c r="L361" s="1">
        <v>10.2</v>
      </c>
      <c r="M361" s="1" t="s">
        <v>19</v>
      </c>
      <c r="N361" s="2">
        <v>2.5</v>
      </c>
      <c r="O361" s="2">
        <v>6.5</v>
      </c>
      <c r="P361" s="2"/>
      <c r="Q361" s="2"/>
      <c r="R361" s="11"/>
      <c r="S361" s="37">
        <v>11</v>
      </c>
      <c r="T361" s="16" t="s">
        <v>90</v>
      </c>
      <c r="U361" s="3">
        <f>O361-P361+Q361</f>
        <v>6.5</v>
      </c>
      <c r="V361" s="43">
        <f>IF(R361="m",N361,IF(M361="V",N361,IF(AND(M361&lt;&gt;"V",R361&lt;&gt;"m"),L361/M361*N361-L361/M361*P361+Q361,N361)))</f>
        <v>2.5</v>
      </c>
      <c r="W361" s="62"/>
      <c r="X361" s="62">
        <v>-99</v>
      </c>
    </row>
    <row r="362" spans="1:24" ht="12.75">
      <c r="A362" s="13">
        <v>2</v>
      </c>
      <c r="B362" s="18">
        <v>496</v>
      </c>
      <c r="C362" s="23">
        <v>7</v>
      </c>
      <c r="D362" s="4"/>
      <c r="E362" s="91">
        <v>19.24740439680427</v>
      </c>
      <c r="F362" s="91">
        <v>6.713975274446552</v>
      </c>
      <c r="G362" s="91">
        <v>2.952</v>
      </c>
      <c r="H362" s="1">
        <v>28</v>
      </c>
      <c r="I362" s="2"/>
      <c r="J362" s="13">
        <v>3.6</v>
      </c>
      <c r="K362" s="15">
        <v>34</v>
      </c>
      <c r="L362" s="1">
        <v>7.5</v>
      </c>
      <c r="M362" s="1">
        <v>15</v>
      </c>
      <c r="N362" s="2">
        <v>-1.25</v>
      </c>
      <c r="O362" s="2">
        <v>5.75</v>
      </c>
      <c r="P362" s="2">
        <v>-1.9</v>
      </c>
      <c r="Q362" s="2">
        <v>1.3</v>
      </c>
      <c r="R362" s="43"/>
      <c r="S362" s="37">
        <v>11</v>
      </c>
      <c r="T362" s="16" t="s">
        <v>97</v>
      </c>
      <c r="U362" s="85">
        <f>L362/M362*O362-L362/M362*P362+Q362</f>
        <v>5.125</v>
      </c>
      <c r="V362" s="43">
        <f>IF(R362="m",N362,IF(M362="V",N362,IF(AND(M362&lt;&gt;"V",R362&lt;&gt;"m"),L362/M362*N362-L362/M362*P362+Q362,N362)))</f>
        <v>1.625</v>
      </c>
      <c r="W362" s="62"/>
      <c r="X362" s="62">
        <v>-99</v>
      </c>
    </row>
    <row r="363" spans="1:24" ht="12.75">
      <c r="A363" s="13">
        <v>3</v>
      </c>
      <c r="B363" s="18">
        <v>10</v>
      </c>
      <c r="C363" s="23">
        <v>7</v>
      </c>
      <c r="D363" s="4"/>
      <c r="E363" s="91">
        <v>21.37162473078414</v>
      </c>
      <c r="F363" s="91">
        <v>12.549531201066262</v>
      </c>
      <c r="G363" s="91">
        <v>3.159</v>
      </c>
      <c r="H363" s="1">
        <v>54</v>
      </c>
      <c r="I363" s="2"/>
      <c r="J363" s="13">
        <v>10</v>
      </c>
      <c r="K363" s="15">
        <v>70</v>
      </c>
      <c r="L363" s="1">
        <v>1</v>
      </c>
      <c r="M363" s="1">
        <v>1</v>
      </c>
      <c r="N363" s="2">
        <v>3</v>
      </c>
      <c r="O363" s="2">
        <v>8.75</v>
      </c>
      <c r="P363" s="2">
        <v>1.25</v>
      </c>
      <c r="Q363" s="2">
        <v>1.3</v>
      </c>
      <c r="R363" s="43"/>
      <c r="S363" s="37">
        <v>11</v>
      </c>
      <c r="T363" s="16" t="s">
        <v>122</v>
      </c>
      <c r="U363" s="3">
        <f>O363-P363+Q363</f>
        <v>8.8</v>
      </c>
      <c r="V363" s="43">
        <f>IF(R363="m",N363,IF(M363="V",N363,IF(AND(M363&lt;&gt;"V",R363&lt;&gt;"m"),L363/M363*N363-L363/M363*P363+Q363,N363)))</f>
        <v>3.05</v>
      </c>
      <c r="W363" s="62"/>
      <c r="X363" s="62">
        <v>-99</v>
      </c>
    </row>
    <row r="364" spans="1:24" ht="12.75">
      <c r="A364" s="13">
        <v>3</v>
      </c>
      <c r="B364" s="18">
        <v>114</v>
      </c>
      <c r="C364" s="23">
        <v>7</v>
      </c>
      <c r="D364" s="4"/>
      <c r="E364" s="91">
        <v>22.303899596796498</v>
      </c>
      <c r="F364" s="91">
        <v>32.99233669772453</v>
      </c>
      <c r="G364" s="91">
        <v>4.127</v>
      </c>
      <c r="H364" s="1">
        <v>114</v>
      </c>
      <c r="I364" s="2"/>
      <c r="J364" s="13">
        <v>12.3</v>
      </c>
      <c r="K364" s="15">
        <v>127</v>
      </c>
      <c r="L364" s="1">
        <v>15.8</v>
      </c>
      <c r="M364" s="1">
        <v>15</v>
      </c>
      <c r="N364" s="2">
        <v>5.25</v>
      </c>
      <c r="O364" s="2">
        <v>10.8</v>
      </c>
      <c r="P364" s="2">
        <v>0</v>
      </c>
      <c r="Q364" s="2">
        <v>1.3</v>
      </c>
      <c r="R364" s="43"/>
      <c r="S364" s="37">
        <v>11</v>
      </c>
      <c r="T364" s="16" t="s">
        <v>90</v>
      </c>
      <c r="U364" s="85">
        <f>L364/M364*O364-L364/M364*P364+Q364</f>
        <v>12.676000000000002</v>
      </c>
      <c r="V364" s="43">
        <f>IF(R364="m",N364,IF(M364="V",N364,IF(AND(M364&lt;&gt;"V",R364&lt;&gt;"m"),L364/M364*N364-L364/M364*P364+Q364,N364)))</f>
        <v>6.83</v>
      </c>
      <c r="W364" s="62"/>
      <c r="X364" s="62">
        <v>-99</v>
      </c>
    </row>
    <row r="365" spans="1:24" ht="12.75">
      <c r="A365" s="13">
        <v>3</v>
      </c>
      <c r="B365" s="18">
        <v>115</v>
      </c>
      <c r="C365" s="23">
        <v>7</v>
      </c>
      <c r="D365" s="4"/>
      <c r="E365" s="91">
        <v>22.58791360112286</v>
      </c>
      <c r="F365" s="91">
        <v>33.059277308317085</v>
      </c>
      <c r="G365" s="91">
        <v>4.058</v>
      </c>
      <c r="H365" s="1">
        <v>83</v>
      </c>
      <c r="I365" s="2"/>
      <c r="J365" s="13">
        <v>11.2</v>
      </c>
      <c r="K365" s="15">
        <v>92</v>
      </c>
      <c r="L365" s="1">
        <v>1</v>
      </c>
      <c r="M365" s="1">
        <v>1</v>
      </c>
      <c r="N365" s="2">
        <v>6.25</v>
      </c>
      <c r="O365" s="2">
        <v>11.7</v>
      </c>
      <c r="P365" s="2">
        <v>-0.25</v>
      </c>
      <c r="Q365" s="2">
        <v>1.3</v>
      </c>
      <c r="R365" s="43"/>
      <c r="S365" s="37">
        <v>11</v>
      </c>
      <c r="T365" s="16" t="s">
        <v>90</v>
      </c>
      <c r="U365" s="3">
        <f>O365-P365+Q365</f>
        <v>13.25</v>
      </c>
      <c r="V365" s="43">
        <f>IF(R365="m",N365,IF(M365="V",N365,IF(AND(M365&lt;&gt;"V",R365&lt;&gt;"m"),L365/M365*N365-L365/M365*P365+Q365,N365)))</f>
        <v>7.8</v>
      </c>
      <c r="W365" s="62"/>
      <c r="X365" s="62">
        <v>-99</v>
      </c>
    </row>
    <row r="366" spans="1:24" ht="12.75">
      <c r="A366" s="13">
        <v>4</v>
      </c>
      <c r="B366" s="18">
        <v>443</v>
      </c>
      <c r="C366" s="23">
        <v>7</v>
      </c>
      <c r="D366" s="4"/>
      <c r="E366" s="91">
        <v>36.035094752402436</v>
      </c>
      <c r="F366" s="91">
        <v>5.231464726573056</v>
      </c>
      <c r="G366" s="91">
        <v>3.943</v>
      </c>
      <c r="H366" s="1">
        <v>32</v>
      </c>
      <c r="I366" s="2"/>
      <c r="J366" s="13">
        <v>4.9</v>
      </c>
      <c r="K366" s="15">
        <v>50</v>
      </c>
      <c r="L366" s="1">
        <v>9.9</v>
      </c>
      <c r="M366" s="1" t="s">
        <v>19</v>
      </c>
      <c r="N366" s="2">
        <v>3.1</v>
      </c>
      <c r="O366" s="2">
        <v>5.4</v>
      </c>
      <c r="P366" s="2"/>
      <c r="Q366" s="2"/>
      <c r="R366" s="43"/>
      <c r="S366" s="37">
        <v>11</v>
      </c>
      <c r="T366" s="16" t="s">
        <v>105</v>
      </c>
      <c r="U366" s="3">
        <f>O366-P366+Q366</f>
        <v>5.4</v>
      </c>
      <c r="V366" s="43">
        <f>IF(R366="m",N366,IF(M366="V",N366,IF(AND(M366&lt;&gt;"V",R366&lt;&gt;"m"),L366/M366*N366-L366/M366*P366+Q366,N366)))</f>
        <v>3.1</v>
      </c>
      <c r="W366" s="62"/>
      <c r="X366" s="62">
        <v>-99</v>
      </c>
    </row>
    <row r="367" spans="1:24" ht="12.75">
      <c r="A367" s="13">
        <v>4</v>
      </c>
      <c r="B367" s="18">
        <v>454</v>
      </c>
      <c r="C367" s="23">
        <v>7</v>
      </c>
      <c r="D367" s="4"/>
      <c r="E367" s="91">
        <v>34.56180806727817</v>
      </c>
      <c r="F367" s="91">
        <v>8.642772883781307</v>
      </c>
      <c r="G367" s="91">
        <v>4.146</v>
      </c>
      <c r="H367" s="1">
        <v>28</v>
      </c>
      <c r="I367" s="2"/>
      <c r="J367" s="13">
        <v>5</v>
      </c>
      <c r="K367" s="15">
        <v>39</v>
      </c>
      <c r="L367" s="1">
        <v>9.9</v>
      </c>
      <c r="M367" s="1" t="s">
        <v>19</v>
      </c>
      <c r="N367" s="2">
        <v>2.3</v>
      </c>
      <c r="O367" s="2">
        <v>5.5</v>
      </c>
      <c r="P367" s="2"/>
      <c r="Q367" s="2"/>
      <c r="R367" s="43"/>
      <c r="S367" s="37">
        <v>11</v>
      </c>
      <c r="T367" s="16" t="s">
        <v>105</v>
      </c>
      <c r="U367" s="3">
        <f>O367-P367+Q367</f>
        <v>5.5</v>
      </c>
      <c r="V367" s="43">
        <f>IF(R367="m",N367,IF(M367="V",N367,IF(AND(M367&lt;&gt;"V",R367&lt;&gt;"m"),L367/M367*N367-L367/M367*P367+Q367,N367)))</f>
        <v>2.3</v>
      </c>
      <c r="W367" s="62"/>
      <c r="X367" s="62">
        <v>-99</v>
      </c>
    </row>
    <row r="368" spans="1:24" ht="12.75">
      <c r="A368" s="13">
        <v>4</v>
      </c>
      <c r="B368" s="18">
        <v>472</v>
      </c>
      <c r="C368" s="23">
        <v>7</v>
      </c>
      <c r="D368" s="4"/>
      <c r="E368" s="91">
        <v>32.09433822135968</v>
      </c>
      <c r="F368" s="91">
        <v>11.178288917941401</v>
      </c>
      <c r="G368" s="91">
        <v>4.044</v>
      </c>
      <c r="H368" s="1">
        <v>47</v>
      </c>
      <c r="I368" s="2"/>
      <c r="J368" s="13">
        <v>6.7</v>
      </c>
      <c r="K368" s="15">
        <v>61</v>
      </c>
      <c r="L368" s="1">
        <v>11.4</v>
      </c>
      <c r="M368" s="1" t="s">
        <v>19</v>
      </c>
      <c r="N368" s="1">
        <v>3.1</v>
      </c>
      <c r="O368" s="2">
        <v>8</v>
      </c>
      <c r="P368" s="2"/>
      <c r="Q368" s="2"/>
      <c r="R368" s="43"/>
      <c r="S368" s="37">
        <v>11</v>
      </c>
      <c r="T368" s="16" t="s">
        <v>105</v>
      </c>
      <c r="U368" s="3">
        <f>O368-P368+Q368</f>
        <v>8</v>
      </c>
      <c r="V368" s="43">
        <f>IF(R368="m",N368,IF(M368="V",N368,IF(AND(M368&lt;&gt;"V",R368&lt;&gt;"m"),L368/M368*N368-L368/M368*P368+Q368,N368)))</f>
        <v>3.1</v>
      </c>
      <c r="W368" s="62"/>
      <c r="X368" s="62">
        <v>-99</v>
      </c>
    </row>
    <row r="369" spans="1:24" ht="12.75">
      <c r="A369" s="13">
        <v>4</v>
      </c>
      <c r="B369" s="18">
        <v>88</v>
      </c>
      <c r="C369" s="23">
        <v>7</v>
      </c>
      <c r="D369" s="4"/>
      <c r="E369" s="91">
        <v>37.34503667896352</v>
      </c>
      <c r="F369" s="91">
        <v>28.864191318082494</v>
      </c>
      <c r="G369" s="91">
        <v>4.184</v>
      </c>
      <c r="H369" s="1">
        <v>36</v>
      </c>
      <c r="I369" s="2"/>
      <c r="J369" s="13">
        <v>6</v>
      </c>
      <c r="K369" s="15">
        <v>45</v>
      </c>
      <c r="L369" s="1">
        <v>10</v>
      </c>
      <c r="M369" s="1">
        <v>15</v>
      </c>
      <c r="N369" s="44">
        <v>2.5</v>
      </c>
      <c r="O369" s="2">
        <v>8.25</v>
      </c>
      <c r="P369" s="2">
        <v>-0.1</v>
      </c>
      <c r="Q369" s="2">
        <v>1.3</v>
      </c>
      <c r="R369" s="43"/>
      <c r="S369" s="37">
        <v>11</v>
      </c>
      <c r="T369" s="16" t="s">
        <v>90</v>
      </c>
      <c r="U369" s="85">
        <f>L369/M369*O369-L369/M369*P369+Q369</f>
        <v>6.866666666666666</v>
      </c>
      <c r="V369" s="43">
        <f>IF(R369="m",N369,IF(M369="V",N369,IF(AND(M369&lt;&gt;"V",R369&lt;&gt;"m"),L369/M369*N369-L369/M369*P369+Q369,N369)))</f>
        <v>3.033333333333333</v>
      </c>
      <c r="W369" s="62"/>
      <c r="X369" s="62">
        <v>-99</v>
      </c>
    </row>
    <row r="370" spans="1:24" ht="12.75">
      <c r="A370" s="13">
        <v>5</v>
      </c>
      <c r="B370" s="18">
        <v>433</v>
      </c>
      <c r="C370" s="23">
        <v>7</v>
      </c>
      <c r="D370" s="4"/>
      <c r="E370" s="91">
        <v>44.95428633766415</v>
      </c>
      <c r="F370" s="91">
        <v>1.3645995278110563</v>
      </c>
      <c r="G370" s="91">
        <v>4.345</v>
      </c>
      <c r="H370" s="1">
        <v>27</v>
      </c>
      <c r="I370" s="2"/>
      <c r="J370" s="13">
        <v>4.2</v>
      </c>
      <c r="K370" s="15">
        <v>43</v>
      </c>
      <c r="L370" s="1">
        <v>7.5</v>
      </c>
      <c r="M370" s="1">
        <v>15</v>
      </c>
      <c r="N370" s="2">
        <v>1.5</v>
      </c>
      <c r="O370" s="2">
        <v>7.5</v>
      </c>
      <c r="P370" s="2">
        <v>-3.6</v>
      </c>
      <c r="Q370" s="2"/>
      <c r="R370" s="43"/>
      <c r="S370" s="37">
        <v>11</v>
      </c>
      <c r="T370" s="16" t="s">
        <v>109</v>
      </c>
      <c r="U370" s="85">
        <f>L370/M370*O370-L370/M370*P370+Q370</f>
        <v>5.55</v>
      </c>
      <c r="V370" s="43">
        <f>IF(R370="m",N370,IF(M370="V",N370,IF(AND(M370&lt;&gt;"V",R370&lt;&gt;"m"),L370/M370*N370-L370/M370*P370+Q370,N370)))</f>
        <v>2.55</v>
      </c>
      <c r="W370" s="62"/>
      <c r="X370" s="62">
        <v>-99</v>
      </c>
    </row>
    <row r="371" spans="1:24" ht="12.75">
      <c r="A371" s="13">
        <v>5</v>
      </c>
      <c r="B371" s="18">
        <v>384</v>
      </c>
      <c r="C371" s="23">
        <v>7</v>
      </c>
      <c r="D371" s="4"/>
      <c r="E371" s="91">
        <v>46.553311927024424</v>
      </c>
      <c r="F371" s="91">
        <v>20.6152655725112</v>
      </c>
      <c r="G371" s="91">
        <v>4.283</v>
      </c>
      <c r="H371" s="1">
        <v>31</v>
      </c>
      <c r="I371" s="2"/>
      <c r="J371" s="13">
        <v>4</v>
      </c>
      <c r="K371" s="15">
        <v>40</v>
      </c>
      <c r="L371" s="1">
        <v>10.3</v>
      </c>
      <c r="M371" s="1" t="s">
        <v>19</v>
      </c>
      <c r="N371" s="2">
        <v>4.7</v>
      </c>
      <c r="O371" s="2">
        <v>5.9</v>
      </c>
      <c r="P371" s="2"/>
      <c r="Q371" s="2"/>
      <c r="R371" s="43"/>
      <c r="S371" s="37">
        <v>11</v>
      </c>
      <c r="T371" s="16" t="s">
        <v>98</v>
      </c>
      <c r="U371" s="3">
        <f>O371-P371+Q371</f>
        <v>5.9</v>
      </c>
      <c r="V371" s="43">
        <f>IF(R371="m",N371,IF(M371="V",N371,IF(AND(M371&lt;&gt;"V",R371&lt;&gt;"m"),L371/M371*N371-L371/M371*P371+Q371,N371)))</f>
        <v>4.7</v>
      </c>
      <c r="W371" s="62"/>
      <c r="X371" s="62">
        <v>-99</v>
      </c>
    </row>
    <row r="372" spans="1:24" ht="12.75">
      <c r="A372" s="13">
        <v>5</v>
      </c>
      <c r="B372" s="18">
        <v>383</v>
      </c>
      <c r="C372" s="23">
        <v>7</v>
      </c>
      <c r="D372" s="4"/>
      <c r="E372" s="91">
        <v>46.751389712535605</v>
      </c>
      <c r="F372" s="91">
        <v>20.98722416010797</v>
      </c>
      <c r="G372" s="91">
        <v>4.217</v>
      </c>
      <c r="H372" s="1">
        <v>31</v>
      </c>
      <c r="I372" s="2"/>
      <c r="J372" s="13">
        <v>5.4</v>
      </c>
      <c r="K372" s="15">
        <v>53</v>
      </c>
      <c r="L372" s="1">
        <v>8.9</v>
      </c>
      <c r="M372" s="1" t="s">
        <v>19</v>
      </c>
      <c r="N372" s="2">
        <v>3.5</v>
      </c>
      <c r="O372" s="2">
        <v>7.8</v>
      </c>
      <c r="P372" s="2"/>
      <c r="Q372" s="2"/>
      <c r="R372" s="43"/>
      <c r="S372" s="37">
        <v>11</v>
      </c>
      <c r="T372" s="16" t="s">
        <v>98</v>
      </c>
      <c r="U372" s="3">
        <f>O372-P372+Q372</f>
        <v>7.8</v>
      </c>
      <c r="V372" s="43">
        <f>IF(R372="m",N372,IF(M372="V",N372,IF(AND(M372&lt;&gt;"V",R372&lt;&gt;"m"),L372/M372*N372-L372/M372*P372+Q372,N372)))</f>
        <v>3.5</v>
      </c>
      <c r="W372" s="62"/>
      <c r="X372" s="62">
        <v>-99</v>
      </c>
    </row>
    <row r="373" spans="1:24" ht="12.75">
      <c r="A373" s="13">
        <v>5</v>
      </c>
      <c r="B373" s="18">
        <v>341</v>
      </c>
      <c r="C373" s="23">
        <v>7</v>
      </c>
      <c r="D373" s="4"/>
      <c r="E373" s="91">
        <v>47.317910526947756</v>
      </c>
      <c r="F373" s="91">
        <v>37.82410606166082</v>
      </c>
      <c r="G373" s="91">
        <v>4.75</v>
      </c>
      <c r="H373" s="1">
        <v>37</v>
      </c>
      <c r="I373" s="2"/>
      <c r="J373" s="13">
        <v>5.7</v>
      </c>
      <c r="K373" s="15">
        <v>57</v>
      </c>
      <c r="L373" s="1">
        <v>9.7</v>
      </c>
      <c r="M373" s="1" t="s">
        <v>19</v>
      </c>
      <c r="N373" s="2">
        <v>3.7</v>
      </c>
      <c r="O373" s="2">
        <v>8.2</v>
      </c>
      <c r="P373" s="2"/>
      <c r="Q373" s="2"/>
      <c r="R373" s="43"/>
      <c r="S373" s="37">
        <v>11</v>
      </c>
      <c r="T373" s="16" t="s">
        <v>98</v>
      </c>
      <c r="U373" s="3">
        <f>O373-P373+Q373</f>
        <v>8.2</v>
      </c>
      <c r="V373" s="43">
        <f>IF(R373="m",N373,IF(M373="V",N373,IF(AND(M373&lt;&gt;"V",R373&lt;&gt;"m"),L373/M373*N373-L373/M373*P373+Q373,N373)))</f>
        <v>3.7</v>
      </c>
      <c r="W373" s="62"/>
      <c r="X373" s="62">
        <v>-99</v>
      </c>
    </row>
    <row r="374" spans="1:24" ht="12.75">
      <c r="A374" s="13">
        <v>5</v>
      </c>
      <c r="B374" s="18">
        <v>340</v>
      </c>
      <c r="C374" s="23">
        <v>7</v>
      </c>
      <c r="D374" s="4"/>
      <c r="E374" s="91">
        <v>46.931916181424064</v>
      </c>
      <c r="F374" s="91">
        <v>37.85118677848538</v>
      </c>
      <c r="G374" s="91">
        <v>4.677</v>
      </c>
      <c r="H374" s="1">
        <v>35</v>
      </c>
      <c r="I374" s="2"/>
      <c r="J374" s="13">
        <v>5.5</v>
      </c>
      <c r="K374" s="15">
        <v>45</v>
      </c>
      <c r="L374" s="1">
        <v>10.9</v>
      </c>
      <c r="M374" s="1" t="s">
        <v>19</v>
      </c>
      <c r="N374" s="2">
        <v>3.6</v>
      </c>
      <c r="O374" s="2">
        <v>7.5</v>
      </c>
      <c r="P374" s="2"/>
      <c r="Q374" s="2"/>
      <c r="R374" s="43"/>
      <c r="S374" s="37">
        <v>11</v>
      </c>
      <c r="T374" s="16" t="s">
        <v>98</v>
      </c>
      <c r="U374" s="3">
        <f>O374-P374+Q374</f>
        <v>7.5</v>
      </c>
      <c r="V374" s="43">
        <f>IF(R374="m",N374,IF(M374="V",N374,IF(AND(M374&lt;&gt;"V",R374&lt;&gt;"m"),L374/M374*N374-L374/M374*P374+Q374,N374)))</f>
        <v>3.6</v>
      </c>
      <c r="W374" s="62"/>
      <c r="X374" s="62">
        <v>-99</v>
      </c>
    </row>
    <row r="375" spans="1:24" ht="12.75">
      <c r="A375" s="13">
        <v>5</v>
      </c>
      <c r="B375" s="18">
        <v>427</v>
      </c>
      <c r="C375" s="23">
        <v>7</v>
      </c>
      <c r="D375" s="4"/>
      <c r="E375" s="91">
        <v>45.65709872427637</v>
      </c>
      <c r="F375" s="91">
        <v>5.249452645912747</v>
      </c>
      <c r="G375" s="91">
        <v>4.071</v>
      </c>
      <c r="H375" s="1">
        <v>38</v>
      </c>
      <c r="I375" s="2"/>
      <c r="J375" s="13"/>
      <c r="K375" s="15">
        <v>38</v>
      </c>
      <c r="L375" s="1">
        <v>5</v>
      </c>
      <c r="M375" s="1">
        <v>20</v>
      </c>
      <c r="N375" s="2"/>
      <c r="O375" s="2">
        <v>9</v>
      </c>
      <c r="P375" s="2">
        <v>-4</v>
      </c>
      <c r="Q375" s="2"/>
      <c r="R375" s="43"/>
      <c r="S375" s="37">
        <v>11</v>
      </c>
      <c r="T375" s="16" t="s">
        <v>123</v>
      </c>
      <c r="U375" s="85">
        <f>L375/M375*O375-L375/M375*P375+Q375</f>
        <v>3.25</v>
      </c>
      <c r="V375" s="43">
        <f>IF(R375="m",N375,IF(M375="V",N375,IF(AND(M375&lt;&gt;"V",R375&lt;&gt;"m"),L375/M375*N375-L375/M375*P375+Q375,N375)))</f>
        <v>1</v>
      </c>
      <c r="W375" s="62"/>
      <c r="X375" s="62">
        <v>-99</v>
      </c>
    </row>
    <row r="376" spans="1:24" ht="12.75">
      <c r="A376" s="13">
        <v>2</v>
      </c>
      <c r="B376" s="18">
        <v>510</v>
      </c>
      <c r="C376" s="23">
        <v>2</v>
      </c>
      <c r="D376" s="4"/>
      <c r="E376" s="91">
        <v>13.659258976698604</v>
      </c>
      <c r="F376" s="91">
        <v>6.019143810167573</v>
      </c>
      <c r="G376" s="91">
        <v>2.118</v>
      </c>
      <c r="H376" s="1">
        <v>47</v>
      </c>
      <c r="I376" s="2"/>
      <c r="J376" s="13">
        <v>3.8</v>
      </c>
      <c r="K376" s="15">
        <v>65</v>
      </c>
      <c r="L376" s="1">
        <v>10</v>
      </c>
      <c r="M376" s="1">
        <v>20</v>
      </c>
      <c r="N376" s="45">
        <v>0.8</v>
      </c>
      <c r="O376" s="2">
        <v>5.1</v>
      </c>
      <c r="P376" s="2">
        <v>-1.5</v>
      </c>
      <c r="Q376" s="2">
        <v>1.3</v>
      </c>
      <c r="R376" s="43" t="s">
        <v>82</v>
      </c>
      <c r="S376" s="37">
        <v>12</v>
      </c>
      <c r="T376" s="16" t="s">
        <v>124</v>
      </c>
      <c r="U376" s="85">
        <f>L376/M376*O376-L376/M376*P376+Q376</f>
        <v>4.6</v>
      </c>
      <c r="V376" s="43">
        <f>IF(R376="m",N376,IF(M376="V",N376,IF(AND(M376&lt;&gt;"V",R376&lt;&gt;"m"),L376/M376*N376-L376/M376*P376+Q376,N376)))</f>
        <v>0.8</v>
      </c>
      <c r="W376" s="62"/>
      <c r="X376" s="62">
        <v>-99</v>
      </c>
    </row>
    <row r="377" spans="1:24" ht="12.75">
      <c r="A377" s="13">
        <v>2</v>
      </c>
      <c r="B377" s="18">
        <v>497</v>
      </c>
      <c r="C377" s="23">
        <v>2</v>
      </c>
      <c r="D377" s="4"/>
      <c r="E377" s="91">
        <v>18.16580947132291</v>
      </c>
      <c r="F377" s="91">
        <v>8.651201491792623</v>
      </c>
      <c r="G377" s="91">
        <v>2.914</v>
      </c>
      <c r="H377" s="1">
        <v>35</v>
      </c>
      <c r="I377" s="2"/>
      <c r="J377" s="13">
        <v>3.1</v>
      </c>
      <c r="K377" s="15">
        <v>52</v>
      </c>
      <c r="L377" s="1">
        <v>7.5</v>
      </c>
      <c r="M377" s="1">
        <v>15</v>
      </c>
      <c r="N377" s="34">
        <v>0.8</v>
      </c>
      <c r="O377" s="2">
        <v>4.5</v>
      </c>
      <c r="P377" s="2">
        <v>-3.2</v>
      </c>
      <c r="Q377" s="2"/>
      <c r="R377" s="43" t="s">
        <v>82</v>
      </c>
      <c r="S377" s="37">
        <v>12</v>
      </c>
      <c r="T377" s="16" t="s">
        <v>124</v>
      </c>
      <c r="U377" s="85">
        <f>L377/M377*O377-L377/M377*P377+Q377</f>
        <v>3.85</v>
      </c>
      <c r="V377" s="43">
        <f>IF(R377="m",N377,IF(M377="V",N377,IF(AND(M377&lt;&gt;"V",R377&lt;&gt;"m"),L377/M377*N377-L377/M377*P377+Q377,N377)))</f>
        <v>0.8</v>
      </c>
      <c r="W377" s="62"/>
      <c r="X377" s="62">
        <v>-99</v>
      </c>
    </row>
    <row r="378" spans="1:24" ht="12.75">
      <c r="A378" s="13">
        <v>2</v>
      </c>
      <c r="B378" s="18">
        <v>499</v>
      </c>
      <c r="C378" s="23">
        <v>2</v>
      </c>
      <c r="D378" s="4"/>
      <c r="E378" s="91">
        <v>16.739926605486325</v>
      </c>
      <c r="F378" s="91">
        <v>9.211499673936434</v>
      </c>
      <c r="G378" s="91">
        <v>3.067</v>
      </c>
      <c r="H378" s="1">
        <v>61</v>
      </c>
      <c r="I378" s="2"/>
      <c r="J378" s="13">
        <v>5.7</v>
      </c>
      <c r="K378" s="15">
        <v>81</v>
      </c>
      <c r="L378" s="1">
        <v>7.5</v>
      </c>
      <c r="M378" s="1">
        <v>15</v>
      </c>
      <c r="N378" s="2">
        <v>1.1</v>
      </c>
      <c r="O378" s="2">
        <v>12.5</v>
      </c>
      <c r="P378" s="2">
        <v>1.7</v>
      </c>
      <c r="Q378" s="2">
        <v>1.3</v>
      </c>
      <c r="R378" s="43"/>
      <c r="S378" s="37">
        <v>12</v>
      </c>
      <c r="T378" s="16" t="s">
        <v>124</v>
      </c>
      <c r="U378" s="85">
        <f>L378/M378*O378-L378/M378*P378+Q378</f>
        <v>6.7</v>
      </c>
      <c r="V378" s="43">
        <f>IF(R378="m",N378,IF(M378="V",N378,IF(AND(M378&lt;&gt;"V",R378&lt;&gt;"m"),L378/M378*N378-L378/M378*P378+Q378,N378)))</f>
        <v>1</v>
      </c>
      <c r="W378" s="62"/>
      <c r="X378" s="62">
        <v>-99</v>
      </c>
    </row>
    <row r="379" spans="1:24" ht="12.75">
      <c r="A379" s="13">
        <v>2</v>
      </c>
      <c r="B379" s="18">
        <v>1</v>
      </c>
      <c r="C379" s="23">
        <v>2</v>
      </c>
      <c r="D379" s="4"/>
      <c r="E379" s="91">
        <v>13.352020965158934</v>
      </c>
      <c r="F379" s="91">
        <v>14.445208241695802</v>
      </c>
      <c r="G379" s="91">
        <v>2.827</v>
      </c>
      <c r="H379" s="1">
        <v>46</v>
      </c>
      <c r="I379" s="2"/>
      <c r="J379" s="13">
        <v>3.7</v>
      </c>
      <c r="K379" s="15">
        <v>67</v>
      </c>
      <c r="L379" s="1">
        <v>7.5</v>
      </c>
      <c r="M379" s="1">
        <v>15</v>
      </c>
      <c r="N379" s="2">
        <v>-2.4</v>
      </c>
      <c r="O379" s="2">
        <v>5.25</v>
      </c>
      <c r="P379" s="2">
        <v>-3.75</v>
      </c>
      <c r="Q379" s="2"/>
      <c r="R379" s="43"/>
      <c r="S379" s="37">
        <v>12</v>
      </c>
      <c r="T379" s="16" t="s">
        <v>124</v>
      </c>
      <c r="U379" s="85">
        <f>L379/M379*O379-L379/M379*P379+Q379</f>
        <v>4.5</v>
      </c>
      <c r="V379" s="43">
        <f>IF(R379="m",N379,IF(M379="V",N379,IF(AND(M379&lt;&gt;"V",R379&lt;&gt;"m"),L379/M379*N379-L379/M379*P379+Q379,N379)))</f>
        <v>0.675</v>
      </c>
      <c r="W379" s="62"/>
      <c r="X379" s="62">
        <v>-99</v>
      </c>
    </row>
    <row r="380" spans="1:24" ht="12.75">
      <c r="A380" s="13">
        <v>2</v>
      </c>
      <c r="B380" s="18">
        <v>63</v>
      </c>
      <c r="C380" s="23">
        <v>2</v>
      </c>
      <c r="D380" s="4"/>
      <c r="E380" s="91">
        <v>13.4679912203947</v>
      </c>
      <c r="F380" s="91">
        <v>23.86718419687105</v>
      </c>
      <c r="G380" s="91">
        <v>3.342</v>
      </c>
      <c r="H380" s="1">
        <v>45</v>
      </c>
      <c r="I380" s="2"/>
      <c r="J380" s="13">
        <v>4.2</v>
      </c>
      <c r="K380" s="15">
        <v>57</v>
      </c>
      <c r="L380" s="1">
        <v>10</v>
      </c>
      <c r="M380" s="1">
        <v>20</v>
      </c>
      <c r="N380" s="44">
        <v>1.3</v>
      </c>
      <c r="O380" s="2">
        <v>10.5</v>
      </c>
      <c r="P380" s="2">
        <v>0.1</v>
      </c>
      <c r="Q380" s="2"/>
      <c r="R380" s="43"/>
      <c r="S380" s="37">
        <v>12</v>
      </c>
      <c r="T380" s="16" t="s">
        <v>125</v>
      </c>
      <c r="U380" s="85">
        <f>L380/M380*O380-L380/M380*P380+Q380</f>
        <v>5.2</v>
      </c>
      <c r="V380" s="43">
        <f>IF(R380="m",N380,IF(M380="V",N380,IF(AND(M380&lt;&gt;"V",R380&lt;&gt;"m"),L380/M380*N380-L380/M380*P380+Q380,N380)))</f>
        <v>0.6</v>
      </c>
      <c r="W380" s="62"/>
      <c r="X380" s="62">
        <v>-99</v>
      </c>
    </row>
    <row r="381" spans="1:24" ht="12.75">
      <c r="A381" s="13">
        <v>2</v>
      </c>
      <c r="B381" s="18">
        <v>103</v>
      </c>
      <c r="C381" s="23">
        <v>2</v>
      </c>
      <c r="D381" s="4"/>
      <c r="E381" s="91">
        <v>19.48014580805051</v>
      </c>
      <c r="F381" s="91">
        <v>29.387927101057876</v>
      </c>
      <c r="G381" s="91">
        <v>3.692</v>
      </c>
      <c r="H381" s="1">
        <v>45</v>
      </c>
      <c r="I381" s="2"/>
      <c r="J381" s="13">
        <v>4.4</v>
      </c>
      <c r="K381" s="15">
        <v>59</v>
      </c>
      <c r="L381" s="1">
        <v>7.5</v>
      </c>
      <c r="M381" s="1">
        <v>15</v>
      </c>
      <c r="N381" s="2">
        <v>-0.8</v>
      </c>
      <c r="O381" s="2">
        <v>8</v>
      </c>
      <c r="P381" s="2">
        <v>0</v>
      </c>
      <c r="Q381" s="2">
        <v>1.3</v>
      </c>
      <c r="R381" s="43"/>
      <c r="S381" s="37">
        <v>12</v>
      </c>
      <c r="T381" s="16" t="s">
        <v>125</v>
      </c>
      <c r="U381" s="85">
        <f>L381/M381*O381-L381/M381*P381+Q381</f>
        <v>5.3</v>
      </c>
      <c r="V381" s="43">
        <f>IF(R381="m",N381,IF(M381="V",N381,IF(AND(M381&lt;&gt;"V",R381&lt;&gt;"m"),L381/M381*N381-L381/M381*P381+Q381,N381)))</f>
        <v>0.9</v>
      </c>
      <c r="W381" s="62"/>
      <c r="X381" s="62">
        <v>-99</v>
      </c>
    </row>
    <row r="382" spans="1:24" ht="12.75">
      <c r="A382" s="13">
        <v>3</v>
      </c>
      <c r="B382" s="18">
        <v>488</v>
      </c>
      <c r="C382" s="23">
        <v>2</v>
      </c>
      <c r="D382" s="4"/>
      <c r="E382" s="91">
        <v>21.692759231343178</v>
      </c>
      <c r="F382" s="91">
        <v>3.628463852786087</v>
      </c>
      <c r="G382" s="91">
        <v>2.879</v>
      </c>
      <c r="H382" s="1">
        <v>37</v>
      </c>
      <c r="I382" s="2"/>
      <c r="J382" s="13">
        <v>3.2</v>
      </c>
      <c r="K382" s="15">
        <v>56</v>
      </c>
      <c r="L382" s="1">
        <v>13</v>
      </c>
      <c r="M382" s="1">
        <v>15</v>
      </c>
      <c r="N382" s="2">
        <v>-1.9</v>
      </c>
      <c r="O382" s="2">
        <v>1.5</v>
      </c>
      <c r="P382" s="2">
        <v>-1.5</v>
      </c>
      <c r="Q382" s="2">
        <v>1.3</v>
      </c>
      <c r="R382" s="43"/>
      <c r="S382" s="37">
        <v>12</v>
      </c>
      <c r="T382" s="16" t="s">
        <v>124</v>
      </c>
      <c r="U382" s="85">
        <f>L382/M382*O382-L382/M382*P382+Q382</f>
        <v>3.9000000000000004</v>
      </c>
      <c r="V382" s="43">
        <f>IF(R382="m",N382,IF(M382="V",N382,IF(AND(M382&lt;&gt;"V",R382&lt;&gt;"m"),L382/M382*N382-L382/M382*P382+Q382,N382)))</f>
        <v>0.9533333333333334</v>
      </c>
      <c r="W382" s="62"/>
      <c r="X382" s="62">
        <v>-99</v>
      </c>
    </row>
    <row r="383" spans="1:24" ht="12.75">
      <c r="A383" s="13">
        <v>3</v>
      </c>
      <c r="B383" s="18">
        <v>12</v>
      </c>
      <c r="C383" s="23">
        <v>2</v>
      </c>
      <c r="D383" s="4"/>
      <c r="E383" s="91">
        <v>23.22910815822212</v>
      </c>
      <c r="F383" s="91">
        <v>14.861142828652794</v>
      </c>
      <c r="G383" s="91">
        <v>3.325</v>
      </c>
      <c r="H383" s="1">
        <v>62</v>
      </c>
      <c r="I383" s="2"/>
      <c r="J383" s="13">
        <v>5.5</v>
      </c>
      <c r="K383" s="15">
        <v>75</v>
      </c>
      <c r="L383" s="1">
        <v>10</v>
      </c>
      <c r="M383" s="1">
        <v>15</v>
      </c>
      <c r="N383" s="44">
        <f>L383/M383*0.7</f>
        <v>0.4666666666666666</v>
      </c>
      <c r="O383" s="2">
        <v>8.6</v>
      </c>
      <c r="P383" s="2">
        <v>0.75</v>
      </c>
      <c r="Q383" s="2">
        <v>1.3</v>
      </c>
      <c r="R383" s="43"/>
      <c r="S383" s="37">
        <v>12</v>
      </c>
      <c r="T383" s="16" t="s">
        <v>126</v>
      </c>
      <c r="U383" s="85">
        <f>L383/M383*O383-L383/M383*P383+Q383</f>
        <v>6.533333333333332</v>
      </c>
      <c r="V383" s="43">
        <f>IF(R383="m",N383,IF(M383="V",N383,IF(AND(M383&lt;&gt;"V",R383&lt;&gt;"m"),L383/M383*N383-L383/M383*P383+Q383,N383)))</f>
        <v>1.1111111111111112</v>
      </c>
      <c r="W383" s="62"/>
      <c r="X383" s="62">
        <v>-99</v>
      </c>
    </row>
    <row r="384" spans="1:24" ht="12.75">
      <c r="A384" s="13">
        <v>3</v>
      </c>
      <c r="B384" s="18">
        <v>47</v>
      </c>
      <c r="C384" s="23">
        <v>2</v>
      </c>
      <c r="D384" s="4"/>
      <c r="E384" s="91">
        <v>24.88628521613041</v>
      </c>
      <c r="F384" s="91">
        <v>20.489796415323628</v>
      </c>
      <c r="G384" s="91">
        <v>3.562</v>
      </c>
      <c r="H384" s="1">
        <v>60</v>
      </c>
      <c r="I384" s="2"/>
      <c r="J384" s="13">
        <v>4</v>
      </c>
      <c r="K384" s="15">
        <v>74</v>
      </c>
      <c r="L384" s="1">
        <v>9.4</v>
      </c>
      <c r="M384" s="1" t="s">
        <v>19</v>
      </c>
      <c r="N384" s="2">
        <v>1</v>
      </c>
      <c r="O384" s="2">
        <v>4.8</v>
      </c>
      <c r="P384" s="2"/>
      <c r="Q384" s="2"/>
      <c r="R384" s="43"/>
      <c r="S384" s="37">
        <v>12</v>
      </c>
      <c r="T384" s="16" t="s">
        <v>125</v>
      </c>
      <c r="U384" s="3">
        <f>O384-P384+Q384</f>
        <v>4.8</v>
      </c>
      <c r="V384" s="43">
        <f>IF(R384="m",N384,IF(M384="V",N384,IF(AND(M384&lt;&gt;"V",R384&lt;&gt;"m"),L384/M384*N384-L384/M384*P384+Q384,N384)))</f>
        <v>1</v>
      </c>
      <c r="W384" s="62"/>
      <c r="X384" s="62">
        <v>-99</v>
      </c>
    </row>
    <row r="385" spans="1:24" ht="12.75">
      <c r="A385" s="13">
        <v>3</v>
      </c>
      <c r="B385" s="18">
        <v>44</v>
      </c>
      <c r="C385" s="23">
        <v>2</v>
      </c>
      <c r="D385" s="4"/>
      <c r="E385" s="91">
        <v>26.720443474174488</v>
      </c>
      <c r="F385" s="91">
        <v>21.24641288649559</v>
      </c>
      <c r="G385" s="91">
        <v>3.555</v>
      </c>
      <c r="H385" s="1">
        <v>77</v>
      </c>
      <c r="I385" s="2"/>
      <c r="J385" s="13">
        <v>5.6</v>
      </c>
      <c r="K385" s="15">
        <v>89</v>
      </c>
      <c r="L385" s="1">
        <v>9.1</v>
      </c>
      <c r="M385" s="1" t="s">
        <v>19</v>
      </c>
      <c r="N385" s="2">
        <v>1.8</v>
      </c>
      <c r="O385" s="2">
        <v>6.6</v>
      </c>
      <c r="P385" s="2"/>
      <c r="Q385" s="2"/>
      <c r="R385" s="43"/>
      <c r="S385" s="37">
        <v>12</v>
      </c>
      <c r="T385" s="16" t="s">
        <v>125</v>
      </c>
      <c r="U385" s="3">
        <f>O385-P385+Q385</f>
        <v>6.6</v>
      </c>
      <c r="V385" s="43">
        <f>IF(R385="m",N385,IF(M385="V",N385,IF(AND(M385&lt;&gt;"V",R385&lt;&gt;"m"),L385/M385*N385-L385/M385*P385+Q385,N385)))</f>
        <v>1.8</v>
      </c>
      <c r="W385" s="62"/>
      <c r="X385" s="62">
        <v>-99</v>
      </c>
    </row>
    <row r="386" spans="1:24" ht="12.75">
      <c r="A386" s="13">
        <v>3</v>
      </c>
      <c r="B386" s="18">
        <v>49</v>
      </c>
      <c r="C386" s="23">
        <v>2</v>
      </c>
      <c r="D386" s="4"/>
      <c r="E386" s="91">
        <v>25.655628561998988</v>
      </c>
      <c r="F386" s="91">
        <v>22.131635571930556</v>
      </c>
      <c r="G386" s="91">
        <v>3.602</v>
      </c>
      <c r="H386" s="1">
        <v>54</v>
      </c>
      <c r="I386" s="2"/>
      <c r="J386" s="13">
        <v>4.5</v>
      </c>
      <c r="K386" s="15">
        <v>64</v>
      </c>
      <c r="L386" s="1">
        <v>7.4</v>
      </c>
      <c r="M386" s="1" t="s">
        <v>19</v>
      </c>
      <c r="N386" s="2">
        <v>1.9</v>
      </c>
      <c r="O386" s="2">
        <v>5.6</v>
      </c>
      <c r="P386" s="2"/>
      <c r="Q386" s="2"/>
      <c r="R386" s="43"/>
      <c r="S386" s="37">
        <v>12</v>
      </c>
      <c r="T386" s="16" t="s">
        <v>125</v>
      </c>
      <c r="U386" s="3">
        <f>O386-P386+Q386</f>
        <v>5.6</v>
      </c>
      <c r="V386" s="43">
        <f>IF(R386="m",N386,IF(M386="V",N386,IF(AND(M386&lt;&gt;"V",R386&lt;&gt;"m"),L386/M386*N386-L386/M386*P386+Q386,N386)))</f>
        <v>1.9</v>
      </c>
      <c r="W386" s="62"/>
      <c r="X386" s="62">
        <v>-99</v>
      </c>
    </row>
    <row r="387" spans="1:24" ht="12.75">
      <c r="A387" s="13">
        <v>3</v>
      </c>
      <c r="B387" s="18">
        <v>548</v>
      </c>
      <c r="C387" s="23">
        <v>2</v>
      </c>
      <c r="D387" s="4"/>
      <c r="E387" s="91">
        <v>25.880870918436734</v>
      </c>
      <c r="F387" s="91">
        <v>23.29058849628355</v>
      </c>
      <c r="G387" s="91">
        <v>3.6</v>
      </c>
      <c r="H387" s="1">
        <v>34</v>
      </c>
      <c r="I387" s="2"/>
      <c r="J387" s="13">
        <v>3.4</v>
      </c>
      <c r="K387" s="15">
        <v>45</v>
      </c>
      <c r="L387" s="1">
        <v>6.1</v>
      </c>
      <c r="M387" s="1" t="s">
        <v>19</v>
      </c>
      <c r="N387" s="2">
        <v>1.1</v>
      </c>
      <c r="O387" s="2">
        <v>3.7</v>
      </c>
      <c r="P387" s="2"/>
      <c r="Q387" s="2"/>
      <c r="R387" s="43"/>
      <c r="S387" s="37">
        <v>12</v>
      </c>
      <c r="T387" s="16" t="s">
        <v>127</v>
      </c>
      <c r="U387" s="3">
        <f>O387-P387+Q387</f>
        <v>3.7</v>
      </c>
      <c r="V387" s="43">
        <f>IF(R387="m",N387,IF(M387="V",N387,IF(AND(M387&lt;&gt;"V",R387&lt;&gt;"m"),L387/M387*N387-L387/M387*P387+Q387,N387)))</f>
        <v>1.1</v>
      </c>
      <c r="W387" s="62"/>
      <c r="X387" s="62">
        <v>-99</v>
      </c>
    </row>
    <row r="388" spans="1:24" ht="12.75">
      <c r="A388" s="13">
        <v>3</v>
      </c>
      <c r="B388" s="18">
        <v>77</v>
      </c>
      <c r="C388" s="23">
        <v>2</v>
      </c>
      <c r="D388" s="4"/>
      <c r="E388" s="91">
        <v>29.786998809869868</v>
      </c>
      <c r="F388" s="91">
        <v>23.901771689580066</v>
      </c>
      <c r="G388" s="91">
        <v>3.811</v>
      </c>
      <c r="H388" s="1">
        <v>64</v>
      </c>
      <c r="I388" s="2"/>
      <c r="J388" s="13">
        <v>5.3</v>
      </c>
      <c r="K388" s="15">
        <v>82</v>
      </c>
      <c r="L388" s="1">
        <v>8.6</v>
      </c>
      <c r="M388" s="1" t="s">
        <v>19</v>
      </c>
      <c r="N388" s="2">
        <v>1.1</v>
      </c>
      <c r="O388" s="2">
        <v>6.3</v>
      </c>
      <c r="P388" s="2"/>
      <c r="Q388" s="2"/>
      <c r="R388" s="43"/>
      <c r="S388" s="37">
        <v>12</v>
      </c>
      <c r="T388" s="16" t="s">
        <v>125</v>
      </c>
      <c r="U388" s="11">
        <f>O388-P388+Q388</f>
        <v>6.3</v>
      </c>
      <c r="V388" s="43">
        <f>IF(R388="m",N388,IF(M388="V",N388,IF(AND(M388&lt;&gt;"V",R388&lt;&gt;"m"),L388/M388*N388-L388/M388*P388+Q388,N388)))</f>
        <v>1.1</v>
      </c>
      <c r="W388" s="62"/>
      <c r="X388" s="62">
        <v>-99</v>
      </c>
    </row>
    <row r="389" spans="1:24" ht="12.75">
      <c r="A389" s="13">
        <v>3</v>
      </c>
      <c r="B389" s="18">
        <v>549</v>
      </c>
      <c r="C389" s="23">
        <v>2</v>
      </c>
      <c r="D389" s="4"/>
      <c r="E389" s="91">
        <v>25.116105768470796</v>
      </c>
      <c r="F389" s="91">
        <v>24.413748442772732</v>
      </c>
      <c r="G389" s="91">
        <v>3.586</v>
      </c>
      <c r="H389" s="1">
        <v>35</v>
      </c>
      <c r="I389" s="2"/>
      <c r="J389" s="13">
        <v>3.5</v>
      </c>
      <c r="K389" s="15">
        <v>45</v>
      </c>
      <c r="L389" s="1">
        <v>6.4</v>
      </c>
      <c r="M389" s="1" t="s">
        <v>19</v>
      </c>
      <c r="N389" s="16">
        <v>0.8</v>
      </c>
      <c r="O389" s="2">
        <v>3.8</v>
      </c>
      <c r="P389" s="2"/>
      <c r="Q389" s="2"/>
      <c r="R389" s="43"/>
      <c r="S389" s="37">
        <v>12</v>
      </c>
      <c r="T389" s="16" t="s">
        <v>125</v>
      </c>
      <c r="U389" s="3">
        <f>O389-P389+Q389</f>
        <v>3.8</v>
      </c>
      <c r="V389" s="43">
        <f>IF(R389="m",N389,IF(M389="V",N389,IF(AND(M389&lt;&gt;"V",R389&lt;&gt;"m"),L389/M389*N389-L389/M389*P389+Q389,N389)))</f>
        <v>0.8</v>
      </c>
      <c r="W389" s="62"/>
      <c r="X389" s="62">
        <v>-99</v>
      </c>
    </row>
    <row r="390" spans="1:24" ht="12.75">
      <c r="A390" s="13">
        <v>3</v>
      </c>
      <c r="B390" s="18">
        <v>539</v>
      </c>
      <c r="C390" s="23">
        <v>2</v>
      </c>
      <c r="D390" s="4"/>
      <c r="E390" s="91">
        <v>21.31723361925368</v>
      </c>
      <c r="F390" s="91">
        <v>25.02554284770184</v>
      </c>
      <c r="G390" s="91">
        <v>3.413</v>
      </c>
      <c r="H390" s="1">
        <v>30</v>
      </c>
      <c r="I390" s="2"/>
      <c r="J390" s="13">
        <v>2.9</v>
      </c>
      <c r="K390" s="15">
        <v>39</v>
      </c>
      <c r="L390" s="1">
        <v>5.1</v>
      </c>
      <c r="M390" s="1" t="s">
        <v>19</v>
      </c>
      <c r="N390" s="2">
        <v>0.9</v>
      </c>
      <c r="O390" s="2">
        <v>4.1</v>
      </c>
      <c r="P390" s="2"/>
      <c r="Q390" s="2"/>
      <c r="R390" s="43"/>
      <c r="S390" s="37">
        <v>12</v>
      </c>
      <c r="T390" s="16" t="s">
        <v>127</v>
      </c>
      <c r="U390" s="3">
        <f>O390-P390+Q390</f>
        <v>4.1</v>
      </c>
      <c r="V390" s="43">
        <f>IF(R390="m",N390,IF(M390="V",N390,IF(AND(M390&lt;&gt;"V",R390&lt;&gt;"m"),L390/M390*N390-L390/M390*P390+Q390,N390)))</f>
        <v>0.9</v>
      </c>
      <c r="W390" s="62"/>
      <c r="X390" s="62">
        <v>-99</v>
      </c>
    </row>
    <row r="391" spans="1:24" ht="12.75">
      <c r="A391" s="13">
        <v>3</v>
      </c>
      <c r="B391" s="18">
        <v>538</v>
      </c>
      <c r="C391" s="23">
        <v>2</v>
      </c>
      <c r="D391" s="4"/>
      <c r="E391" s="91">
        <v>21.522311822836766</v>
      </c>
      <c r="F391" s="91">
        <v>25.399499971467563</v>
      </c>
      <c r="G391" s="91">
        <v>3.492</v>
      </c>
      <c r="H391" s="1">
        <v>28</v>
      </c>
      <c r="I391" s="2"/>
      <c r="J391" s="13">
        <v>2.4</v>
      </c>
      <c r="K391" s="15">
        <v>35</v>
      </c>
      <c r="L391" s="1">
        <v>5.1</v>
      </c>
      <c r="M391" s="1" t="s">
        <v>19</v>
      </c>
      <c r="N391" s="2">
        <v>1</v>
      </c>
      <c r="O391" s="2">
        <v>3.1</v>
      </c>
      <c r="P391" s="2"/>
      <c r="Q391" s="2"/>
      <c r="R391" s="43"/>
      <c r="S391" s="37">
        <v>12</v>
      </c>
      <c r="T391" s="16" t="s">
        <v>127</v>
      </c>
      <c r="U391" s="3">
        <f>O391-P391+Q391</f>
        <v>3.1</v>
      </c>
      <c r="V391" s="43">
        <f>IF(R391="m",N391,IF(M391="V",N391,IF(AND(M391&lt;&gt;"V",R391&lt;&gt;"m"),L391/M391*N391-L391/M391*P391+Q391,N391)))</f>
        <v>1</v>
      </c>
      <c r="W391" s="62"/>
      <c r="X391" s="62">
        <v>-99</v>
      </c>
    </row>
    <row r="392" spans="1:24" ht="12.75">
      <c r="A392" s="13">
        <v>3</v>
      </c>
      <c r="B392" s="18">
        <v>590</v>
      </c>
      <c r="C392" s="23">
        <v>2</v>
      </c>
      <c r="D392" s="4"/>
      <c r="E392" s="91">
        <v>28.475487743519228</v>
      </c>
      <c r="F392" s="91">
        <v>26.240045994027643</v>
      </c>
      <c r="G392" s="91">
        <v>4.043</v>
      </c>
      <c r="H392" s="1">
        <v>32</v>
      </c>
      <c r="I392" s="2"/>
      <c r="J392" s="13">
        <v>2.5</v>
      </c>
      <c r="K392" s="15">
        <v>46</v>
      </c>
      <c r="L392" s="1">
        <v>5.1</v>
      </c>
      <c r="M392" s="1" t="s">
        <v>19</v>
      </c>
      <c r="N392" s="2">
        <v>0.7</v>
      </c>
      <c r="O392" s="2">
        <v>3.3</v>
      </c>
      <c r="P392" s="2"/>
      <c r="Q392" s="2"/>
      <c r="R392" s="43"/>
      <c r="S392" s="37">
        <v>12</v>
      </c>
      <c r="T392" s="16" t="s">
        <v>127</v>
      </c>
      <c r="U392" s="3">
        <f>O392-P392+Q392</f>
        <v>3.3</v>
      </c>
      <c r="V392" s="43">
        <f>IF(R392="m",N392,IF(M392="V",N392,IF(AND(M392&lt;&gt;"V",R392&lt;&gt;"m"),L392/M392*N392-L392/M392*P392+Q392,N392)))</f>
        <v>0.7</v>
      </c>
      <c r="W392" s="62"/>
      <c r="X392" s="62">
        <v>-99</v>
      </c>
    </row>
    <row r="393" spans="1:24" ht="12.75">
      <c r="A393" s="13">
        <v>3</v>
      </c>
      <c r="B393" s="18">
        <v>95</v>
      </c>
      <c r="C393" s="23">
        <v>2</v>
      </c>
      <c r="D393" s="4"/>
      <c r="E393" s="91">
        <v>26.985708180644007</v>
      </c>
      <c r="F393" s="91">
        <v>27.294357548568957</v>
      </c>
      <c r="G393" s="91">
        <v>3.792</v>
      </c>
      <c r="H393" s="1">
        <v>56</v>
      </c>
      <c r="I393" s="2"/>
      <c r="J393" s="13">
        <v>4.3</v>
      </c>
      <c r="K393" s="15">
        <v>72</v>
      </c>
      <c r="L393" s="1">
        <v>9.9</v>
      </c>
      <c r="M393" s="1" t="s">
        <v>19</v>
      </c>
      <c r="N393" s="2">
        <v>1.2</v>
      </c>
      <c r="O393" s="2">
        <v>5.8</v>
      </c>
      <c r="P393" s="2"/>
      <c r="Q393" s="2"/>
      <c r="R393" s="43"/>
      <c r="S393" s="37">
        <v>12</v>
      </c>
      <c r="T393" s="16" t="s">
        <v>125</v>
      </c>
      <c r="U393" s="3">
        <f>O393-P393+Q393</f>
        <v>5.8</v>
      </c>
      <c r="V393" s="43">
        <f>IF(R393="m",N393,IF(M393="V",N393,IF(AND(M393&lt;&gt;"V",R393&lt;&gt;"m"),L393/M393*N393-L393/M393*P393+Q393,N393)))</f>
        <v>1.2</v>
      </c>
      <c r="W393" s="62"/>
      <c r="X393" s="62">
        <v>-99</v>
      </c>
    </row>
    <row r="394" spans="1:24" ht="12.75">
      <c r="A394" s="13">
        <v>3</v>
      </c>
      <c r="B394" s="18">
        <v>96</v>
      </c>
      <c r="C394" s="23">
        <v>2</v>
      </c>
      <c r="D394" s="4"/>
      <c r="E394" s="91">
        <v>25.69878537128583</v>
      </c>
      <c r="F394" s="91">
        <v>27.66362666825493</v>
      </c>
      <c r="G394" s="91">
        <v>3.787</v>
      </c>
      <c r="H394" s="1">
        <v>49</v>
      </c>
      <c r="I394" s="2"/>
      <c r="J394" s="13">
        <v>5</v>
      </c>
      <c r="K394" s="15">
        <v>63</v>
      </c>
      <c r="L394" s="1">
        <v>8.7</v>
      </c>
      <c r="M394" s="1" t="s">
        <v>19</v>
      </c>
      <c r="N394" s="2">
        <v>0.9</v>
      </c>
      <c r="O394" s="2">
        <v>5</v>
      </c>
      <c r="P394" s="2"/>
      <c r="Q394" s="2"/>
      <c r="R394" s="43"/>
      <c r="S394" s="37">
        <v>12</v>
      </c>
      <c r="T394" s="16" t="s">
        <v>125</v>
      </c>
      <c r="U394" s="3">
        <f>O394-P394+Q394</f>
        <v>5</v>
      </c>
      <c r="V394" s="43">
        <f>IF(R394="m",N394,IF(M394="V",N394,IF(AND(M394&lt;&gt;"V",R394&lt;&gt;"m"),L394/M394*N394-L394/M394*P394+Q394,N394)))</f>
        <v>0.9</v>
      </c>
      <c r="W394" s="62"/>
      <c r="X394" s="62">
        <v>-99</v>
      </c>
    </row>
    <row r="395" spans="1:24" ht="12.75">
      <c r="A395" s="13">
        <v>4</v>
      </c>
      <c r="B395" s="18">
        <v>92</v>
      </c>
      <c r="C395" s="23">
        <v>2</v>
      </c>
      <c r="D395" s="4"/>
      <c r="E395" s="91">
        <v>30.25486347973859</v>
      </c>
      <c r="F395" s="91">
        <v>28.036673943647095</v>
      </c>
      <c r="G395" s="91">
        <v>3.851</v>
      </c>
      <c r="H395" s="1">
        <v>45</v>
      </c>
      <c r="I395" s="2"/>
      <c r="J395" s="13"/>
      <c r="K395" s="15">
        <v>55</v>
      </c>
      <c r="L395" s="1">
        <v>9</v>
      </c>
      <c r="M395" s="1">
        <v>15</v>
      </c>
      <c r="N395" s="2">
        <v>-1</v>
      </c>
      <c r="O395" s="2">
        <v>4</v>
      </c>
      <c r="P395" s="2">
        <v>-1.25</v>
      </c>
      <c r="Q395" s="2">
        <v>1.3</v>
      </c>
      <c r="R395" s="43"/>
      <c r="S395" s="37">
        <v>12</v>
      </c>
      <c r="T395" s="16" t="s">
        <v>145</v>
      </c>
      <c r="U395" s="85">
        <f>L395/M395*O395-L395/M395*P395+Q395</f>
        <v>4.45</v>
      </c>
      <c r="V395" s="43">
        <f>IF(R395="m",N395,IF(M395="V",N395,IF(AND(M395&lt;&gt;"V",R395&lt;&gt;"m"),L395/M395*N395-L395/M395*P395+Q395,N395)))</f>
        <v>1.4500000000000002</v>
      </c>
      <c r="W395" s="62"/>
      <c r="X395" s="62">
        <v>-99</v>
      </c>
    </row>
    <row r="396" spans="1:24" ht="12.75">
      <c r="A396" s="13">
        <v>4</v>
      </c>
      <c r="B396" s="18">
        <v>587</v>
      </c>
      <c r="C396" s="23">
        <v>2</v>
      </c>
      <c r="D396" s="4"/>
      <c r="E396" s="91">
        <v>37.78528154005019</v>
      </c>
      <c r="F396" s="91">
        <v>30.035099282991258</v>
      </c>
      <c r="G396" s="91">
        <v>4.096</v>
      </c>
      <c r="H396" s="1">
        <v>37</v>
      </c>
      <c r="I396" s="2"/>
      <c r="J396" s="13">
        <v>3.1</v>
      </c>
      <c r="K396" s="15">
        <v>53</v>
      </c>
      <c r="L396" s="1">
        <v>8.1</v>
      </c>
      <c r="M396" s="1">
        <v>15</v>
      </c>
      <c r="N396" s="2">
        <v>-0.45</v>
      </c>
      <c r="O396" s="2">
        <v>5</v>
      </c>
      <c r="P396" s="2">
        <v>-1.8</v>
      </c>
      <c r="Q396" s="2">
        <v>1.3</v>
      </c>
      <c r="R396" s="43"/>
      <c r="S396" s="37">
        <v>12</v>
      </c>
      <c r="T396" s="16" t="s">
        <v>128</v>
      </c>
      <c r="U396" s="85">
        <f>L396/M396*O396-L396/M396*P396+Q396</f>
        <v>4.9719999999999995</v>
      </c>
      <c r="V396" s="43">
        <f>IF(R396="m",N396,IF(M396="V",N396,IF(AND(M396&lt;&gt;"V",R396&lt;&gt;"m"),L396/M396*N396-L396/M396*P396+Q396,N396)))</f>
        <v>2.029</v>
      </c>
      <c r="W396" s="62"/>
      <c r="X396" s="62">
        <v>-99</v>
      </c>
    </row>
    <row r="397" spans="1:24" ht="12.75">
      <c r="A397" s="13">
        <v>4</v>
      </c>
      <c r="B397" s="18">
        <v>553</v>
      </c>
      <c r="C397" s="23">
        <v>2</v>
      </c>
      <c r="D397" s="4"/>
      <c r="E397" s="91">
        <v>30.401918006623518</v>
      </c>
      <c r="F397" s="91">
        <v>37.86164340752447</v>
      </c>
      <c r="G397" s="91">
        <v>4.619</v>
      </c>
      <c r="H397" s="1">
        <v>30</v>
      </c>
      <c r="I397" s="2"/>
      <c r="J397" s="13">
        <v>2.6</v>
      </c>
      <c r="K397" s="15">
        <v>41</v>
      </c>
      <c r="L397" s="1">
        <v>7</v>
      </c>
      <c r="M397" s="1">
        <v>15</v>
      </c>
      <c r="N397" s="2">
        <v>0.25</v>
      </c>
      <c r="O397" s="2">
        <v>3.5</v>
      </c>
      <c r="P397" s="2">
        <v>-1.25</v>
      </c>
      <c r="Q397" s="2"/>
      <c r="R397" s="43"/>
      <c r="S397" s="37">
        <v>12</v>
      </c>
      <c r="T397" s="16" t="s">
        <v>128</v>
      </c>
      <c r="U397" s="85">
        <f>L397/M397*O397-L397/M397*P397+Q397</f>
        <v>2.216666666666667</v>
      </c>
      <c r="V397" s="43">
        <f>IF(R397="m",N397,IF(M397="V",N397,IF(AND(M397&lt;&gt;"V",R397&lt;&gt;"m"),L397/M397*N397-L397/M397*P397+Q397,N397)))</f>
        <v>0.7000000000000001</v>
      </c>
      <c r="W397" s="62"/>
      <c r="X397" s="62">
        <v>-99</v>
      </c>
    </row>
    <row r="398" spans="1:24" ht="12.75">
      <c r="A398" s="13">
        <v>4</v>
      </c>
      <c r="B398" s="18">
        <v>556</v>
      </c>
      <c r="C398" s="23">
        <v>2</v>
      </c>
      <c r="D398" s="4"/>
      <c r="E398" s="91">
        <v>32.94493279800898</v>
      </c>
      <c r="F398" s="91">
        <v>37.93211163295121</v>
      </c>
      <c r="G398" s="91">
        <v>4.771</v>
      </c>
      <c r="H398" s="1">
        <v>28</v>
      </c>
      <c r="I398" s="2"/>
      <c r="J398" s="13">
        <v>2.6</v>
      </c>
      <c r="K398" s="15">
        <v>42</v>
      </c>
      <c r="L398" s="1">
        <v>7</v>
      </c>
      <c r="M398" s="1">
        <v>15</v>
      </c>
      <c r="N398" s="2">
        <v>-3.25</v>
      </c>
      <c r="O398" s="2">
        <v>2.25</v>
      </c>
      <c r="P398" s="2">
        <v>-5</v>
      </c>
      <c r="Q398" s="2"/>
      <c r="R398" s="43"/>
      <c r="S398" s="37">
        <v>12</v>
      </c>
      <c r="T398" s="16" t="s">
        <v>128</v>
      </c>
      <c r="U398" s="85">
        <f>L398/M398*O398-L398/M398*P398+Q398</f>
        <v>3.3833333333333337</v>
      </c>
      <c r="V398" s="43">
        <f>IF(R398="m",N398,IF(M398="V",N398,IF(AND(M398&lt;&gt;"V",R398&lt;&gt;"m"),L398/M398*N398-L398/M398*P398+Q398,N398)))</f>
        <v>0.8166666666666669</v>
      </c>
      <c r="W398" s="62"/>
      <c r="X398" s="62">
        <v>-99</v>
      </c>
    </row>
    <row r="399" spans="1:24" ht="12.75">
      <c r="A399" s="13">
        <v>5</v>
      </c>
      <c r="B399" s="18">
        <v>30</v>
      </c>
      <c r="C399" s="23">
        <v>2</v>
      </c>
      <c r="D399" s="4"/>
      <c r="E399" s="91">
        <v>40.4926653936721</v>
      </c>
      <c r="F399" s="91">
        <v>14.65483279898171</v>
      </c>
      <c r="G399" s="91">
        <v>3.902</v>
      </c>
      <c r="H399" s="1">
        <v>49</v>
      </c>
      <c r="I399" s="2"/>
      <c r="J399" s="13">
        <v>4.2</v>
      </c>
      <c r="K399" s="15">
        <v>64</v>
      </c>
      <c r="L399" s="1">
        <v>6.5</v>
      </c>
      <c r="M399" s="1" t="s">
        <v>19</v>
      </c>
      <c r="N399" s="2">
        <v>0.7</v>
      </c>
      <c r="O399" s="2">
        <v>5.3</v>
      </c>
      <c r="P399" s="2"/>
      <c r="Q399" s="2"/>
      <c r="R399" s="43"/>
      <c r="S399" s="37">
        <v>12</v>
      </c>
      <c r="T399" s="16" t="s">
        <v>129</v>
      </c>
      <c r="U399" s="3">
        <f>O399-P399+Q399</f>
        <v>5.3</v>
      </c>
      <c r="V399" s="43">
        <f>IF(R399="m",N399,IF(M399="V",N399,IF(AND(M399&lt;&gt;"V",R399&lt;&gt;"m"),L399/M399*N399-L399/M399*P399+Q399,N399)))</f>
        <v>0.7</v>
      </c>
      <c r="W399" s="62"/>
      <c r="X399" s="62">
        <v>-99</v>
      </c>
    </row>
    <row r="400" spans="1:24" ht="12.75">
      <c r="A400" s="13">
        <v>5</v>
      </c>
      <c r="B400" s="18">
        <v>376</v>
      </c>
      <c r="C400" s="23">
        <v>2</v>
      </c>
      <c r="D400" s="4"/>
      <c r="E400" s="91">
        <v>45.402003278050195</v>
      </c>
      <c r="F400" s="91">
        <v>23.921506397798606</v>
      </c>
      <c r="G400" s="91">
        <v>4.456</v>
      </c>
      <c r="H400" s="1">
        <v>27</v>
      </c>
      <c r="I400" s="2"/>
      <c r="J400" s="13">
        <v>2.5</v>
      </c>
      <c r="K400" s="15">
        <v>40</v>
      </c>
      <c r="L400" s="1">
        <v>5.8</v>
      </c>
      <c r="M400" s="1" t="s">
        <v>19</v>
      </c>
      <c r="N400" s="2">
        <v>0.4</v>
      </c>
      <c r="O400" s="2">
        <v>3.6</v>
      </c>
      <c r="P400" s="2"/>
      <c r="Q400" s="2"/>
      <c r="R400" s="43"/>
      <c r="S400" s="37">
        <v>12</v>
      </c>
      <c r="T400" s="16" t="s">
        <v>125</v>
      </c>
      <c r="U400" s="3">
        <f>O400-P400+Q400</f>
        <v>3.6</v>
      </c>
      <c r="V400" s="43">
        <f>IF(R400="m",N400,IF(M400="V",N400,IF(AND(M400&lt;&gt;"V",R400&lt;&gt;"m"),L400/M400*N400-L400/M400*P400+Q400,N400)))</f>
        <v>0.4</v>
      </c>
      <c r="W400" s="62"/>
      <c r="X400" s="62">
        <v>-99</v>
      </c>
    </row>
    <row r="401" spans="1:24" ht="12.75">
      <c r="A401" s="13">
        <v>5</v>
      </c>
      <c r="B401" s="18">
        <v>372</v>
      </c>
      <c r="C401" s="23">
        <v>2</v>
      </c>
      <c r="D401" s="4"/>
      <c r="E401" s="91">
        <v>42.325215366875796</v>
      </c>
      <c r="F401" s="91">
        <v>24.457849804256725</v>
      </c>
      <c r="G401" s="91">
        <v>4.34</v>
      </c>
      <c r="H401" s="1">
        <v>32</v>
      </c>
      <c r="I401" s="2"/>
      <c r="J401" s="13">
        <v>2.8</v>
      </c>
      <c r="K401" s="15">
        <v>45</v>
      </c>
      <c r="L401" s="1">
        <v>5.3</v>
      </c>
      <c r="M401" s="1" t="s">
        <v>19</v>
      </c>
      <c r="N401" s="2">
        <v>0.8</v>
      </c>
      <c r="O401" s="2">
        <v>3.6</v>
      </c>
      <c r="P401" s="2"/>
      <c r="Q401" s="2"/>
      <c r="R401" s="43"/>
      <c r="S401" s="37">
        <v>12</v>
      </c>
      <c r="T401" s="16" t="s">
        <v>125</v>
      </c>
      <c r="U401" s="11">
        <f>O401-P401+Q401</f>
        <v>3.6</v>
      </c>
      <c r="V401" s="43">
        <f>IF(R401="m",N401,IF(M401="V",N401,IF(AND(M401&lt;&gt;"V",R401&lt;&gt;"m"),L401/M401*N401-L401/M401*P401+Q401,N401)))</f>
        <v>0.8</v>
      </c>
      <c r="W401" s="62"/>
      <c r="X401" s="62">
        <v>-99</v>
      </c>
    </row>
    <row r="402" spans="1:24" ht="12.75">
      <c r="A402" s="13">
        <v>5</v>
      </c>
      <c r="B402" s="18">
        <v>352</v>
      </c>
      <c r="C402" s="23">
        <v>2</v>
      </c>
      <c r="D402" s="4"/>
      <c r="E402" s="91">
        <v>47.927191190829156</v>
      </c>
      <c r="F402" s="91">
        <v>29.601978473705234</v>
      </c>
      <c r="G402" s="91">
        <v>4.462</v>
      </c>
      <c r="H402" s="1">
        <v>53</v>
      </c>
      <c r="I402" s="2"/>
      <c r="J402" s="13">
        <v>4.4</v>
      </c>
      <c r="K402" s="15">
        <v>67</v>
      </c>
      <c r="L402" s="1">
        <v>7.2</v>
      </c>
      <c r="M402" s="1" t="s">
        <v>19</v>
      </c>
      <c r="N402" s="2">
        <v>0.9</v>
      </c>
      <c r="O402" s="2">
        <v>5</v>
      </c>
      <c r="P402" s="2"/>
      <c r="Q402" s="2"/>
      <c r="R402" s="43"/>
      <c r="S402" s="37">
        <v>12</v>
      </c>
      <c r="T402" s="16" t="s">
        <v>125</v>
      </c>
      <c r="U402" s="3">
        <f>O402-P402+Q402</f>
        <v>5</v>
      </c>
      <c r="V402" s="43">
        <f>IF(R402="m",N402,IF(M402="V",N402,IF(AND(M402&lt;&gt;"V",R402&lt;&gt;"m"),L402/M402*N402-L402/M402*P402+Q402,N402)))</f>
        <v>0.9</v>
      </c>
      <c r="W402" s="62"/>
      <c r="X402" s="62">
        <v>-99</v>
      </c>
    </row>
    <row r="403" spans="1:24" ht="12.75">
      <c r="A403" s="13">
        <v>5</v>
      </c>
      <c r="B403" s="18">
        <v>351</v>
      </c>
      <c r="C403" s="23">
        <v>2</v>
      </c>
      <c r="D403" s="4"/>
      <c r="E403" s="91">
        <v>49.45563133917832</v>
      </c>
      <c r="F403" s="91">
        <v>31.706658903821502</v>
      </c>
      <c r="G403" s="91">
        <v>4.568</v>
      </c>
      <c r="H403" s="1">
        <v>47</v>
      </c>
      <c r="I403" s="2"/>
      <c r="J403" s="13">
        <v>3.6</v>
      </c>
      <c r="K403" s="15">
        <v>61</v>
      </c>
      <c r="L403" s="1">
        <v>7.1</v>
      </c>
      <c r="M403" s="1" t="s">
        <v>19</v>
      </c>
      <c r="N403" s="2">
        <v>1</v>
      </c>
      <c r="O403" s="2">
        <v>5.5</v>
      </c>
      <c r="P403" s="16"/>
      <c r="Q403" s="2"/>
      <c r="R403" s="43"/>
      <c r="S403" s="37">
        <v>12</v>
      </c>
      <c r="T403" s="16" t="s">
        <v>125</v>
      </c>
      <c r="U403" s="3">
        <f>O403-P403+Q403</f>
        <v>5.5</v>
      </c>
      <c r="V403" s="43">
        <f>IF(R403="m",N403,IF(M403="V",N403,IF(AND(M403&lt;&gt;"V",R403&lt;&gt;"m"),L403/M403*N403-L403/M403*P403+Q403,N403)))</f>
        <v>1</v>
      </c>
      <c r="W403" s="62"/>
      <c r="X403" s="62">
        <v>-99</v>
      </c>
    </row>
    <row r="404" spans="1:24" ht="12.75">
      <c r="A404" s="13">
        <v>5</v>
      </c>
      <c r="B404" s="18">
        <v>354</v>
      </c>
      <c r="C404" s="23">
        <v>2</v>
      </c>
      <c r="D404" s="4"/>
      <c r="E404" s="91">
        <v>43.76680816360306</v>
      </c>
      <c r="F404" s="91">
        <v>32.55284852620993</v>
      </c>
      <c r="G404" s="91">
        <v>4.432</v>
      </c>
      <c r="H404" s="1">
        <v>31</v>
      </c>
      <c r="I404" s="2"/>
      <c r="J404" s="13">
        <v>2.6</v>
      </c>
      <c r="K404" s="15">
        <v>43</v>
      </c>
      <c r="L404" s="1">
        <v>6.9</v>
      </c>
      <c r="M404" s="1" t="s">
        <v>19</v>
      </c>
      <c r="N404" s="2">
        <v>1</v>
      </c>
      <c r="O404" s="2">
        <v>3.7</v>
      </c>
      <c r="P404" s="2"/>
      <c r="Q404" s="2"/>
      <c r="R404" s="43"/>
      <c r="S404" s="37">
        <v>12</v>
      </c>
      <c r="T404" s="16" t="s">
        <v>125</v>
      </c>
      <c r="U404" s="3">
        <f>O404-P404+Q404</f>
        <v>3.7</v>
      </c>
      <c r="V404" s="43">
        <f>IF(R404="m",N404,IF(M404="V",N404,IF(AND(M404&lt;&gt;"V",R404&lt;&gt;"m"),L404/M404*N404-L404/M404*P404+Q404,N404)))</f>
        <v>1</v>
      </c>
      <c r="W404" s="62"/>
      <c r="X404" s="62">
        <v>-99</v>
      </c>
    </row>
    <row r="405" spans="1:24" ht="12.75">
      <c r="A405" s="13">
        <v>5</v>
      </c>
      <c r="B405" s="18">
        <v>348</v>
      </c>
      <c r="C405" s="23">
        <v>2</v>
      </c>
      <c r="D405" s="4"/>
      <c r="E405" s="91">
        <v>45.04422092370603</v>
      </c>
      <c r="F405" s="91">
        <v>34.52658144642131</v>
      </c>
      <c r="G405" s="91">
        <v>4.646</v>
      </c>
      <c r="H405" s="1">
        <v>33</v>
      </c>
      <c r="I405" s="2"/>
      <c r="J405" s="13">
        <v>3.3</v>
      </c>
      <c r="K405" s="15">
        <v>46</v>
      </c>
      <c r="L405" s="1">
        <v>6.3</v>
      </c>
      <c r="M405" s="1" t="s">
        <v>19</v>
      </c>
      <c r="N405" s="2">
        <v>0.9</v>
      </c>
      <c r="O405" s="2">
        <v>4.2</v>
      </c>
      <c r="P405" s="2"/>
      <c r="Q405" s="2"/>
      <c r="R405" s="43"/>
      <c r="S405" s="37">
        <v>12</v>
      </c>
      <c r="T405" s="16" t="s">
        <v>125</v>
      </c>
      <c r="U405" s="3">
        <f>O405-P405+Q405</f>
        <v>4.2</v>
      </c>
      <c r="V405" s="43">
        <f>IF(R405="m",N405,IF(M405="V",N405,IF(AND(M405&lt;&gt;"V",R405&lt;&gt;"m"),L405/M405*N405-L405/M405*P405+Q405,N405)))</f>
        <v>0.9</v>
      </c>
      <c r="W405" s="62"/>
      <c r="X405" s="62">
        <v>-99</v>
      </c>
    </row>
    <row r="406" spans="1:24" ht="12.75">
      <c r="A406" s="13">
        <v>5</v>
      </c>
      <c r="B406" s="18">
        <v>346</v>
      </c>
      <c r="C406" s="23">
        <v>2</v>
      </c>
      <c r="D406" s="4"/>
      <c r="E406" s="91">
        <v>45.378256883748946</v>
      </c>
      <c r="F406" s="91">
        <v>34.698511599094445</v>
      </c>
      <c r="G406" s="91">
        <v>4.525</v>
      </c>
      <c r="H406" s="1">
        <v>45</v>
      </c>
      <c r="I406" s="2"/>
      <c r="J406" s="13">
        <v>3.6</v>
      </c>
      <c r="K406" s="15">
        <v>57</v>
      </c>
      <c r="L406" s="1">
        <v>5.6</v>
      </c>
      <c r="M406" s="1" t="s">
        <v>19</v>
      </c>
      <c r="N406" s="2">
        <v>1</v>
      </c>
      <c r="O406" s="2">
        <v>4.4</v>
      </c>
      <c r="P406" s="2"/>
      <c r="Q406" s="2"/>
      <c r="R406" s="43"/>
      <c r="S406" s="37">
        <v>12</v>
      </c>
      <c r="T406" s="16" t="s">
        <v>125</v>
      </c>
      <c r="U406" s="3">
        <f>O406-P406+Q406</f>
        <v>4.4</v>
      </c>
      <c r="V406" s="43">
        <f>IF(R406="m",N406,IF(M406="V",N406,IF(AND(M406&lt;&gt;"V",R406&lt;&gt;"m"),L406/M406*N406-L406/M406*P406+Q406,N406)))</f>
        <v>1</v>
      </c>
      <c r="W406" s="62"/>
      <c r="X406" s="62">
        <v>-99</v>
      </c>
    </row>
    <row r="407" spans="1:24" ht="12.75">
      <c r="A407" s="13">
        <v>5</v>
      </c>
      <c r="B407" s="18">
        <v>331</v>
      </c>
      <c r="C407" s="23">
        <v>2</v>
      </c>
      <c r="D407" s="4"/>
      <c r="E407" s="91">
        <v>45.79115080643815</v>
      </c>
      <c r="F407" s="91">
        <v>43.755425455845334</v>
      </c>
      <c r="G407" s="91">
        <v>4.922</v>
      </c>
      <c r="H407" s="1">
        <v>31</v>
      </c>
      <c r="I407" s="2"/>
      <c r="J407" s="13">
        <v>2.4</v>
      </c>
      <c r="K407" s="15">
        <v>43</v>
      </c>
      <c r="L407" s="1">
        <v>4.8</v>
      </c>
      <c r="M407" s="1" t="s">
        <v>19</v>
      </c>
      <c r="N407" s="2">
        <v>1.2</v>
      </c>
      <c r="O407" s="2">
        <v>3.2</v>
      </c>
      <c r="P407" s="2"/>
      <c r="Q407" s="2"/>
      <c r="R407" s="43"/>
      <c r="S407" s="37">
        <v>12</v>
      </c>
      <c r="T407" s="16" t="s">
        <v>125</v>
      </c>
      <c r="U407" s="3">
        <f>O407-P407+Q407</f>
        <v>3.2</v>
      </c>
      <c r="V407" s="43">
        <f>IF(R407="m",N407,IF(M407="V",N407,IF(AND(M407&lt;&gt;"V",R407&lt;&gt;"m"),L407/M407*N407-L407/M407*P407+Q407,N407)))</f>
        <v>1.2</v>
      </c>
      <c r="W407" s="62"/>
      <c r="X407" s="62">
        <v>-99</v>
      </c>
    </row>
    <row r="408" spans="1:24" ht="12.75">
      <c r="A408" s="13">
        <v>5</v>
      </c>
      <c r="B408" s="18">
        <v>398</v>
      </c>
      <c r="C408" s="23">
        <v>2</v>
      </c>
      <c r="D408" s="4"/>
      <c r="E408" s="91">
        <v>48.252136886865244</v>
      </c>
      <c r="F408" s="91">
        <v>14.995910204159609</v>
      </c>
      <c r="G408" s="91">
        <v>4.413</v>
      </c>
      <c r="H408" s="1">
        <v>67</v>
      </c>
      <c r="I408" s="2"/>
      <c r="J408" s="13">
        <v>6.8</v>
      </c>
      <c r="K408" s="15">
        <v>83</v>
      </c>
      <c r="L408" s="1">
        <v>12</v>
      </c>
      <c r="M408" s="1" t="s">
        <v>19</v>
      </c>
      <c r="N408" s="2">
        <v>1</v>
      </c>
      <c r="O408" s="2">
        <v>8.3</v>
      </c>
      <c r="P408" s="2"/>
      <c r="Q408" s="2"/>
      <c r="R408" s="43"/>
      <c r="S408" s="37">
        <v>12</v>
      </c>
      <c r="T408" s="16" t="s">
        <v>125</v>
      </c>
      <c r="U408" s="3">
        <f>O408-P408+Q408</f>
        <v>8.3</v>
      </c>
      <c r="V408" s="43">
        <f>IF(R408="m",N408,IF(M408="V",N408,IF(AND(M408&lt;&gt;"V",R408&lt;&gt;"m"),L408/M408*N408-L408/M408*P408+Q408,N408)))</f>
        <v>1</v>
      </c>
      <c r="W408" s="62">
        <v>2.825</v>
      </c>
      <c r="X408" s="62">
        <v>2.225</v>
      </c>
    </row>
    <row r="409" spans="1:24" ht="12.75">
      <c r="A409" s="13">
        <v>5</v>
      </c>
      <c r="B409" s="18">
        <v>374</v>
      </c>
      <c r="C409" s="23">
        <v>3</v>
      </c>
      <c r="D409" s="4"/>
      <c r="E409" s="91">
        <v>45.27276719288772</v>
      </c>
      <c r="F409" s="91">
        <v>22.792533397992198</v>
      </c>
      <c r="G409" s="91">
        <v>4.42</v>
      </c>
      <c r="H409" s="1">
        <v>26</v>
      </c>
      <c r="I409" s="2"/>
      <c r="J409" s="13">
        <v>4.8</v>
      </c>
      <c r="K409" s="15">
        <v>29</v>
      </c>
      <c r="L409" s="1">
        <v>6.8</v>
      </c>
      <c r="M409" s="1" t="s">
        <v>19</v>
      </c>
      <c r="N409" s="2"/>
      <c r="O409" s="2">
        <v>3.5</v>
      </c>
      <c r="P409" s="2"/>
      <c r="Q409" s="2"/>
      <c r="R409" s="43"/>
      <c r="S409" s="37">
        <v>12</v>
      </c>
      <c r="T409" s="16" t="s">
        <v>146</v>
      </c>
      <c r="U409" s="3">
        <f>O409-P409+Q409</f>
        <v>3.5</v>
      </c>
      <c r="V409" s="43">
        <f>IF(R409="m",N409,IF(M409="V",N409,IF(AND(M409&lt;&gt;"V",R409&lt;&gt;"m"),L409/M409*N409-L409/M409*P409+Q409,N409)))</f>
        <v>0</v>
      </c>
      <c r="W409" s="62"/>
      <c r="X409" s="62">
        <v>-99</v>
      </c>
    </row>
    <row r="410" spans="1:24" ht="12.75">
      <c r="A410" s="13">
        <v>3</v>
      </c>
      <c r="B410" s="18">
        <v>591</v>
      </c>
      <c r="C410" s="23">
        <v>4</v>
      </c>
      <c r="D410" s="4"/>
      <c r="E410" s="91">
        <v>28.690071371754744</v>
      </c>
      <c r="F410" s="91">
        <v>29.031001182935785</v>
      </c>
      <c r="G410" s="91">
        <v>3.967</v>
      </c>
      <c r="H410" s="1">
        <v>34</v>
      </c>
      <c r="I410" s="2"/>
      <c r="J410" s="13"/>
      <c r="K410" s="15">
        <v>43</v>
      </c>
      <c r="L410" s="1">
        <v>9.5</v>
      </c>
      <c r="M410" s="1" t="s">
        <v>19</v>
      </c>
      <c r="N410" s="2">
        <v>3.1</v>
      </c>
      <c r="O410" s="2">
        <v>6.9</v>
      </c>
      <c r="P410" s="2"/>
      <c r="Q410" s="2"/>
      <c r="R410" s="43"/>
      <c r="S410" s="37">
        <v>12</v>
      </c>
      <c r="T410" s="16" t="s">
        <v>125</v>
      </c>
      <c r="U410" s="3">
        <f>O410-P410+Q410</f>
        <v>6.9</v>
      </c>
      <c r="V410" s="43">
        <f>IF(R410="m",N410,IF(M410="V",N410,IF(AND(M410&lt;&gt;"V",R410&lt;&gt;"m"),L410/M410*N410-L410/M410*P410+Q410,N410)))</f>
        <v>3.1</v>
      </c>
      <c r="W410" s="62"/>
      <c r="X410" s="62">
        <v>-99</v>
      </c>
    </row>
    <row r="411" spans="1:24" ht="12.75">
      <c r="A411" s="13">
        <v>5</v>
      </c>
      <c r="B411" s="18">
        <v>421</v>
      </c>
      <c r="C411" s="23">
        <v>4</v>
      </c>
      <c r="D411" s="4"/>
      <c r="E411" s="91">
        <v>40.718267352788274</v>
      </c>
      <c r="F411" s="91">
        <v>10.838485539357274</v>
      </c>
      <c r="G411" s="91">
        <v>3.805</v>
      </c>
      <c r="H411" s="1">
        <v>29</v>
      </c>
      <c r="I411" s="2"/>
      <c r="J411" s="13">
        <v>5.9</v>
      </c>
      <c r="K411" s="15">
        <v>32</v>
      </c>
      <c r="L411" s="1">
        <v>7.7</v>
      </c>
      <c r="M411" s="1" t="s">
        <v>19</v>
      </c>
      <c r="N411" s="2">
        <v>1.8</v>
      </c>
      <c r="O411" s="2">
        <v>4.6</v>
      </c>
      <c r="P411" s="2"/>
      <c r="Q411" s="2"/>
      <c r="R411" s="43"/>
      <c r="S411" s="37">
        <v>12</v>
      </c>
      <c r="T411" s="16" t="s">
        <v>147</v>
      </c>
      <c r="U411" s="3">
        <f>O411-P411+Q411</f>
        <v>4.6</v>
      </c>
      <c r="V411" s="43">
        <f>IF(R411="m",N411,IF(M411="V",N411,IF(AND(M411&lt;&gt;"V",R411&lt;&gt;"m"),L411/M411*N411-L411/M411*P411+Q411,N411)))</f>
        <v>1.8</v>
      </c>
      <c r="W411" s="62"/>
      <c r="X411" s="62">
        <v>-99</v>
      </c>
    </row>
    <row r="412" spans="1:24" ht="12.75">
      <c r="A412" s="13">
        <v>5</v>
      </c>
      <c r="B412" s="18">
        <v>415</v>
      </c>
      <c r="C412" s="23">
        <v>4</v>
      </c>
      <c r="D412" s="4"/>
      <c r="E412" s="91">
        <v>42.93452764936752</v>
      </c>
      <c r="F412" s="91">
        <v>12.08302211889461</v>
      </c>
      <c r="G412" s="91">
        <v>3.918</v>
      </c>
      <c r="H412" s="1">
        <v>35</v>
      </c>
      <c r="I412" s="2"/>
      <c r="J412" s="13"/>
      <c r="K412" s="15">
        <v>37</v>
      </c>
      <c r="L412" s="1">
        <v>6.3</v>
      </c>
      <c r="M412" s="1" t="s">
        <v>19</v>
      </c>
      <c r="N412" s="2">
        <v>2.5</v>
      </c>
      <c r="O412" s="2">
        <v>3.3</v>
      </c>
      <c r="P412" s="2"/>
      <c r="Q412" s="2"/>
      <c r="R412" s="43"/>
      <c r="S412" s="37">
        <v>12</v>
      </c>
      <c r="T412" s="16" t="s">
        <v>148</v>
      </c>
      <c r="U412" s="3">
        <f>O412-P412+Q412</f>
        <v>3.3</v>
      </c>
      <c r="V412" s="43">
        <f>IF(R412="m",N412,IF(M412="V",N412,IF(AND(M412&lt;&gt;"V",R412&lt;&gt;"m"),L412/M412*N412-L412/M412*P412+Q412,N412)))</f>
        <v>2.5</v>
      </c>
      <c r="W412" s="62"/>
      <c r="X412" s="62">
        <v>-99</v>
      </c>
    </row>
    <row r="413" spans="1:24" ht="12.75">
      <c r="A413" s="13">
        <v>2</v>
      </c>
      <c r="B413" s="18">
        <v>64</v>
      </c>
      <c r="C413" s="23">
        <v>1</v>
      </c>
      <c r="D413" s="4"/>
      <c r="E413" s="91">
        <v>13.26317754409099</v>
      </c>
      <c r="F413" s="91">
        <v>24.758227045447345</v>
      </c>
      <c r="G413" s="91">
        <v>3.427</v>
      </c>
      <c r="H413" s="1">
        <v>77</v>
      </c>
      <c r="I413" s="2"/>
      <c r="J413" s="13">
        <v>9.9</v>
      </c>
      <c r="K413" s="15">
        <v>83</v>
      </c>
      <c r="L413" s="1">
        <v>1</v>
      </c>
      <c r="M413" s="1">
        <v>1</v>
      </c>
      <c r="N413" s="2">
        <v>5.2</v>
      </c>
      <c r="O413" s="2">
        <v>8.5</v>
      </c>
      <c r="P413" s="2">
        <v>-1.4</v>
      </c>
      <c r="Q413" s="2">
        <v>1.3</v>
      </c>
      <c r="R413" s="43"/>
      <c r="S413" s="37">
        <v>13</v>
      </c>
      <c r="T413" s="16" t="s">
        <v>130</v>
      </c>
      <c r="U413" s="3">
        <f>O413-P413+Q413</f>
        <v>11.200000000000001</v>
      </c>
      <c r="V413" s="43">
        <f>IF(R413="m",N413,IF(M413="V",N413,IF(AND(M413&lt;&gt;"V",R413&lt;&gt;"m"),L413/M413*N413-L413/M413*P413+Q413,N413)))</f>
        <v>7.8999999999999995</v>
      </c>
      <c r="W413" s="62"/>
      <c r="X413" s="62">
        <v>-99</v>
      </c>
    </row>
    <row r="414" spans="1:24" ht="12.75">
      <c r="A414" s="13">
        <v>5</v>
      </c>
      <c r="B414" s="18">
        <v>401</v>
      </c>
      <c r="C414" s="23">
        <v>1</v>
      </c>
      <c r="D414" s="4"/>
      <c r="E414" s="91">
        <v>45.79352988709551</v>
      </c>
      <c r="F414" s="91">
        <v>12.093424266091473</v>
      </c>
      <c r="G414" s="91">
        <v>3.872</v>
      </c>
      <c r="H414" s="1">
        <v>96</v>
      </c>
      <c r="I414" s="2"/>
      <c r="J414" s="13">
        <v>10.1</v>
      </c>
      <c r="K414" s="15">
        <v>99</v>
      </c>
      <c r="L414" s="1">
        <v>12.7</v>
      </c>
      <c r="M414" s="1" t="s">
        <v>19</v>
      </c>
      <c r="N414" s="2"/>
      <c r="O414" s="2">
        <v>10.9</v>
      </c>
      <c r="P414" s="2"/>
      <c r="Q414" s="2"/>
      <c r="R414" s="43"/>
      <c r="S414" s="37">
        <v>13</v>
      </c>
      <c r="T414" s="16" t="s">
        <v>149</v>
      </c>
      <c r="U414" s="3">
        <f>O414-P414+Q414</f>
        <v>10.9</v>
      </c>
      <c r="V414" s="43"/>
      <c r="W414" s="62"/>
      <c r="X414" s="62">
        <v>-99</v>
      </c>
    </row>
    <row r="415" spans="1:24" ht="12.75">
      <c r="A415" s="13">
        <v>5</v>
      </c>
      <c r="B415" s="18">
        <v>375</v>
      </c>
      <c r="C415" s="23">
        <v>1</v>
      </c>
      <c r="D415" s="4"/>
      <c r="E415" s="91">
        <v>45.33786484699182</v>
      </c>
      <c r="F415" s="91">
        <v>23.2595197954709</v>
      </c>
      <c r="G415" s="91">
        <v>4.458</v>
      </c>
      <c r="H415" s="1">
        <v>117</v>
      </c>
      <c r="I415" s="2"/>
      <c r="J415" s="13">
        <v>11.1</v>
      </c>
      <c r="K415" s="15">
        <v>124</v>
      </c>
      <c r="L415" s="1">
        <v>12.9</v>
      </c>
      <c r="M415" s="1" t="s">
        <v>19</v>
      </c>
      <c r="N415" s="2">
        <v>7.6</v>
      </c>
      <c r="O415" s="2">
        <v>11.4</v>
      </c>
      <c r="P415" s="2"/>
      <c r="Q415" s="2"/>
      <c r="R415" s="43"/>
      <c r="S415" s="37">
        <v>13</v>
      </c>
      <c r="T415" s="16" t="s">
        <v>130</v>
      </c>
      <c r="U415" s="3">
        <f>O415-P415+Q415</f>
        <v>11.4</v>
      </c>
      <c r="V415" s="43">
        <f>IF(R415="m",N415,IF(M415="V",N415,IF(AND(M415&lt;&gt;"V",R415&lt;&gt;"m"),L415/M415*N415-L415/M415*P415+Q415,N415)))</f>
        <v>7.6</v>
      </c>
      <c r="W415" s="62"/>
      <c r="X415" s="62">
        <v>-99</v>
      </c>
    </row>
    <row r="416" spans="1:24" ht="12.75">
      <c r="A416" s="13">
        <v>5</v>
      </c>
      <c r="B416" s="18">
        <v>416</v>
      </c>
      <c r="C416" s="23">
        <v>4</v>
      </c>
      <c r="D416" s="4"/>
      <c r="E416" s="91">
        <v>42.98645592265207</v>
      </c>
      <c r="F416" s="91">
        <v>11.740011252545326</v>
      </c>
      <c r="G416" s="91">
        <v>3.984</v>
      </c>
      <c r="H416" s="1">
        <v>33</v>
      </c>
      <c r="I416" s="2"/>
      <c r="J416" s="13">
        <v>5.5</v>
      </c>
      <c r="K416" s="15">
        <v>39</v>
      </c>
      <c r="L416" s="1">
        <v>9.4</v>
      </c>
      <c r="M416" s="1" t="s">
        <v>19</v>
      </c>
      <c r="N416" s="2">
        <v>3.6</v>
      </c>
      <c r="O416" s="2">
        <v>4.4</v>
      </c>
      <c r="P416" s="2"/>
      <c r="Q416" s="2"/>
      <c r="R416" s="43"/>
      <c r="S416" s="37">
        <v>14</v>
      </c>
      <c r="T416" s="16" t="s">
        <v>150</v>
      </c>
      <c r="U416" s="3">
        <f>O416-P416+Q416</f>
        <v>4.4</v>
      </c>
      <c r="V416" s="43">
        <f>IF(R416="m",N416,IF(M416="V",N416,IF(AND(M416&lt;&gt;"V",R416&lt;&gt;"m"),L416/M416*N416-L416/M416*P416+Q416,N416)))</f>
        <v>3.6</v>
      </c>
      <c r="W416" s="62"/>
      <c r="X416" s="62">
        <v>-99</v>
      </c>
    </row>
    <row r="417" spans="1:24" ht="12.75">
      <c r="A417" s="13">
        <v>4</v>
      </c>
      <c r="B417" s="18">
        <v>450</v>
      </c>
      <c r="C417" s="23">
        <v>4</v>
      </c>
      <c r="D417" s="4"/>
      <c r="E417" s="91">
        <v>39.35920632165911</v>
      </c>
      <c r="F417" s="91">
        <v>10.546769729593478</v>
      </c>
      <c r="G417" s="91">
        <v>3.843</v>
      </c>
      <c r="H417" s="1">
        <v>29</v>
      </c>
      <c r="I417" s="2"/>
      <c r="J417" s="13">
        <v>4.4</v>
      </c>
      <c r="K417" s="15">
        <v>33</v>
      </c>
      <c r="L417" s="1">
        <v>8.1</v>
      </c>
      <c r="M417" s="1" t="s">
        <v>19</v>
      </c>
      <c r="N417" s="2">
        <v>3</v>
      </c>
      <c r="O417" s="2">
        <v>5</v>
      </c>
      <c r="P417" s="2"/>
      <c r="Q417" s="2"/>
      <c r="R417" s="43"/>
      <c r="S417" s="37">
        <v>14</v>
      </c>
      <c r="T417" s="16" t="s">
        <v>151</v>
      </c>
      <c r="U417" s="3">
        <f>O417-P417+Q417</f>
        <v>5</v>
      </c>
      <c r="V417" s="43">
        <f>IF(R417="m",N417,IF(M417="V",N417,IF(AND(M417&lt;&gt;"V",R417&lt;&gt;"m"),L417/M417*N417-L417/M417*P417+Q417,N417)))</f>
        <v>3</v>
      </c>
      <c r="W417" s="62"/>
      <c r="X417" s="62">
        <v>-99</v>
      </c>
    </row>
    <row r="418" spans="1:24" ht="12.75">
      <c r="A418" s="13">
        <v>4</v>
      </c>
      <c r="B418" s="18">
        <v>565</v>
      </c>
      <c r="C418" s="23">
        <v>4</v>
      </c>
      <c r="D418" s="4"/>
      <c r="E418" s="91">
        <v>35.51769970198638</v>
      </c>
      <c r="F418" s="91">
        <v>12.906573088140659</v>
      </c>
      <c r="G418" s="91">
        <v>3.955</v>
      </c>
      <c r="H418" s="1">
        <v>30</v>
      </c>
      <c r="I418" s="2"/>
      <c r="J418" s="13">
        <v>5.1</v>
      </c>
      <c r="K418" s="15">
        <v>33</v>
      </c>
      <c r="L418" s="1">
        <v>7.1</v>
      </c>
      <c r="M418" s="29" t="s">
        <v>19</v>
      </c>
      <c r="N418" s="2">
        <v>2.5</v>
      </c>
      <c r="O418" s="2">
        <v>5.1</v>
      </c>
      <c r="P418" s="2"/>
      <c r="Q418" s="2"/>
      <c r="R418" s="43"/>
      <c r="S418" s="37">
        <v>14</v>
      </c>
      <c r="T418" s="16" t="s">
        <v>131</v>
      </c>
      <c r="U418" s="3">
        <f>O418-P418+Q418</f>
        <v>5.1</v>
      </c>
      <c r="V418" s="43">
        <f>IF(R418="m",N418,IF(M418="V",N418,IF(AND(M418&lt;&gt;"V",R418&lt;&gt;"m"),L418/M418*N418-L418/M418*P418+Q418,N418)))</f>
        <v>2.5</v>
      </c>
      <c r="W418" s="62"/>
      <c r="X418" s="62">
        <v>-99</v>
      </c>
    </row>
    <row r="419" spans="1:24" ht="12.75">
      <c r="A419" s="13">
        <v>4</v>
      </c>
      <c r="B419" s="18">
        <v>80</v>
      </c>
      <c r="C419" s="23">
        <v>4</v>
      </c>
      <c r="D419" s="4"/>
      <c r="E419" s="91">
        <v>36.836588795279894</v>
      </c>
      <c r="F419" s="91">
        <v>21.94029748949315</v>
      </c>
      <c r="G419" s="91">
        <v>3.893</v>
      </c>
      <c r="H419" s="1">
        <v>46</v>
      </c>
      <c r="I419" s="2"/>
      <c r="J419" s="13">
        <v>5.5</v>
      </c>
      <c r="K419" s="15">
        <v>51</v>
      </c>
      <c r="L419" s="1">
        <v>7.4</v>
      </c>
      <c r="M419" s="1" t="s">
        <v>19</v>
      </c>
      <c r="N419" s="2">
        <v>3.1</v>
      </c>
      <c r="O419" s="2">
        <v>7.2</v>
      </c>
      <c r="P419" s="2"/>
      <c r="Q419" s="2"/>
      <c r="R419" s="43"/>
      <c r="S419" s="37">
        <v>14</v>
      </c>
      <c r="T419" s="16" t="s">
        <v>132</v>
      </c>
      <c r="U419" s="3">
        <f>O419-P419+Q419</f>
        <v>7.2</v>
      </c>
      <c r="V419" s="43">
        <f>IF(R419="m",N419,IF(M419="V",N419,IF(AND(M419&lt;&gt;"V",R419&lt;&gt;"m"),L419/M419*N419-L419/M419*P419+Q419,N419)))</f>
        <v>3.1</v>
      </c>
      <c r="W419" s="62"/>
      <c r="X419" s="62">
        <v>-99</v>
      </c>
    </row>
    <row r="420" spans="1:24" ht="12.75">
      <c r="A420" s="13">
        <v>2</v>
      </c>
      <c r="B420" s="18">
        <v>57</v>
      </c>
      <c r="C420" s="23">
        <v>1</v>
      </c>
      <c r="D420" s="4" t="s">
        <v>1</v>
      </c>
      <c r="E420" s="91">
        <v>15.137560227201632</v>
      </c>
      <c r="F420" s="91">
        <v>17.023834919542754</v>
      </c>
      <c r="G420" s="91">
        <v>3.259</v>
      </c>
      <c r="H420" s="1">
        <v>96</v>
      </c>
      <c r="I420" s="2"/>
      <c r="J420" s="13"/>
      <c r="K420" s="15">
        <v>96</v>
      </c>
      <c r="L420" s="1">
        <v>5</v>
      </c>
      <c r="M420" s="1">
        <v>20</v>
      </c>
      <c r="N420" s="2"/>
      <c r="O420" s="2">
        <v>10</v>
      </c>
      <c r="P420" s="2">
        <v>-6</v>
      </c>
      <c r="Q420" s="2"/>
      <c r="R420" s="43"/>
      <c r="S420" s="37">
        <v>21</v>
      </c>
      <c r="T420" s="16" t="s">
        <v>98</v>
      </c>
      <c r="U420" s="85">
        <f>L420/M420*O420-L420/M420*P420+Q420</f>
        <v>4</v>
      </c>
      <c r="V420" s="43"/>
      <c r="W420" s="62"/>
      <c r="X420" s="62">
        <v>-99</v>
      </c>
    </row>
    <row r="421" spans="1:24" ht="12.75">
      <c r="A421" s="13">
        <v>2</v>
      </c>
      <c r="B421" s="18">
        <v>66</v>
      </c>
      <c r="C421" s="23">
        <v>1</v>
      </c>
      <c r="D421" s="4" t="s">
        <v>1</v>
      </c>
      <c r="E421" s="91">
        <v>18.186227414335693</v>
      </c>
      <c r="F421" s="91">
        <v>24.996197579513264</v>
      </c>
      <c r="G421" s="91">
        <v>3.579</v>
      </c>
      <c r="H421" s="1">
        <v>84</v>
      </c>
      <c r="I421" s="2"/>
      <c r="J421" s="13"/>
      <c r="K421" s="15">
        <v>84</v>
      </c>
      <c r="L421" s="1">
        <v>7.5</v>
      </c>
      <c r="M421" s="1">
        <v>15</v>
      </c>
      <c r="N421" s="2"/>
      <c r="O421" s="2">
        <v>5.75</v>
      </c>
      <c r="P421" s="2">
        <v>-1.8</v>
      </c>
      <c r="Q421" s="2"/>
      <c r="R421" s="43"/>
      <c r="S421" s="37">
        <v>21</v>
      </c>
      <c r="T421" s="16" t="s">
        <v>98</v>
      </c>
      <c r="U421" s="85">
        <f>L421/M421*O421-L421/M421*P421+Q421</f>
        <v>3.775</v>
      </c>
      <c r="V421" s="43"/>
      <c r="W421" s="62"/>
      <c r="X421" s="62">
        <v>-99</v>
      </c>
    </row>
    <row r="422" spans="1:24" ht="12.75">
      <c r="A422" s="13">
        <v>5</v>
      </c>
      <c r="B422" s="18">
        <v>405</v>
      </c>
      <c r="C422" s="23">
        <v>1</v>
      </c>
      <c r="D422" s="4" t="s">
        <v>1</v>
      </c>
      <c r="E422" s="91">
        <v>46.93907127838428</v>
      </c>
      <c r="F422" s="91">
        <v>9.900184671144265</v>
      </c>
      <c r="G422" s="91">
        <v>4.148</v>
      </c>
      <c r="H422" s="1">
        <v>169</v>
      </c>
      <c r="I422" s="2"/>
      <c r="J422" s="13">
        <v>14.2</v>
      </c>
      <c r="K422" s="15">
        <v>164</v>
      </c>
      <c r="L422" s="1">
        <v>13.8</v>
      </c>
      <c r="M422" s="1" t="s">
        <v>19</v>
      </c>
      <c r="N422" s="2"/>
      <c r="O422" s="2">
        <v>14.4</v>
      </c>
      <c r="P422" s="2"/>
      <c r="Q422" s="2"/>
      <c r="R422" s="43"/>
      <c r="S422" s="37">
        <v>21</v>
      </c>
      <c r="T422" s="16" t="s">
        <v>133</v>
      </c>
      <c r="U422" s="3">
        <f>O422-P422+Q422</f>
        <v>14.4</v>
      </c>
      <c r="V422" s="43"/>
      <c r="W422" s="62"/>
      <c r="X422" s="62">
        <v>-99</v>
      </c>
    </row>
    <row r="423" spans="1:24" ht="12.75">
      <c r="A423" s="13">
        <v>4</v>
      </c>
      <c r="B423" s="18">
        <v>447</v>
      </c>
      <c r="C423" s="23">
        <v>4</v>
      </c>
      <c r="D423" s="4" t="s">
        <v>1</v>
      </c>
      <c r="E423" s="91">
        <v>39.02371135975804</v>
      </c>
      <c r="F423" s="91">
        <v>8.179839834024328</v>
      </c>
      <c r="G423" s="91">
        <v>3.91</v>
      </c>
      <c r="H423" s="1">
        <v>40</v>
      </c>
      <c r="I423" s="2"/>
      <c r="J423" s="13">
        <v>4.5</v>
      </c>
      <c r="K423" s="15">
        <v>39</v>
      </c>
      <c r="L423" s="1"/>
      <c r="M423" s="1" t="s">
        <v>19</v>
      </c>
      <c r="N423" s="2"/>
      <c r="O423" s="2"/>
      <c r="P423" s="2"/>
      <c r="Q423" s="2"/>
      <c r="R423" s="43"/>
      <c r="S423" s="37">
        <v>21</v>
      </c>
      <c r="T423" s="16" t="s">
        <v>134</v>
      </c>
      <c r="U423" s="3">
        <v>4.5</v>
      </c>
      <c r="V423" s="43"/>
      <c r="W423" s="62"/>
      <c r="X423" s="62">
        <v>-99</v>
      </c>
    </row>
    <row r="424" spans="1:24" ht="12.75">
      <c r="A424" s="13">
        <v>4</v>
      </c>
      <c r="B424" s="18">
        <v>471</v>
      </c>
      <c r="C424" s="23">
        <v>7</v>
      </c>
      <c r="D424" s="4" t="s">
        <v>1</v>
      </c>
      <c r="E424" s="91">
        <v>32.06326210509699</v>
      </c>
      <c r="F424" s="91">
        <v>10.81429540838659</v>
      </c>
      <c r="G424" s="91">
        <v>4.156</v>
      </c>
      <c r="H424" s="1">
        <v>37</v>
      </c>
      <c r="I424" s="2"/>
      <c r="J424" s="13">
        <v>2.3</v>
      </c>
      <c r="K424" s="15">
        <v>35</v>
      </c>
      <c r="L424" s="1"/>
      <c r="M424" s="1" t="s">
        <v>19</v>
      </c>
      <c r="N424" s="2"/>
      <c r="O424" s="2"/>
      <c r="P424" s="2"/>
      <c r="Q424" s="2"/>
      <c r="R424" s="43"/>
      <c r="S424" s="37">
        <v>21</v>
      </c>
      <c r="T424" s="16" t="s">
        <v>105</v>
      </c>
      <c r="U424" s="3">
        <v>2.3</v>
      </c>
      <c r="V424" s="43"/>
      <c r="W424" s="62"/>
      <c r="X424" s="62">
        <v>-99</v>
      </c>
    </row>
    <row r="425" spans="1:24" ht="12.75">
      <c r="A425" s="13">
        <v>5</v>
      </c>
      <c r="B425" s="18">
        <v>428</v>
      </c>
      <c r="C425" s="23">
        <v>7</v>
      </c>
      <c r="D425" s="4" t="s">
        <v>1</v>
      </c>
      <c r="E425" s="91">
        <v>45.58204665691021</v>
      </c>
      <c r="F425" s="91">
        <v>5.000468334792422</v>
      </c>
      <c r="G425" s="91">
        <v>4.196</v>
      </c>
      <c r="H425" s="1">
        <v>28</v>
      </c>
      <c r="I425" s="2"/>
      <c r="J425" s="13"/>
      <c r="K425" s="15">
        <v>28</v>
      </c>
      <c r="L425" s="1">
        <v>5</v>
      </c>
      <c r="M425" s="1">
        <v>20</v>
      </c>
      <c r="N425" s="2"/>
      <c r="O425" s="2">
        <v>0.75</v>
      </c>
      <c r="P425" s="2">
        <v>-4</v>
      </c>
      <c r="Q425" s="2"/>
      <c r="R425" s="43"/>
      <c r="S425" s="37">
        <v>21</v>
      </c>
      <c r="T425" s="16" t="s">
        <v>135</v>
      </c>
      <c r="U425" s="85">
        <f>L425/M425*O425-L425/M425*P425+Q425</f>
        <v>1.1875</v>
      </c>
      <c r="V425" s="43">
        <f>IF(R425="m",N425,IF(M425="V",N425,IF(AND(M425&lt;&gt;"V",R425&lt;&gt;"m"),L425/M425*N425-L425/M425*P425+Q425,N425)))</f>
        <v>1</v>
      </c>
      <c r="W425" s="62"/>
      <c r="X425" s="62">
        <v>-99</v>
      </c>
    </row>
    <row r="426" spans="1:24" ht="12.75">
      <c r="A426" s="13">
        <v>3</v>
      </c>
      <c r="B426" s="18">
        <v>461</v>
      </c>
      <c r="C426" s="23">
        <v>1</v>
      </c>
      <c r="D426" s="4" t="s">
        <v>1</v>
      </c>
      <c r="E426" s="91">
        <v>26.826676937891126</v>
      </c>
      <c r="F426" s="91">
        <v>3.234390277938089</v>
      </c>
      <c r="G426" s="91">
        <v>3.354</v>
      </c>
      <c r="H426" s="1">
        <v>129</v>
      </c>
      <c r="I426" s="2"/>
      <c r="J426" s="13">
        <v>8.5</v>
      </c>
      <c r="K426" s="15">
        <v>127</v>
      </c>
      <c r="L426" s="1">
        <v>1</v>
      </c>
      <c r="M426" s="1">
        <v>1</v>
      </c>
      <c r="N426" s="2"/>
      <c r="O426" s="2">
        <v>7.15</v>
      </c>
      <c r="P426" s="2"/>
      <c r="Q426" s="2"/>
      <c r="R426" s="43"/>
      <c r="S426" s="37">
        <v>22</v>
      </c>
      <c r="T426" s="16" t="s">
        <v>152</v>
      </c>
      <c r="U426" s="3">
        <f>O426-P426+Q426</f>
        <v>7.15</v>
      </c>
      <c r="V426" s="43"/>
      <c r="W426" s="62"/>
      <c r="X426" s="62">
        <v>-99</v>
      </c>
    </row>
    <row r="427" spans="1:24" ht="12.75">
      <c r="A427" s="13">
        <v>5</v>
      </c>
      <c r="B427" s="18">
        <v>28</v>
      </c>
      <c r="C427" s="23">
        <v>1</v>
      </c>
      <c r="D427" s="4" t="s">
        <v>1</v>
      </c>
      <c r="E427" s="91">
        <v>40.45049487301934</v>
      </c>
      <c r="F427" s="91">
        <v>11.926541557712211</v>
      </c>
      <c r="G427" s="91">
        <v>3.872</v>
      </c>
      <c r="H427" s="1">
        <v>67</v>
      </c>
      <c r="I427" s="2"/>
      <c r="J427" s="13"/>
      <c r="K427" s="15">
        <v>67</v>
      </c>
      <c r="L427" s="1">
        <v>8.3</v>
      </c>
      <c r="M427" s="1" t="s">
        <v>19</v>
      </c>
      <c r="N427" s="2"/>
      <c r="O427" s="2">
        <v>3.9</v>
      </c>
      <c r="P427" s="2"/>
      <c r="Q427" s="2"/>
      <c r="R427" s="43"/>
      <c r="S427" s="37">
        <v>22</v>
      </c>
      <c r="T427" s="16" t="s">
        <v>136</v>
      </c>
      <c r="U427" s="3">
        <f>O427-P427+Q427</f>
        <v>3.9</v>
      </c>
      <c r="V427" s="43"/>
      <c r="W427" s="62"/>
      <c r="X427" s="62">
        <v>-99</v>
      </c>
    </row>
    <row r="428" spans="1:24" ht="12.75">
      <c r="A428" s="13">
        <v>5</v>
      </c>
      <c r="B428" s="18">
        <v>389</v>
      </c>
      <c r="C428" s="23">
        <v>1</v>
      </c>
      <c r="D428" s="4" t="s">
        <v>1</v>
      </c>
      <c r="E428" s="91">
        <v>41.133594789720334</v>
      </c>
      <c r="F428" s="91">
        <v>17.186398828000357</v>
      </c>
      <c r="G428" s="91">
        <v>4.09</v>
      </c>
      <c r="H428" s="1">
        <v>96</v>
      </c>
      <c r="I428" s="2"/>
      <c r="J428" s="13"/>
      <c r="K428" s="15">
        <v>96</v>
      </c>
      <c r="L428" s="1">
        <v>7.2</v>
      </c>
      <c r="M428" s="1" t="s">
        <v>19</v>
      </c>
      <c r="N428" s="2"/>
      <c r="O428" s="2">
        <v>5.5</v>
      </c>
      <c r="P428" s="2"/>
      <c r="Q428" s="2"/>
      <c r="R428" s="43"/>
      <c r="S428" s="37">
        <v>22</v>
      </c>
      <c r="T428" s="16" t="s">
        <v>136</v>
      </c>
      <c r="U428" s="3">
        <f>O428-P428+Q428</f>
        <v>5.5</v>
      </c>
      <c r="V428" s="43"/>
      <c r="W428" s="62"/>
      <c r="X428" s="62">
        <v>-99</v>
      </c>
    </row>
    <row r="429" spans="1:24" ht="12.75">
      <c r="A429" s="13">
        <v>5</v>
      </c>
      <c r="B429" s="18">
        <v>373</v>
      </c>
      <c r="C429" s="23">
        <v>1</v>
      </c>
      <c r="D429" s="4" t="s">
        <v>1</v>
      </c>
      <c r="E429" s="91">
        <v>41.780564848362204</v>
      </c>
      <c r="F429" s="91">
        <v>21.825263639915114</v>
      </c>
      <c r="G429" s="91">
        <v>3.999</v>
      </c>
      <c r="H429" s="1">
        <v>74</v>
      </c>
      <c r="I429" s="2"/>
      <c r="J429" s="13"/>
      <c r="K429" s="15">
        <v>74</v>
      </c>
      <c r="L429" s="1">
        <v>8.4</v>
      </c>
      <c r="M429" s="1" t="s">
        <v>19</v>
      </c>
      <c r="N429" s="2"/>
      <c r="O429" s="2">
        <v>4.6</v>
      </c>
      <c r="P429" s="2"/>
      <c r="Q429" s="2"/>
      <c r="R429" s="43"/>
      <c r="S429" s="37">
        <v>22</v>
      </c>
      <c r="T429" s="16" t="s">
        <v>136</v>
      </c>
      <c r="U429" s="3">
        <f>O429-P429+Q429</f>
        <v>4.6</v>
      </c>
      <c r="V429" s="43"/>
      <c r="W429" s="62"/>
      <c r="X429" s="62">
        <v>-99</v>
      </c>
    </row>
    <row r="430" spans="1:24" ht="12.75">
      <c r="A430" s="13">
        <v>5</v>
      </c>
      <c r="B430" s="18">
        <v>334</v>
      </c>
      <c r="C430" s="23">
        <v>1</v>
      </c>
      <c r="D430" s="4" t="s">
        <v>1</v>
      </c>
      <c r="E430" s="91">
        <v>44.859246600328426</v>
      </c>
      <c r="F430" s="91">
        <v>44.213620338657215</v>
      </c>
      <c r="G430" s="91">
        <v>5.132</v>
      </c>
      <c r="H430" s="1">
        <v>117</v>
      </c>
      <c r="I430" s="2"/>
      <c r="J430" s="13"/>
      <c r="K430" s="15">
        <v>120</v>
      </c>
      <c r="L430" s="1">
        <v>7.8</v>
      </c>
      <c r="M430" s="1" t="s">
        <v>19</v>
      </c>
      <c r="N430" s="2"/>
      <c r="O430" s="2">
        <v>4.3</v>
      </c>
      <c r="P430" s="2"/>
      <c r="Q430" s="2"/>
      <c r="R430" s="43"/>
      <c r="S430" s="37">
        <v>22</v>
      </c>
      <c r="T430" s="16" t="s">
        <v>136</v>
      </c>
      <c r="U430" s="3">
        <f>O430-P430+Q430</f>
        <v>4.3</v>
      </c>
      <c r="V430" s="43"/>
      <c r="W430" s="62"/>
      <c r="X430" s="62">
        <v>-99</v>
      </c>
    </row>
    <row r="431" spans="1:24" ht="12.75">
      <c r="A431" s="13">
        <v>1</v>
      </c>
      <c r="B431" s="18">
        <v>209</v>
      </c>
      <c r="C431" s="23">
        <v>1</v>
      </c>
      <c r="D431" s="4" t="s">
        <v>1</v>
      </c>
      <c r="E431" s="91">
        <v>8.872169460581032</v>
      </c>
      <c r="F431" s="91">
        <v>29.50214536373132</v>
      </c>
      <c r="G431" s="91">
        <v>3.17</v>
      </c>
      <c r="H431" s="1">
        <v>104</v>
      </c>
      <c r="I431" s="2"/>
      <c r="J431" s="13"/>
      <c r="K431" s="15">
        <v>100</v>
      </c>
      <c r="L431" s="1"/>
      <c r="M431" s="1" t="s">
        <v>19</v>
      </c>
      <c r="N431" s="2"/>
      <c r="O431" s="2"/>
      <c r="P431" s="2"/>
      <c r="Q431" s="2"/>
      <c r="R431" s="11"/>
      <c r="S431" s="37">
        <v>23</v>
      </c>
      <c r="T431" s="16" t="s">
        <v>90</v>
      </c>
      <c r="U431" s="3"/>
      <c r="V431" s="43"/>
      <c r="W431" s="62"/>
      <c r="X431" s="62">
        <v>-99</v>
      </c>
    </row>
    <row r="432" spans="1:24" ht="12.75">
      <c r="A432" s="13">
        <v>1</v>
      </c>
      <c r="B432" s="18">
        <v>230</v>
      </c>
      <c r="C432" s="23">
        <v>1</v>
      </c>
      <c r="D432" s="4" t="s">
        <v>1</v>
      </c>
      <c r="E432" s="91">
        <v>9.56089880571889</v>
      </c>
      <c r="F432" s="91">
        <v>37.77200152264642</v>
      </c>
      <c r="G432" s="91">
        <v>3.278</v>
      </c>
      <c r="H432" s="1">
        <v>73</v>
      </c>
      <c r="I432" s="2"/>
      <c r="J432" s="13"/>
      <c r="K432" s="15">
        <v>73</v>
      </c>
      <c r="L432" s="1"/>
      <c r="M432" s="1" t="s">
        <v>19</v>
      </c>
      <c r="N432" s="2"/>
      <c r="O432" s="2"/>
      <c r="P432" s="2"/>
      <c r="Q432" s="2"/>
      <c r="R432" s="11"/>
      <c r="S432" s="37">
        <v>23</v>
      </c>
      <c r="T432" s="16" t="s">
        <v>90</v>
      </c>
      <c r="U432" s="3"/>
      <c r="V432" s="43"/>
      <c r="W432" s="62"/>
      <c r="X432" s="62">
        <v>-99</v>
      </c>
    </row>
    <row r="433" spans="1:24" ht="12.75">
      <c r="A433" s="13">
        <v>4</v>
      </c>
      <c r="B433" s="18">
        <v>442</v>
      </c>
      <c r="C433" s="23">
        <v>1</v>
      </c>
      <c r="D433" s="4" t="s">
        <v>1</v>
      </c>
      <c r="E433" s="91">
        <v>35.76906067288504</v>
      </c>
      <c r="F433" s="91">
        <v>5.0685203540549235</v>
      </c>
      <c r="G433" s="91">
        <v>3.993</v>
      </c>
      <c r="H433" s="1">
        <v>73</v>
      </c>
      <c r="I433" s="2"/>
      <c r="J433" s="13"/>
      <c r="K433" s="15">
        <v>73</v>
      </c>
      <c r="L433" s="1"/>
      <c r="M433" s="1"/>
      <c r="N433" s="2"/>
      <c r="O433" s="2"/>
      <c r="P433" s="2"/>
      <c r="Q433" s="2"/>
      <c r="R433" s="43"/>
      <c r="S433" s="37">
        <v>23</v>
      </c>
      <c r="T433" s="16" t="s">
        <v>90</v>
      </c>
      <c r="U433" s="3"/>
      <c r="V433" s="43"/>
      <c r="W433" s="62"/>
      <c r="X433" s="62">
        <v>-99</v>
      </c>
    </row>
    <row r="434" spans="1:24" ht="12.75">
      <c r="A434" s="13">
        <v>4</v>
      </c>
      <c r="B434" s="18">
        <v>35</v>
      </c>
      <c r="C434" s="23">
        <v>1</v>
      </c>
      <c r="D434" s="4" t="s">
        <v>1</v>
      </c>
      <c r="E434" s="91">
        <v>37.533099456851964</v>
      </c>
      <c r="F434" s="91">
        <v>19.600151789260693</v>
      </c>
      <c r="G434" s="91">
        <v>4.035</v>
      </c>
      <c r="H434" s="1">
        <v>44</v>
      </c>
      <c r="I434" s="2"/>
      <c r="J434" s="13"/>
      <c r="K434" s="15">
        <v>45</v>
      </c>
      <c r="L434" s="1"/>
      <c r="M434" s="1"/>
      <c r="N434" s="2"/>
      <c r="O434" s="2"/>
      <c r="P434" s="2"/>
      <c r="Q434" s="2"/>
      <c r="R434" s="43"/>
      <c r="S434" s="37">
        <v>23</v>
      </c>
      <c r="T434" s="16" t="s">
        <v>90</v>
      </c>
      <c r="U434" s="11"/>
      <c r="V434" s="43"/>
      <c r="W434" s="62"/>
      <c r="X434" s="62">
        <v>-99</v>
      </c>
    </row>
    <row r="435" spans="1:24" ht="12.75">
      <c r="A435" s="13">
        <v>4</v>
      </c>
      <c r="B435" s="18">
        <v>302</v>
      </c>
      <c r="C435" s="23">
        <v>1</v>
      </c>
      <c r="D435" s="4" t="s">
        <v>1</v>
      </c>
      <c r="E435" s="91">
        <v>30.655237267582713</v>
      </c>
      <c r="F435" s="91">
        <v>48.95259067779976</v>
      </c>
      <c r="G435" s="91">
        <v>5.728</v>
      </c>
      <c r="H435" s="1">
        <v>123</v>
      </c>
      <c r="I435" s="2"/>
      <c r="J435" s="13"/>
      <c r="K435" s="15">
        <v>123</v>
      </c>
      <c r="L435" s="1"/>
      <c r="M435" s="1"/>
      <c r="N435" s="2"/>
      <c r="O435" s="2"/>
      <c r="P435" s="2"/>
      <c r="Q435" s="2"/>
      <c r="R435" s="43"/>
      <c r="S435" s="37">
        <v>23</v>
      </c>
      <c r="T435" s="16" t="s">
        <v>98</v>
      </c>
      <c r="U435" s="11"/>
      <c r="V435" s="43"/>
      <c r="W435" s="62"/>
      <c r="X435" s="62">
        <v>-99</v>
      </c>
    </row>
    <row r="436" spans="1:24" ht="12.75">
      <c r="A436" s="13">
        <v>5</v>
      </c>
      <c r="B436" s="18">
        <v>382</v>
      </c>
      <c r="C436" s="23">
        <v>1</v>
      </c>
      <c r="D436" s="4" t="s">
        <v>1</v>
      </c>
      <c r="E436" s="91">
        <v>46.43539160145689</v>
      </c>
      <c r="F436" s="91">
        <v>20.99629023945292</v>
      </c>
      <c r="G436" s="91">
        <v>4.237</v>
      </c>
      <c r="H436" s="1">
        <v>113</v>
      </c>
      <c r="I436" s="2"/>
      <c r="J436" s="13"/>
      <c r="K436" s="15">
        <v>113</v>
      </c>
      <c r="L436" s="1">
        <v>1</v>
      </c>
      <c r="M436" s="1">
        <v>1</v>
      </c>
      <c r="N436" s="2"/>
      <c r="O436" s="2">
        <v>4.9</v>
      </c>
      <c r="P436" s="2"/>
      <c r="Q436" s="2"/>
      <c r="R436" s="43"/>
      <c r="S436" s="37">
        <v>23</v>
      </c>
      <c r="T436" s="16" t="s">
        <v>153</v>
      </c>
      <c r="U436" s="11">
        <f>O436-P436+Q436</f>
        <v>4.9</v>
      </c>
      <c r="V436" s="43"/>
      <c r="W436" s="62"/>
      <c r="X436" s="62">
        <v>-99</v>
      </c>
    </row>
    <row r="437" spans="1:24" ht="12.75">
      <c r="A437" s="13">
        <v>5</v>
      </c>
      <c r="B437" s="18">
        <v>366</v>
      </c>
      <c r="C437" s="23">
        <v>1</v>
      </c>
      <c r="D437" s="4" t="s">
        <v>1</v>
      </c>
      <c r="E437" s="91">
        <v>42.141782293313696</v>
      </c>
      <c r="F437" s="91">
        <v>27.647188232132255</v>
      </c>
      <c r="G437" s="91">
        <v>4.393</v>
      </c>
      <c r="H437" s="1">
        <v>111</v>
      </c>
      <c r="I437" s="2"/>
      <c r="J437" s="13"/>
      <c r="K437" s="15">
        <v>111</v>
      </c>
      <c r="L437" s="1">
        <v>1</v>
      </c>
      <c r="M437" s="1">
        <v>1</v>
      </c>
      <c r="N437" s="2"/>
      <c r="O437" s="2">
        <v>4.6</v>
      </c>
      <c r="P437" s="2"/>
      <c r="Q437" s="2"/>
      <c r="R437" s="43"/>
      <c r="S437" s="37">
        <v>23</v>
      </c>
      <c r="T437" s="16" t="s">
        <v>154</v>
      </c>
      <c r="U437" s="11">
        <f>O437-P437+Q437</f>
        <v>4.6</v>
      </c>
      <c r="V437" s="43"/>
      <c r="W437" s="62"/>
      <c r="X437" s="62">
        <v>-99</v>
      </c>
    </row>
    <row r="438" spans="1:24" ht="12.75">
      <c r="A438" s="13">
        <v>5</v>
      </c>
      <c r="B438" s="18">
        <v>330</v>
      </c>
      <c r="C438" s="23">
        <v>1</v>
      </c>
      <c r="D438" s="4" t="s">
        <v>1</v>
      </c>
      <c r="E438" s="91">
        <v>47.671379116155215</v>
      </c>
      <c r="F438" s="91">
        <v>44.84703230051907</v>
      </c>
      <c r="G438" s="91">
        <v>5.237</v>
      </c>
      <c r="H438" s="1">
        <v>139</v>
      </c>
      <c r="I438" s="2"/>
      <c r="J438" s="13"/>
      <c r="K438" s="15">
        <v>139</v>
      </c>
      <c r="L438" s="1">
        <v>1</v>
      </c>
      <c r="M438" s="1">
        <v>1</v>
      </c>
      <c r="N438" s="2"/>
      <c r="O438" s="2"/>
      <c r="P438" s="2"/>
      <c r="Q438" s="2"/>
      <c r="R438" s="43"/>
      <c r="S438" s="37">
        <v>23</v>
      </c>
      <c r="T438" s="16" t="s">
        <v>137</v>
      </c>
      <c r="U438" s="11"/>
      <c r="V438" s="43"/>
      <c r="W438" s="62"/>
      <c r="X438" s="62">
        <v>-99</v>
      </c>
    </row>
    <row r="439" spans="1:24" ht="12.75">
      <c r="A439" s="13">
        <v>4</v>
      </c>
      <c r="B439" s="18">
        <v>36</v>
      </c>
      <c r="C439" s="23">
        <v>2</v>
      </c>
      <c r="D439" s="4" t="s">
        <v>1</v>
      </c>
      <c r="E439" s="91">
        <v>35.85498197232949</v>
      </c>
      <c r="F439" s="91">
        <v>19.038502692279327</v>
      </c>
      <c r="G439" s="91">
        <v>3.858</v>
      </c>
      <c r="H439" s="1">
        <v>41</v>
      </c>
      <c r="I439" s="2"/>
      <c r="J439" s="13">
        <v>4</v>
      </c>
      <c r="K439" s="15">
        <v>49</v>
      </c>
      <c r="L439" s="1"/>
      <c r="M439" s="1" t="s">
        <v>19</v>
      </c>
      <c r="N439" s="2"/>
      <c r="O439" s="2"/>
      <c r="P439" s="2"/>
      <c r="Q439" s="2"/>
      <c r="R439" s="43"/>
      <c r="S439" s="37">
        <v>23</v>
      </c>
      <c r="T439" s="16" t="s">
        <v>155</v>
      </c>
      <c r="U439" s="11">
        <v>4</v>
      </c>
      <c r="V439" s="43"/>
      <c r="W439" s="62"/>
      <c r="X439" s="62">
        <v>-99</v>
      </c>
    </row>
    <row r="440" spans="1:24" ht="12.75">
      <c r="A440" s="1">
        <v>2</v>
      </c>
      <c r="B440" s="32">
        <v>542</v>
      </c>
      <c r="C440" s="33">
        <v>2</v>
      </c>
      <c r="D440" s="4" t="s">
        <v>18</v>
      </c>
      <c r="E440" s="91">
        <v>18.49724543946546</v>
      </c>
      <c r="F440" s="91">
        <v>15.518132334536084</v>
      </c>
      <c r="G440" s="91">
        <v>3.19</v>
      </c>
      <c r="H440" s="1">
        <v>73</v>
      </c>
      <c r="I440" s="2"/>
      <c r="J440" s="13"/>
      <c r="K440" s="15"/>
      <c r="L440" s="1">
        <v>1</v>
      </c>
      <c r="M440" s="1">
        <v>1</v>
      </c>
      <c r="N440" s="2"/>
      <c r="O440" s="2"/>
      <c r="P440" s="2"/>
      <c r="Q440" s="2"/>
      <c r="R440" s="43"/>
      <c r="S440" s="37">
        <v>31</v>
      </c>
      <c r="T440" s="16" t="s">
        <v>156</v>
      </c>
      <c r="U440" s="11"/>
      <c r="V440" s="43"/>
      <c r="W440" s="62"/>
      <c r="X440" s="62">
        <v>-99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"/>
  <sheetViews>
    <sheetView workbookViewId="0" topLeftCell="A1">
      <selection activeCell="P27" sqref="P27"/>
    </sheetView>
  </sheetViews>
  <sheetFormatPr defaultColWidth="9.140625" defaultRowHeight="12.75"/>
  <cols>
    <col min="1" max="1" width="4.8515625" style="0" customWidth="1"/>
    <col min="2" max="2" width="4.421875" style="0" customWidth="1"/>
    <col min="3" max="3" width="3.421875" style="0" bestFit="1" customWidth="1"/>
    <col min="4" max="4" width="4.7109375" style="0" bestFit="1" customWidth="1"/>
    <col min="5" max="5" width="4.140625" style="0" customWidth="1"/>
    <col min="6" max="6" width="4.00390625" style="0" bestFit="1" customWidth="1"/>
    <col min="7" max="7" width="3.7109375" style="0" customWidth="1"/>
    <col min="8" max="8" width="5.00390625" style="0" bestFit="1" customWidth="1"/>
    <col min="9" max="9" width="3.7109375" style="0" customWidth="1"/>
    <col min="10" max="10" width="4.00390625" style="0" bestFit="1" customWidth="1"/>
    <col min="11" max="11" width="8.28125" style="0" bestFit="1" customWidth="1"/>
    <col min="12" max="12" width="4.140625" style="0" bestFit="1" customWidth="1"/>
    <col min="13" max="13" width="6.421875" style="0" customWidth="1"/>
    <col min="14" max="14" width="4.28125" style="0" bestFit="1" customWidth="1"/>
    <col min="15" max="15" width="6.28125" style="0" bestFit="1" customWidth="1"/>
    <col min="16" max="16" width="6.57421875" style="0" bestFit="1" customWidth="1"/>
    <col min="17" max="17" width="5.8515625" style="0" bestFit="1" customWidth="1"/>
    <col min="18" max="18" width="6.7109375" style="0" customWidth="1"/>
    <col min="19" max="19" width="6.57421875" style="0" bestFit="1" customWidth="1"/>
    <col min="20" max="20" width="10.00390625" style="0" customWidth="1"/>
    <col min="22" max="22" width="11.7109375" style="0" customWidth="1"/>
    <col min="23" max="23" width="11.57421875" style="0" customWidth="1"/>
  </cols>
  <sheetData>
    <row r="1" spans="1:20" ht="12.75">
      <c r="A1" s="25" t="s">
        <v>2</v>
      </c>
      <c r="B1" s="26" t="s">
        <v>3</v>
      </c>
      <c r="C1" s="27" t="s">
        <v>4</v>
      </c>
      <c r="D1" s="5" t="s">
        <v>5</v>
      </c>
      <c r="E1" s="6" t="s">
        <v>6</v>
      </c>
      <c r="F1" s="6" t="s">
        <v>7</v>
      </c>
      <c r="G1" s="6" t="s">
        <v>8</v>
      </c>
      <c r="H1" s="28" t="s">
        <v>9</v>
      </c>
      <c r="I1" s="25" t="s">
        <v>10</v>
      </c>
      <c r="J1" s="26" t="s">
        <v>3</v>
      </c>
      <c r="K1" s="36" t="s">
        <v>24</v>
      </c>
      <c r="L1" s="27" t="s">
        <v>9</v>
      </c>
      <c r="M1" s="5" t="s">
        <v>11</v>
      </c>
      <c r="N1" s="5" t="s">
        <v>12</v>
      </c>
      <c r="O1" s="7" t="s">
        <v>14</v>
      </c>
      <c r="P1" s="7" t="s">
        <v>13</v>
      </c>
      <c r="Q1" s="7" t="s">
        <v>15</v>
      </c>
      <c r="R1" s="25" t="s">
        <v>17</v>
      </c>
      <c r="S1" s="25" t="s">
        <v>36</v>
      </c>
      <c r="T1" s="8"/>
    </row>
    <row r="2" spans="1:19" ht="12.75">
      <c r="A2" s="13">
        <v>1</v>
      </c>
      <c r="B2" s="18">
        <v>209</v>
      </c>
      <c r="C2" s="23">
        <v>1</v>
      </c>
      <c r="D2" s="4" t="s">
        <v>1</v>
      </c>
      <c r="E2" s="20">
        <v>8.872169460581032</v>
      </c>
      <c r="F2" s="20">
        <v>29.50214536373132</v>
      </c>
      <c r="G2" s="20">
        <v>3.17</v>
      </c>
      <c r="H2" s="1">
        <v>10.4</v>
      </c>
      <c r="I2" s="13"/>
      <c r="J2" s="18">
        <v>209</v>
      </c>
      <c r="K2" s="37" t="s">
        <v>26</v>
      </c>
      <c r="L2" s="15">
        <v>100</v>
      </c>
      <c r="M2" s="1"/>
      <c r="N2" s="1" t="s">
        <v>19</v>
      </c>
      <c r="O2" s="2"/>
      <c r="P2" s="2"/>
      <c r="Q2" s="2"/>
      <c r="R2" s="3"/>
      <c r="S2" s="2"/>
    </row>
    <row r="3" spans="1:19" ht="12.75">
      <c r="A3" s="13">
        <v>1</v>
      </c>
      <c r="B3" s="18">
        <v>230</v>
      </c>
      <c r="C3" s="23">
        <v>1</v>
      </c>
      <c r="D3" s="4" t="s">
        <v>1</v>
      </c>
      <c r="E3" s="20">
        <v>9.56089880571889</v>
      </c>
      <c r="F3" s="20">
        <v>37.77200152264642</v>
      </c>
      <c r="G3" s="20">
        <v>3.278</v>
      </c>
      <c r="H3" s="1">
        <v>7.3</v>
      </c>
      <c r="I3" s="13"/>
      <c r="J3" s="18">
        <v>230</v>
      </c>
      <c r="K3" s="37" t="s">
        <v>26</v>
      </c>
      <c r="L3" s="15">
        <v>73</v>
      </c>
      <c r="M3" s="1"/>
      <c r="N3" s="1" t="s">
        <v>19</v>
      </c>
      <c r="O3" s="2"/>
      <c r="P3" s="2"/>
      <c r="Q3" s="2"/>
      <c r="R3" s="3"/>
      <c r="S3" s="11">
        <f>P3-Q3+R3</f>
        <v>0</v>
      </c>
    </row>
    <row r="4" spans="1:22" ht="12.75">
      <c r="A4" s="13">
        <v>4</v>
      </c>
      <c r="B4" s="18">
        <v>302</v>
      </c>
      <c r="C4" s="23">
        <v>1</v>
      </c>
      <c r="D4" s="4" t="s">
        <v>1</v>
      </c>
      <c r="E4" s="20">
        <v>30.655237267582713</v>
      </c>
      <c r="F4" s="20">
        <v>48.95259067779976</v>
      </c>
      <c r="G4" s="20">
        <v>5.728</v>
      </c>
      <c r="H4" s="1">
        <v>12.3</v>
      </c>
      <c r="I4" s="3"/>
      <c r="J4" s="18">
        <v>302</v>
      </c>
      <c r="K4" s="38" t="s">
        <v>25</v>
      </c>
      <c r="L4" s="15">
        <v>123</v>
      </c>
      <c r="M4" s="1"/>
      <c r="N4" s="1"/>
      <c r="O4" s="2"/>
      <c r="P4" s="2"/>
      <c r="Q4" s="2"/>
      <c r="R4" s="2"/>
      <c r="S4" s="11">
        <v>0</v>
      </c>
      <c r="T4" s="3"/>
      <c r="U4" s="3"/>
      <c r="V4" s="3"/>
    </row>
    <row r="5" spans="1:22" ht="12.75">
      <c r="A5" s="13">
        <v>5</v>
      </c>
      <c r="B5" s="18">
        <v>330</v>
      </c>
      <c r="C5" s="23">
        <v>1</v>
      </c>
      <c r="D5" s="4" t="s">
        <v>1</v>
      </c>
      <c r="E5" s="20">
        <v>47.671379116155215</v>
      </c>
      <c r="F5" s="20">
        <v>44.84703230051907</v>
      </c>
      <c r="G5" s="20">
        <v>5.237</v>
      </c>
      <c r="H5" s="1">
        <v>13.9</v>
      </c>
      <c r="I5" s="3"/>
      <c r="J5" s="18">
        <v>330</v>
      </c>
      <c r="K5" s="38" t="s">
        <v>26</v>
      </c>
      <c r="L5" s="15">
        <v>14</v>
      </c>
      <c r="M5" s="1"/>
      <c r="N5" s="1"/>
      <c r="O5" s="2"/>
      <c r="P5" s="2"/>
      <c r="Q5" s="2"/>
      <c r="R5" s="2"/>
      <c r="S5" s="11">
        <v>0</v>
      </c>
      <c r="T5" s="3"/>
      <c r="U5" s="3"/>
      <c r="V5" s="3" t="s">
        <v>35</v>
      </c>
    </row>
    <row r="6" spans="1:23" ht="12.75">
      <c r="A6" s="13">
        <v>4</v>
      </c>
      <c r="B6" s="18">
        <v>442</v>
      </c>
      <c r="C6" s="23">
        <v>1</v>
      </c>
      <c r="D6" s="4" t="s">
        <v>1</v>
      </c>
      <c r="E6" s="20">
        <v>35.76906067288504</v>
      </c>
      <c r="F6" s="20">
        <v>5.0685203540549235</v>
      </c>
      <c r="G6" s="20">
        <v>3.993</v>
      </c>
      <c r="H6" s="1">
        <v>7.3</v>
      </c>
      <c r="I6" s="3"/>
      <c r="J6" s="18">
        <v>442</v>
      </c>
      <c r="K6" s="38" t="s">
        <v>26</v>
      </c>
      <c r="L6" s="15">
        <v>73</v>
      </c>
      <c r="M6" s="1"/>
      <c r="N6" s="1" t="s">
        <v>19</v>
      </c>
      <c r="O6" s="2"/>
      <c r="P6" s="2"/>
      <c r="Q6" s="2"/>
      <c r="R6" s="3"/>
      <c r="S6" s="11">
        <v>0</v>
      </c>
      <c r="T6" s="3"/>
      <c r="U6" s="3"/>
      <c r="V6" s="3"/>
      <c r="W6" s="16"/>
    </row>
    <row r="7" spans="1:23" ht="12.75">
      <c r="A7" s="13">
        <v>4</v>
      </c>
      <c r="B7" s="18">
        <v>447</v>
      </c>
      <c r="C7" s="23">
        <v>4</v>
      </c>
      <c r="D7" s="4" t="s">
        <v>1</v>
      </c>
      <c r="E7" s="20">
        <v>39.02371135975804</v>
      </c>
      <c r="F7" s="20">
        <v>8.179839834024328</v>
      </c>
      <c r="G7" s="20">
        <v>3.91</v>
      </c>
      <c r="H7" s="1">
        <v>4</v>
      </c>
      <c r="I7" s="13">
        <v>4.5</v>
      </c>
      <c r="J7" s="18">
        <v>447</v>
      </c>
      <c r="K7" s="38" t="s">
        <v>26</v>
      </c>
      <c r="L7" s="15">
        <v>39</v>
      </c>
      <c r="M7" s="1"/>
      <c r="N7" s="1" t="s">
        <v>19</v>
      </c>
      <c r="O7" s="2"/>
      <c r="P7" s="2"/>
      <c r="Q7" s="2"/>
      <c r="R7" s="3"/>
      <c r="S7" s="11">
        <v>0</v>
      </c>
      <c r="T7" s="3"/>
      <c r="U7" s="3"/>
      <c r="V7" s="3" t="s">
        <v>32</v>
      </c>
      <c r="W7" s="16"/>
    </row>
    <row r="8" spans="1:23" ht="12.75">
      <c r="A8" s="13">
        <v>4</v>
      </c>
      <c r="B8" s="18">
        <v>471</v>
      </c>
      <c r="C8" s="23">
        <v>7</v>
      </c>
      <c r="D8" s="4" t="s">
        <v>1</v>
      </c>
      <c r="E8" s="20">
        <v>32.06326210509699</v>
      </c>
      <c r="F8" s="20">
        <v>10.81429540838659</v>
      </c>
      <c r="G8" s="20">
        <v>4.156</v>
      </c>
      <c r="H8" s="1">
        <v>3.7</v>
      </c>
      <c r="I8" s="13">
        <v>2.3</v>
      </c>
      <c r="J8" s="18">
        <v>471</v>
      </c>
      <c r="K8" s="38" t="s">
        <v>26</v>
      </c>
      <c r="L8" s="15">
        <v>35</v>
      </c>
      <c r="M8" s="1"/>
      <c r="N8" s="1" t="s">
        <v>19</v>
      </c>
      <c r="O8" s="2"/>
      <c r="P8" s="2"/>
      <c r="Q8" s="2"/>
      <c r="R8" s="3"/>
      <c r="S8" s="11">
        <v>0</v>
      </c>
      <c r="T8" s="3"/>
      <c r="U8" s="3"/>
      <c r="V8" s="3" t="s">
        <v>28</v>
      </c>
      <c r="W8" s="16"/>
    </row>
    <row r="9" spans="1:23" ht="12.75">
      <c r="A9" s="13">
        <v>4</v>
      </c>
      <c r="B9" s="18">
        <v>36</v>
      </c>
      <c r="C9" s="23">
        <v>2</v>
      </c>
      <c r="D9" s="4" t="s">
        <v>1</v>
      </c>
      <c r="E9" s="20">
        <v>35.85498197232949</v>
      </c>
      <c r="F9" s="20">
        <v>19.038502692279327</v>
      </c>
      <c r="G9" s="20">
        <v>3.858</v>
      </c>
      <c r="H9" s="1">
        <v>4.1</v>
      </c>
      <c r="I9" s="13">
        <v>4</v>
      </c>
      <c r="J9" s="18">
        <v>36</v>
      </c>
      <c r="K9" s="38" t="s">
        <v>26</v>
      </c>
      <c r="L9" s="15">
        <v>49</v>
      </c>
      <c r="M9" s="1"/>
      <c r="N9" s="1" t="s">
        <v>19</v>
      </c>
      <c r="O9" s="2"/>
      <c r="P9" s="2"/>
      <c r="Q9" s="2"/>
      <c r="R9" s="3"/>
      <c r="S9" s="11">
        <v>0</v>
      </c>
      <c r="T9" s="3"/>
      <c r="U9" s="3"/>
      <c r="V9" s="3" t="s">
        <v>33</v>
      </c>
      <c r="W9" s="16"/>
    </row>
    <row r="10" spans="1:23" ht="12.75">
      <c r="A10" s="13">
        <v>4</v>
      </c>
      <c r="B10" s="18">
        <v>35</v>
      </c>
      <c r="C10" s="23">
        <v>1</v>
      </c>
      <c r="D10" s="4" t="s">
        <v>1</v>
      </c>
      <c r="E10" s="20">
        <v>37.533099456851964</v>
      </c>
      <c r="F10" s="20">
        <v>19.600151789260693</v>
      </c>
      <c r="G10" s="20">
        <v>4.035</v>
      </c>
      <c r="H10" s="1">
        <v>4.4</v>
      </c>
      <c r="I10" s="3"/>
      <c r="J10" s="39">
        <v>35</v>
      </c>
      <c r="K10" s="38" t="s">
        <v>26</v>
      </c>
      <c r="L10" s="15">
        <v>45</v>
      </c>
      <c r="M10" s="1"/>
      <c r="N10" s="1" t="s">
        <v>19</v>
      </c>
      <c r="O10" s="2"/>
      <c r="P10" s="2"/>
      <c r="Q10" s="2"/>
      <c r="R10" s="3"/>
      <c r="S10" s="11">
        <v>0</v>
      </c>
      <c r="T10" s="3"/>
      <c r="U10" s="3"/>
      <c r="V10" s="3"/>
      <c r="W10" s="16"/>
    </row>
    <row r="11" spans="1:23" ht="13.5" thickBot="1">
      <c r="A11" s="13"/>
      <c r="B11" s="17"/>
      <c r="C11" s="23"/>
      <c r="D11" s="4"/>
      <c r="E11" s="20"/>
      <c r="F11" s="20"/>
      <c r="G11" s="20"/>
      <c r="H11" s="29"/>
      <c r="I11" s="3"/>
      <c r="J11" s="49"/>
      <c r="K11" s="50"/>
      <c r="L11" s="42"/>
      <c r="M11" s="51"/>
      <c r="N11" s="52"/>
      <c r="O11" s="2"/>
      <c r="P11" s="2"/>
      <c r="Q11" s="2"/>
      <c r="R11" s="3"/>
      <c r="S11" s="11"/>
      <c r="T11" s="3"/>
      <c r="U11" s="3"/>
      <c r="V11" s="3"/>
      <c r="W11" s="16"/>
    </row>
    <row r="12" spans="1:24" ht="12.75">
      <c r="A12" s="25" t="s">
        <v>2</v>
      </c>
      <c r="B12" s="26" t="s">
        <v>3</v>
      </c>
      <c r="C12" s="27" t="s">
        <v>4</v>
      </c>
      <c r="D12" s="5" t="s">
        <v>5</v>
      </c>
      <c r="E12" s="6" t="s">
        <v>6</v>
      </c>
      <c r="F12" s="6" t="s">
        <v>7</v>
      </c>
      <c r="G12" s="6" t="s">
        <v>8</v>
      </c>
      <c r="H12" s="24"/>
      <c r="I12" s="7" t="s">
        <v>0</v>
      </c>
      <c r="J12" s="28" t="s">
        <v>9</v>
      </c>
      <c r="K12" s="25" t="s">
        <v>10</v>
      </c>
      <c r="L12" s="26" t="s">
        <v>3</v>
      </c>
      <c r="M12" s="36" t="s">
        <v>24</v>
      </c>
      <c r="N12" s="27" t="s">
        <v>9</v>
      </c>
      <c r="O12" s="5" t="s">
        <v>11</v>
      </c>
      <c r="P12" s="5" t="s">
        <v>38</v>
      </c>
      <c r="Q12" s="7" t="s">
        <v>14</v>
      </c>
      <c r="R12" s="7" t="s">
        <v>13</v>
      </c>
      <c r="S12" s="7" t="s">
        <v>15</v>
      </c>
      <c r="T12" s="25" t="s">
        <v>17</v>
      </c>
      <c r="U12" s="25" t="s">
        <v>36</v>
      </c>
      <c r="V12" s="7" t="s">
        <v>37</v>
      </c>
      <c r="W12" s="25" t="s">
        <v>39</v>
      </c>
      <c r="X12" s="8" t="s">
        <v>16</v>
      </c>
    </row>
    <row r="13" spans="1:26" ht="12.75">
      <c r="A13" s="13">
        <v>3</v>
      </c>
      <c r="B13" s="18">
        <v>487</v>
      </c>
      <c r="C13" s="23">
        <v>2</v>
      </c>
      <c r="D13" s="4"/>
      <c r="E13" s="20">
        <v>21.312129786976964</v>
      </c>
      <c r="F13" s="20">
        <v>5.400543485895579</v>
      </c>
      <c r="G13" s="20">
        <v>2.911</v>
      </c>
      <c r="H13" s="1">
        <v>2.7</v>
      </c>
      <c r="I13" s="2"/>
      <c r="J13" s="11">
        <f>H13*10</f>
        <v>27</v>
      </c>
      <c r="K13" s="13">
        <v>2.6</v>
      </c>
      <c r="L13" s="18">
        <v>487</v>
      </c>
      <c r="M13" s="38" t="s">
        <v>25</v>
      </c>
      <c r="N13" s="15">
        <v>50</v>
      </c>
      <c r="O13" s="1">
        <v>7</v>
      </c>
      <c r="P13" s="1">
        <v>15</v>
      </c>
      <c r="Q13" s="34">
        <v>0.7</v>
      </c>
      <c r="R13" s="2">
        <v>5</v>
      </c>
      <c r="S13" s="2">
        <v>-0.5</v>
      </c>
      <c r="T13" s="3">
        <v>1.3</v>
      </c>
      <c r="U13" s="43">
        <f>O13/P13*R13-O13/P13*S13+T13</f>
        <v>3.866666666666667</v>
      </c>
      <c r="V13" s="11">
        <f>N13-J13</f>
        <v>23</v>
      </c>
      <c r="W13" s="43">
        <f>U13-K13</f>
        <v>1.266666666666667</v>
      </c>
      <c r="X13" s="3" t="s">
        <v>27</v>
      </c>
      <c r="Y13" s="16"/>
      <c r="Z13" s="16"/>
    </row>
    <row r="14" spans="1:26" ht="12.75">
      <c r="A14" s="13">
        <v>1</v>
      </c>
      <c r="B14" s="18">
        <v>151</v>
      </c>
      <c r="C14" s="23">
        <v>2</v>
      </c>
      <c r="D14" s="4"/>
      <c r="E14" s="20">
        <v>2.902765497317262</v>
      </c>
      <c r="F14" s="20">
        <v>3.660393075556841</v>
      </c>
      <c r="G14" s="20">
        <v>0.305</v>
      </c>
      <c r="H14" s="1">
        <v>3.2</v>
      </c>
      <c r="I14" s="13">
        <v>2.9</v>
      </c>
      <c r="J14" s="47">
        <v>151</v>
      </c>
      <c r="K14" s="37" t="s">
        <v>26</v>
      </c>
      <c r="L14" s="15">
        <v>52</v>
      </c>
      <c r="M14" s="1">
        <v>6.1</v>
      </c>
      <c r="N14" s="21" t="s">
        <v>19</v>
      </c>
      <c r="O14" s="2">
        <v>0.9</v>
      </c>
      <c r="P14" s="2">
        <v>4</v>
      </c>
      <c r="Q14" s="2"/>
      <c r="R14" s="3"/>
      <c r="S14" s="11">
        <v>4</v>
      </c>
      <c r="T14" s="11"/>
      <c r="U14" s="11"/>
      <c r="V14" s="2"/>
      <c r="W14" s="2"/>
      <c r="X14" s="42" t="s">
        <v>21</v>
      </c>
      <c r="Y14" s="16"/>
      <c r="Z14" s="16"/>
    </row>
    <row r="15" spans="1:26" ht="12.75">
      <c r="A15" s="13">
        <v>1</v>
      </c>
      <c r="B15" s="18">
        <v>150</v>
      </c>
      <c r="C15" s="23">
        <v>2</v>
      </c>
      <c r="D15" s="4"/>
      <c r="E15" s="20">
        <v>2.201911473150657</v>
      </c>
      <c r="F15" s="20">
        <v>4.358539648139902</v>
      </c>
      <c r="G15" s="20">
        <v>0.466</v>
      </c>
      <c r="H15" s="1">
        <v>2.9</v>
      </c>
      <c r="I15" s="13">
        <v>3.1</v>
      </c>
      <c r="J15" s="47">
        <v>150</v>
      </c>
      <c r="K15" s="37" t="s">
        <v>26</v>
      </c>
      <c r="L15" s="15">
        <v>46</v>
      </c>
      <c r="M15" s="1">
        <v>6.7</v>
      </c>
      <c r="N15" s="21" t="s">
        <v>19</v>
      </c>
      <c r="O15" s="2">
        <v>0.74</v>
      </c>
      <c r="P15" s="2">
        <v>4.6</v>
      </c>
      <c r="Q15" s="2"/>
      <c r="R15" s="3"/>
      <c r="S15" s="11">
        <v>4.6</v>
      </c>
      <c r="T15" s="11"/>
      <c r="U15" s="11"/>
      <c r="V15" s="2"/>
      <c r="W15" s="2"/>
      <c r="X15" s="42" t="s">
        <v>21</v>
      </c>
      <c r="Y15" s="16"/>
      <c r="Z15" s="16"/>
    </row>
    <row r="16" spans="1:26" ht="12.75">
      <c r="A16" s="13">
        <v>4</v>
      </c>
      <c r="B16" s="18">
        <v>455</v>
      </c>
      <c r="C16" s="23">
        <v>1</v>
      </c>
      <c r="D16" s="4"/>
      <c r="E16" s="20">
        <v>33.12570877024984</v>
      </c>
      <c r="F16" s="20">
        <v>8.168073179679109</v>
      </c>
      <c r="G16" s="20">
        <v>4.165</v>
      </c>
      <c r="H16" s="11">
        <v>167</v>
      </c>
      <c r="I16" s="13">
        <v>14.6</v>
      </c>
      <c r="J16" s="47">
        <v>455</v>
      </c>
      <c r="K16" s="38" t="s">
        <v>26</v>
      </c>
      <c r="L16" s="15">
        <v>158</v>
      </c>
      <c r="M16" s="1">
        <v>19.2</v>
      </c>
      <c r="N16" s="1" t="s">
        <v>19</v>
      </c>
      <c r="O16" s="2">
        <v>9.5</v>
      </c>
      <c r="P16" s="2">
        <v>13.6</v>
      </c>
      <c r="Q16" s="2"/>
      <c r="R16" s="3"/>
      <c r="S16" s="3"/>
      <c r="T16" s="11">
        <v>-9</v>
      </c>
      <c r="U16" s="3"/>
      <c r="V16" s="2"/>
      <c r="W16" s="2"/>
      <c r="X16" s="48" t="s">
        <v>31</v>
      </c>
      <c r="Y16" s="16"/>
      <c r="Z16" s="16"/>
    </row>
    <row r="17" spans="1:24" ht="12.75">
      <c r="A17" s="13">
        <v>4</v>
      </c>
      <c r="B17" s="18">
        <v>559</v>
      </c>
      <c r="C17" s="23">
        <v>4</v>
      </c>
      <c r="D17" s="4"/>
      <c r="E17" s="20">
        <v>32.39945231771676</v>
      </c>
      <c r="F17" s="20">
        <v>26.07022544037542</v>
      </c>
      <c r="G17" s="20">
        <v>4.17</v>
      </c>
      <c r="H17" s="1">
        <v>3.6</v>
      </c>
      <c r="I17" s="11">
        <f>H17*10</f>
        <v>36</v>
      </c>
      <c r="J17" s="17">
        <v>559</v>
      </c>
      <c r="K17" s="38" t="s">
        <v>26</v>
      </c>
      <c r="L17" s="15">
        <v>45</v>
      </c>
      <c r="M17" s="1"/>
      <c r="N17" s="1"/>
      <c r="O17" s="2">
        <v>0.45</v>
      </c>
      <c r="P17" s="2">
        <v>4.25</v>
      </c>
      <c r="Q17" s="2">
        <v>0.75</v>
      </c>
      <c r="R17" s="3">
        <v>1.3</v>
      </c>
      <c r="S17" s="11">
        <f>P17-Q17+R17</f>
        <v>4.8</v>
      </c>
      <c r="T17" s="11"/>
      <c r="U17" s="43"/>
      <c r="V17" s="2"/>
      <c r="W17" s="2"/>
      <c r="X17" s="48" t="s">
        <v>28</v>
      </c>
    </row>
    <row r="18" spans="1:26" ht="12.75">
      <c r="A18" s="13">
        <v>4</v>
      </c>
      <c r="B18" s="18">
        <v>455</v>
      </c>
      <c r="C18" s="23">
        <v>1</v>
      </c>
      <c r="D18" s="4"/>
      <c r="E18" s="20">
        <v>33.12570877024984</v>
      </c>
      <c r="F18" s="20">
        <v>8.168073179679109</v>
      </c>
      <c r="G18" s="20">
        <v>4.165</v>
      </c>
      <c r="H18" s="11">
        <v>167</v>
      </c>
      <c r="I18" s="13">
        <v>14.6</v>
      </c>
      <c r="J18" s="18">
        <v>455</v>
      </c>
      <c r="K18" s="38" t="s">
        <v>26</v>
      </c>
      <c r="L18" s="15">
        <v>158</v>
      </c>
      <c r="M18" s="1">
        <v>19.2</v>
      </c>
      <c r="N18" s="1" t="s">
        <v>19</v>
      </c>
      <c r="O18" s="2">
        <v>9.5</v>
      </c>
      <c r="P18" s="2">
        <v>13.6</v>
      </c>
      <c r="Q18" s="3">
        <v>13.6</v>
      </c>
      <c r="R18" s="11">
        <v>-9</v>
      </c>
      <c r="S18" s="43">
        <v>-1</v>
      </c>
      <c r="T18" s="2"/>
      <c r="U18" s="2"/>
      <c r="V18" s="2"/>
      <c r="W18" s="2"/>
      <c r="X18" s="48" t="s">
        <v>31</v>
      </c>
      <c r="Y18" s="16"/>
      <c r="Z18" s="16"/>
    </row>
    <row r="19" spans="1:24" ht="13.5" thickBot="1">
      <c r="A19" s="13">
        <v>5</v>
      </c>
      <c r="B19" s="18">
        <v>384</v>
      </c>
      <c r="C19" s="23">
        <v>7</v>
      </c>
      <c r="D19" s="4"/>
      <c r="E19" s="20">
        <v>46.553311927024424</v>
      </c>
      <c r="F19" s="20">
        <v>20.6152655725112</v>
      </c>
      <c r="G19" s="20">
        <v>4.283</v>
      </c>
      <c r="H19" s="11">
        <v>31</v>
      </c>
      <c r="I19" s="13">
        <v>4</v>
      </c>
      <c r="J19" s="41">
        <v>384</v>
      </c>
      <c r="K19" s="38" t="s">
        <v>25</v>
      </c>
      <c r="L19" s="15">
        <v>40</v>
      </c>
      <c r="M19" s="1">
        <v>10.3</v>
      </c>
      <c r="N19" s="1" t="s">
        <v>19</v>
      </c>
      <c r="O19" s="2">
        <v>4.7</v>
      </c>
      <c r="P19" s="2">
        <v>7.8</v>
      </c>
      <c r="Q19" s="2"/>
      <c r="R19" s="2"/>
      <c r="S19" s="3">
        <v>7.8</v>
      </c>
      <c r="T19" s="11">
        <v>9</v>
      </c>
      <c r="U19" s="43">
        <v>3.8</v>
      </c>
      <c r="V19" s="2"/>
      <c r="W19" s="2"/>
      <c r="X19" s="48"/>
    </row>
    <row r="20" spans="1:23" ht="12.75">
      <c r="A20" s="13">
        <v>2</v>
      </c>
      <c r="B20" s="18">
        <v>263</v>
      </c>
      <c r="C20" s="23">
        <v>1</v>
      </c>
      <c r="D20" s="4"/>
      <c r="E20" s="20">
        <v>13.853176364987043</v>
      </c>
      <c r="F20" s="20">
        <v>48.66310419199092</v>
      </c>
      <c r="G20" s="20">
        <v>5.746</v>
      </c>
      <c r="H20" s="11">
        <v>172</v>
      </c>
      <c r="I20" s="13">
        <v>15.1</v>
      </c>
      <c r="J20" s="18">
        <v>263</v>
      </c>
      <c r="K20" s="38" t="s">
        <v>25</v>
      </c>
      <c r="L20" s="15">
        <v>189</v>
      </c>
      <c r="M20" s="1"/>
      <c r="N20" s="1"/>
      <c r="O20" s="2">
        <v>10.75</v>
      </c>
      <c r="P20" s="2">
        <v>18.75</v>
      </c>
      <c r="Q20" s="2">
        <v>0</v>
      </c>
      <c r="R20" s="3"/>
      <c r="S20" s="11">
        <v>18.75</v>
      </c>
      <c r="T20" s="11">
        <v>17</v>
      </c>
      <c r="U20" s="43">
        <v>3.65</v>
      </c>
      <c r="V20" s="2"/>
      <c r="W20" s="2"/>
    </row>
    <row r="21" s="16" customFormat="1" ht="15.75" customHeight="1"/>
    <row r="23" spans="1:27" ht="12.75">
      <c r="A23" s="30"/>
      <c r="B23" s="30"/>
      <c r="C23" s="30"/>
      <c r="D23" s="30"/>
      <c r="E23" s="53"/>
      <c r="F23" s="53"/>
      <c r="G23" s="53"/>
      <c r="H23" s="54"/>
      <c r="I23" s="30"/>
      <c r="J23" s="30"/>
      <c r="K23" s="30"/>
      <c r="L23" s="30"/>
      <c r="M23" s="30"/>
      <c r="N23" s="30"/>
      <c r="O23" s="24"/>
      <c r="P23" s="24"/>
      <c r="Q23" s="24"/>
      <c r="R23" s="30"/>
      <c r="S23" s="30"/>
      <c r="T23" s="24"/>
      <c r="U23" s="30"/>
      <c r="V23" s="24"/>
      <c r="W23" s="16"/>
      <c r="X23" s="16"/>
      <c r="Y23" s="16"/>
      <c r="Z23" s="16"/>
      <c r="AA23" s="16"/>
    </row>
    <row r="24" spans="1:27" ht="12.75">
      <c r="A24" s="29"/>
      <c r="B24" s="46"/>
      <c r="C24" s="55"/>
      <c r="D24" s="56"/>
      <c r="E24" s="57"/>
      <c r="F24" s="57"/>
      <c r="G24" s="57"/>
      <c r="H24" s="29"/>
      <c r="I24" s="29"/>
      <c r="J24" s="46"/>
      <c r="K24" s="58"/>
      <c r="L24" s="16"/>
      <c r="M24" s="29"/>
      <c r="N24" s="29"/>
      <c r="O24" s="35"/>
      <c r="P24" s="16"/>
      <c r="Q24" s="16"/>
      <c r="R24" s="16"/>
      <c r="S24" s="59"/>
      <c r="T24" s="16"/>
      <c r="U24" s="59"/>
      <c r="V24" s="16"/>
      <c r="W24" s="16"/>
      <c r="X24" s="16"/>
      <c r="Y24" s="16"/>
      <c r="Z24" s="16"/>
      <c r="AA24" s="16"/>
    </row>
    <row r="25" spans="1:27" ht="12.75">
      <c r="A25" s="29"/>
      <c r="B25" s="46"/>
      <c r="C25" s="55"/>
      <c r="D25" s="56"/>
      <c r="E25" s="57"/>
      <c r="F25" s="57"/>
      <c r="G25" s="57"/>
      <c r="H25" s="29"/>
      <c r="I25" s="29"/>
      <c r="J25" s="46"/>
      <c r="K25" s="58"/>
      <c r="L25" s="16"/>
      <c r="M25" s="29"/>
      <c r="N25" s="29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7" ht="12.75">
      <c r="A26" s="60"/>
      <c r="B26" s="30"/>
      <c r="C26" s="60"/>
      <c r="D26" s="60"/>
      <c r="E26" s="31"/>
      <c r="F26" s="31"/>
      <c r="G26" s="31"/>
      <c r="H26" s="60"/>
      <c r="I26" s="30"/>
      <c r="J26" s="60"/>
      <c r="K26" s="61"/>
      <c r="L26" s="61"/>
      <c r="M26" s="61"/>
      <c r="N26" s="60"/>
      <c r="O26" s="60"/>
      <c r="P26" s="61"/>
      <c r="Q26" s="60"/>
      <c r="R26" s="61"/>
      <c r="S26" s="61"/>
      <c r="T26" s="16"/>
      <c r="U26" s="16"/>
      <c r="V26" s="16"/>
      <c r="W26" s="16"/>
      <c r="X26" s="16"/>
      <c r="Y26" s="16"/>
      <c r="Z26" s="16"/>
      <c r="AA26" s="16"/>
    </row>
    <row r="27" spans="1:23" ht="12.75">
      <c r="A27" s="29"/>
      <c r="B27" s="46"/>
      <c r="C27" s="55"/>
      <c r="D27" s="56"/>
      <c r="E27" s="57"/>
      <c r="F27" s="57"/>
      <c r="G27" s="57"/>
      <c r="H27" s="16"/>
      <c r="I27" s="29"/>
      <c r="J27" s="46"/>
      <c r="K27" s="58"/>
      <c r="L27" s="16"/>
      <c r="M27" s="29"/>
      <c r="N27" s="29"/>
      <c r="O27" s="16"/>
      <c r="P27" s="16"/>
      <c r="Q27" s="16"/>
      <c r="R27" s="16"/>
      <c r="S27" s="16"/>
      <c r="T27" s="16"/>
      <c r="U27" s="59"/>
      <c r="V27" s="16"/>
      <c r="W27" s="1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9"/>
  <sheetViews>
    <sheetView workbookViewId="0" topLeftCell="A1">
      <selection activeCell="N48" sqref="N48"/>
    </sheetView>
  </sheetViews>
  <sheetFormatPr defaultColWidth="9.140625" defaultRowHeight="12.75"/>
  <cols>
    <col min="1" max="1" width="6.57421875" style="0" bestFit="1" customWidth="1"/>
    <col min="2" max="2" width="4.00390625" style="0" bestFit="1" customWidth="1"/>
    <col min="3" max="4" width="3.421875" style="0" bestFit="1" customWidth="1"/>
    <col min="5" max="6" width="4.140625" style="0" bestFit="1" customWidth="1"/>
    <col min="7" max="7" width="3.421875" style="0" bestFit="1" customWidth="1"/>
    <col min="8" max="8" width="4.140625" style="0" bestFit="1" customWidth="1"/>
    <col min="9" max="9" width="5.00390625" style="0" bestFit="1" customWidth="1"/>
    <col min="11" max="11" width="6.8515625" style="0" bestFit="1" customWidth="1"/>
    <col min="12" max="12" width="4.00390625" style="0" bestFit="1" customWidth="1"/>
    <col min="15" max="16" width="6.28125" style="0" customWidth="1"/>
    <col min="17" max="17" width="6.00390625" style="0" customWidth="1"/>
    <col min="18" max="18" width="6.421875" style="0" customWidth="1"/>
    <col min="19" max="19" width="6.28125" style="0" customWidth="1"/>
    <col min="20" max="20" width="5.140625" style="0" customWidth="1"/>
    <col min="25" max="25" width="11.7109375" style="0" customWidth="1"/>
  </cols>
  <sheetData>
    <row r="1" spans="2:5" ht="12.75">
      <c r="B1" s="81" t="s">
        <v>53</v>
      </c>
      <c r="C1" s="81"/>
      <c r="D1" s="81"/>
      <c r="E1" s="81"/>
    </row>
    <row r="3" spans="21:24" ht="13.5" thickBot="1">
      <c r="U3" t="s">
        <v>64</v>
      </c>
      <c r="X3" t="s">
        <v>67</v>
      </c>
    </row>
    <row r="4" spans="1:26" ht="13.5" thickBot="1">
      <c r="A4" s="65" t="s">
        <v>2</v>
      </c>
      <c r="B4" s="66" t="s">
        <v>3</v>
      </c>
      <c r="C4" s="67" t="s">
        <v>4</v>
      </c>
      <c r="D4" s="68" t="s">
        <v>5</v>
      </c>
      <c r="E4" s="63" t="s">
        <v>6</v>
      </c>
      <c r="F4" s="63" t="s">
        <v>7</v>
      </c>
      <c r="G4" s="63" t="s">
        <v>8</v>
      </c>
      <c r="H4" s="64" t="s">
        <v>9</v>
      </c>
      <c r="I4" s="68" t="s">
        <v>10</v>
      </c>
      <c r="J4" s="68" t="s">
        <v>47</v>
      </c>
      <c r="K4" s="80" t="s">
        <v>48</v>
      </c>
      <c r="L4" s="66" t="s">
        <v>3</v>
      </c>
      <c r="M4" s="69" t="s">
        <v>11</v>
      </c>
      <c r="N4" s="69" t="s">
        <v>12</v>
      </c>
      <c r="O4" s="69" t="s">
        <v>51</v>
      </c>
      <c r="P4" s="69" t="s">
        <v>14</v>
      </c>
      <c r="Q4" s="69" t="s">
        <v>57</v>
      </c>
      <c r="R4" s="69" t="s">
        <v>17</v>
      </c>
      <c r="S4" s="70" t="s">
        <v>52</v>
      </c>
      <c r="U4" t="s">
        <v>65</v>
      </c>
      <c r="V4" t="s">
        <v>58</v>
      </c>
      <c r="W4" t="s">
        <v>66</v>
      </c>
      <c r="X4" t="s">
        <v>68</v>
      </c>
      <c r="Y4" t="s">
        <v>69</v>
      </c>
      <c r="Z4" t="s">
        <v>70</v>
      </c>
    </row>
    <row r="5" spans="1:26" ht="12.75">
      <c r="A5" s="13">
        <v>1</v>
      </c>
      <c r="B5" s="18">
        <v>160</v>
      </c>
      <c r="C5" s="23">
        <v>1</v>
      </c>
      <c r="D5" s="4"/>
      <c r="E5" s="20">
        <v>8.407975301751213</v>
      </c>
      <c r="F5" s="20">
        <v>9.445241993995792</v>
      </c>
      <c r="G5" s="20">
        <v>1.698</v>
      </c>
      <c r="H5" s="11">
        <v>217</v>
      </c>
      <c r="I5" s="21">
        <v>14.9</v>
      </c>
      <c r="J5" s="9">
        <v>232</v>
      </c>
      <c r="K5" s="11">
        <v>16.9</v>
      </c>
      <c r="L5" s="18">
        <v>160</v>
      </c>
      <c r="M5" s="84">
        <v>16.6</v>
      </c>
      <c r="N5" s="84"/>
      <c r="O5" s="43">
        <v>17.2</v>
      </c>
      <c r="P5" s="43">
        <v>10.1</v>
      </c>
      <c r="Q5" s="43">
        <v>23.3</v>
      </c>
      <c r="R5" s="9"/>
      <c r="S5" s="11"/>
      <c r="T5" s="16"/>
      <c r="U5" s="62">
        <v>16.9</v>
      </c>
      <c r="V5" s="62">
        <v>9.4</v>
      </c>
      <c r="W5" s="62">
        <v>23.2</v>
      </c>
      <c r="X5" s="62">
        <f>U5-O5</f>
        <v>-0.3000000000000007</v>
      </c>
      <c r="Y5" s="62">
        <f>V5-P5</f>
        <v>-0.6999999999999993</v>
      </c>
      <c r="Z5" s="62">
        <f>W5-Q5</f>
        <v>-0.10000000000000142</v>
      </c>
    </row>
    <row r="6" spans="1:26" ht="12.75">
      <c r="A6" s="13">
        <v>1</v>
      </c>
      <c r="B6" s="18">
        <v>186</v>
      </c>
      <c r="C6" s="23">
        <v>1</v>
      </c>
      <c r="D6" s="4"/>
      <c r="E6" s="20">
        <v>9.037608456441092</v>
      </c>
      <c r="F6" s="20">
        <v>17.255110500604292</v>
      </c>
      <c r="G6" s="20">
        <v>2.282</v>
      </c>
      <c r="H6" s="11">
        <v>220</v>
      </c>
      <c r="I6" s="1">
        <v>15.2</v>
      </c>
      <c r="J6" s="2">
        <v>236</v>
      </c>
      <c r="K6" s="11">
        <v>17.3</v>
      </c>
      <c r="L6" s="18">
        <v>186</v>
      </c>
      <c r="M6" s="84">
        <v>15.7</v>
      </c>
      <c r="N6" s="84"/>
      <c r="O6" s="43">
        <v>17.4</v>
      </c>
      <c r="P6" s="43">
        <v>11.4</v>
      </c>
      <c r="Q6" s="43">
        <v>23.6</v>
      </c>
      <c r="R6" s="2"/>
      <c r="S6" s="3"/>
      <c r="T6" s="16"/>
      <c r="U6" s="62">
        <v>17.3</v>
      </c>
      <c r="V6" s="62">
        <v>11.2</v>
      </c>
      <c r="W6" s="62">
        <v>23.6</v>
      </c>
      <c r="X6" s="62">
        <f aca="true" t="shared" si="0" ref="X6:X24">U6-O6</f>
        <v>-0.09999999999999787</v>
      </c>
      <c r="Y6" s="62">
        <f aca="true" t="shared" si="1" ref="Y6:Y24">V6-P6</f>
        <v>-0.20000000000000107</v>
      </c>
      <c r="Z6" s="62">
        <f aca="true" t="shared" si="2" ref="Z6:Z24">W6-Q6</f>
        <v>0</v>
      </c>
    </row>
    <row r="7" spans="1:26" ht="12.75">
      <c r="A7" s="13">
        <v>1</v>
      </c>
      <c r="B7" s="18">
        <v>215</v>
      </c>
      <c r="C7" s="23">
        <v>1</v>
      </c>
      <c r="D7" s="4"/>
      <c r="E7" s="20">
        <v>4.999394341169707</v>
      </c>
      <c r="F7" s="20">
        <v>30.57795523283858</v>
      </c>
      <c r="G7" s="20">
        <v>2.174</v>
      </c>
      <c r="H7" s="11">
        <v>184</v>
      </c>
      <c r="I7" s="1">
        <v>15.7</v>
      </c>
      <c r="J7" s="2">
        <v>211</v>
      </c>
      <c r="K7" s="11">
        <v>17.1</v>
      </c>
      <c r="L7" s="18">
        <v>215</v>
      </c>
      <c r="M7" s="84">
        <v>14.1</v>
      </c>
      <c r="N7" s="84"/>
      <c r="O7" s="43">
        <v>17.8</v>
      </c>
      <c r="P7" s="43">
        <v>8.5</v>
      </c>
      <c r="Q7" s="43">
        <v>21</v>
      </c>
      <c r="R7" s="2"/>
      <c r="S7" s="3"/>
      <c r="T7" s="16"/>
      <c r="U7" s="62">
        <v>17.1</v>
      </c>
      <c r="V7" s="62">
        <v>11.2</v>
      </c>
      <c r="W7" s="62">
        <v>21.1</v>
      </c>
      <c r="X7" s="62">
        <f t="shared" si="0"/>
        <v>-0.6999999999999993</v>
      </c>
      <c r="Y7" s="86">
        <f t="shared" si="1"/>
        <v>2.6999999999999993</v>
      </c>
      <c r="Z7" s="62">
        <f t="shared" si="2"/>
        <v>0.10000000000000142</v>
      </c>
    </row>
    <row r="8" spans="1:26" ht="12.75">
      <c r="A8" s="13">
        <v>1</v>
      </c>
      <c r="B8" s="18">
        <v>226</v>
      </c>
      <c r="C8" s="23">
        <v>1</v>
      </c>
      <c r="D8" s="4"/>
      <c r="E8" s="20">
        <v>2.7697067798339723</v>
      </c>
      <c r="F8" s="20">
        <v>36.8544216255491</v>
      </c>
      <c r="G8" s="20">
        <v>2.216</v>
      </c>
      <c r="H8" s="11">
        <v>178</v>
      </c>
      <c r="I8" s="1">
        <v>16.3</v>
      </c>
      <c r="J8" s="2">
        <v>191</v>
      </c>
      <c r="K8" s="11">
        <v>17.2</v>
      </c>
      <c r="L8" s="18">
        <v>226</v>
      </c>
      <c r="M8" s="84">
        <v>13.7</v>
      </c>
      <c r="N8" s="84"/>
      <c r="O8" s="43">
        <v>17.9</v>
      </c>
      <c r="P8" s="43">
        <v>11.2</v>
      </c>
      <c r="Q8" s="43">
        <v>19.1</v>
      </c>
      <c r="R8" s="2"/>
      <c r="S8" s="3"/>
      <c r="T8" s="16"/>
      <c r="U8" s="62">
        <v>17.2</v>
      </c>
      <c r="V8" s="62">
        <v>11.8</v>
      </c>
      <c r="W8" s="62">
        <v>19.1</v>
      </c>
      <c r="X8" s="62">
        <f t="shared" si="0"/>
        <v>-0.6999999999999993</v>
      </c>
      <c r="Y8" s="62">
        <f t="shared" si="1"/>
        <v>0.6000000000000014</v>
      </c>
      <c r="Z8" s="62">
        <f t="shared" si="2"/>
        <v>0</v>
      </c>
    </row>
    <row r="9" spans="1:26" ht="12.75">
      <c r="A9" s="13">
        <v>1</v>
      </c>
      <c r="B9" s="18">
        <v>242</v>
      </c>
      <c r="C9" s="23">
        <v>1</v>
      </c>
      <c r="D9" s="4"/>
      <c r="E9" s="20">
        <v>1.9802634062551083</v>
      </c>
      <c r="F9" s="20">
        <v>49.08058697531894</v>
      </c>
      <c r="G9" s="20">
        <v>4.088</v>
      </c>
      <c r="H9" s="11">
        <v>221</v>
      </c>
      <c r="I9" s="1">
        <v>17.6</v>
      </c>
      <c r="J9" s="2">
        <v>247</v>
      </c>
      <c r="K9" s="11">
        <v>19</v>
      </c>
      <c r="L9" s="18">
        <v>242</v>
      </c>
      <c r="M9" s="84">
        <v>15.5</v>
      </c>
      <c r="N9" s="84"/>
      <c r="O9" s="43">
        <v>19.6</v>
      </c>
      <c r="P9" s="43">
        <v>11.4</v>
      </c>
      <c r="Q9" s="43">
        <v>24.7</v>
      </c>
      <c r="R9" s="2"/>
      <c r="S9" s="3"/>
      <c r="T9" s="16"/>
      <c r="U9" s="62">
        <v>19</v>
      </c>
      <c r="V9" s="62">
        <v>11.8</v>
      </c>
      <c r="W9" s="62">
        <v>24.7</v>
      </c>
      <c r="X9" s="62">
        <f t="shared" si="0"/>
        <v>-0.6000000000000014</v>
      </c>
      <c r="Y9" s="62">
        <f t="shared" si="1"/>
        <v>0.40000000000000036</v>
      </c>
      <c r="Z9" s="62">
        <f t="shared" si="2"/>
        <v>0</v>
      </c>
    </row>
    <row r="10" spans="1:26" ht="12.75">
      <c r="A10" s="13">
        <v>2</v>
      </c>
      <c r="B10" s="18">
        <v>495</v>
      </c>
      <c r="C10" s="23">
        <v>1</v>
      </c>
      <c r="D10" s="4"/>
      <c r="E10" s="20">
        <v>18.833235233864656</v>
      </c>
      <c r="F10" s="20">
        <v>5.905061864698697</v>
      </c>
      <c r="G10" s="20">
        <v>2.935</v>
      </c>
      <c r="H10" s="11">
        <v>185</v>
      </c>
      <c r="I10" s="1">
        <v>15</v>
      </c>
      <c r="J10" s="2">
        <v>202</v>
      </c>
      <c r="K10" s="11">
        <v>15.8</v>
      </c>
      <c r="L10" s="18">
        <v>495</v>
      </c>
      <c r="M10" s="84">
        <v>11.3</v>
      </c>
      <c r="N10" s="84"/>
      <c r="O10" s="43">
        <v>16</v>
      </c>
      <c r="P10" s="43">
        <v>8.6</v>
      </c>
      <c r="Q10" s="43">
        <v>22.2</v>
      </c>
      <c r="R10" s="2"/>
      <c r="S10" s="3"/>
      <c r="T10" s="16"/>
      <c r="U10" s="62">
        <v>15.8</v>
      </c>
      <c r="V10" s="62">
        <v>9.55</v>
      </c>
      <c r="W10" s="62">
        <v>20.2</v>
      </c>
      <c r="X10" s="62">
        <f t="shared" si="0"/>
        <v>-0.1999999999999993</v>
      </c>
      <c r="Y10" s="62">
        <f t="shared" si="1"/>
        <v>0.9500000000000011</v>
      </c>
      <c r="Z10" s="86">
        <f t="shared" si="2"/>
        <v>-2</v>
      </c>
    </row>
    <row r="11" spans="1:26" ht="12.75">
      <c r="A11" s="13">
        <v>2</v>
      </c>
      <c r="B11" s="18">
        <v>65</v>
      </c>
      <c r="C11" s="23">
        <v>1</v>
      </c>
      <c r="D11" s="4"/>
      <c r="E11" s="20">
        <v>15.179141116629097</v>
      </c>
      <c r="F11" s="20">
        <v>24.58382638975186</v>
      </c>
      <c r="G11" s="20">
        <v>3.393</v>
      </c>
      <c r="H11" s="11">
        <v>124</v>
      </c>
      <c r="I11" s="1">
        <v>11.8</v>
      </c>
      <c r="J11" s="2">
        <v>141</v>
      </c>
      <c r="K11" s="11">
        <v>13.8</v>
      </c>
      <c r="L11" s="18">
        <v>65</v>
      </c>
      <c r="M11" s="84">
        <v>11.4</v>
      </c>
      <c r="N11" s="84"/>
      <c r="O11" s="43">
        <v>13.8</v>
      </c>
      <c r="P11" s="43">
        <v>7.9</v>
      </c>
      <c r="Q11" s="43">
        <v>14.3</v>
      </c>
      <c r="R11" s="2"/>
      <c r="S11" s="3"/>
      <c r="T11" s="16"/>
      <c r="U11" s="62">
        <v>13.8</v>
      </c>
      <c r="V11" s="62">
        <v>7.4</v>
      </c>
      <c r="W11" s="62">
        <v>14.1</v>
      </c>
      <c r="X11" s="62">
        <f t="shared" si="0"/>
        <v>0</v>
      </c>
      <c r="Y11" s="62">
        <f t="shared" si="1"/>
        <v>-0.5</v>
      </c>
      <c r="Z11" s="62">
        <f t="shared" si="2"/>
        <v>-0.20000000000000107</v>
      </c>
    </row>
    <row r="12" spans="1:26" ht="12.75">
      <c r="A12" s="13">
        <v>2</v>
      </c>
      <c r="B12" s="18">
        <v>111</v>
      </c>
      <c r="C12" s="23">
        <v>1</v>
      </c>
      <c r="D12" s="4"/>
      <c r="E12" s="20">
        <v>13.784644641709614</v>
      </c>
      <c r="F12" s="20">
        <v>36.556118258121806</v>
      </c>
      <c r="G12" s="20">
        <v>3.583</v>
      </c>
      <c r="H12" s="11">
        <v>175</v>
      </c>
      <c r="I12" s="1">
        <v>16.7</v>
      </c>
      <c r="J12" s="2">
        <v>198</v>
      </c>
      <c r="K12" s="11">
        <v>19.5</v>
      </c>
      <c r="L12" s="18">
        <v>111</v>
      </c>
      <c r="M12" s="84">
        <v>16</v>
      </c>
      <c r="N12" s="84"/>
      <c r="O12" s="43">
        <v>19.3</v>
      </c>
      <c r="P12" s="43">
        <v>8.6</v>
      </c>
      <c r="Q12" s="43">
        <v>19.9</v>
      </c>
      <c r="R12" s="2"/>
      <c r="S12" s="3"/>
      <c r="T12" s="16"/>
      <c r="U12" s="62">
        <v>19.5</v>
      </c>
      <c r="V12" s="62">
        <v>9</v>
      </c>
      <c r="W12" s="62">
        <v>19.8</v>
      </c>
      <c r="X12" s="62">
        <f t="shared" si="0"/>
        <v>0.1999999999999993</v>
      </c>
      <c r="Y12" s="62">
        <f t="shared" si="1"/>
        <v>0.40000000000000036</v>
      </c>
      <c r="Z12" s="62">
        <f t="shared" si="2"/>
        <v>-0.09999999999999787</v>
      </c>
    </row>
    <row r="13" spans="1:26" ht="12.75">
      <c r="A13" s="13">
        <v>3</v>
      </c>
      <c r="B13" s="18">
        <v>468</v>
      </c>
      <c r="C13" s="23">
        <v>1</v>
      </c>
      <c r="D13" s="4"/>
      <c r="E13" s="20">
        <v>28.728991401466388</v>
      </c>
      <c r="F13" s="20">
        <v>4.737992513129419</v>
      </c>
      <c r="G13" s="20">
        <v>3.907</v>
      </c>
      <c r="H13" s="11">
        <v>144</v>
      </c>
      <c r="I13" s="1">
        <v>14</v>
      </c>
      <c r="J13" s="2">
        <v>164</v>
      </c>
      <c r="K13" s="11">
        <v>15.3</v>
      </c>
      <c r="L13" s="18">
        <v>468</v>
      </c>
      <c r="M13" s="84">
        <v>13.3</v>
      </c>
      <c r="N13" s="84"/>
      <c r="O13" s="43">
        <v>15.5</v>
      </c>
      <c r="P13" s="43">
        <v>8.1</v>
      </c>
      <c r="Q13" s="43">
        <v>16.3</v>
      </c>
      <c r="R13" s="2"/>
      <c r="S13" s="3"/>
      <c r="T13" s="16"/>
      <c r="U13" s="62">
        <v>15.3</v>
      </c>
      <c r="V13" s="62">
        <v>6.55</v>
      </c>
      <c r="W13" s="62">
        <v>16.4</v>
      </c>
      <c r="X13" s="62">
        <f t="shared" si="0"/>
        <v>-0.1999999999999993</v>
      </c>
      <c r="Y13" s="62">
        <f t="shared" si="1"/>
        <v>-1.5499999999999998</v>
      </c>
      <c r="Z13" s="62">
        <f t="shared" si="2"/>
        <v>0.09999999999999787</v>
      </c>
    </row>
    <row r="14" spans="1:26" ht="12.75">
      <c r="A14" s="13">
        <v>3</v>
      </c>
      <c r="B14" s="18">
        <v>11</v>
      </c>
      <c r="C14" s="23">
        <v>1</v>
      </c>
      <c r="D14" s="4"/>
      <c r="E14" s="20">
        <v>21.73766424503946</v>
      </c>
      <c r="F14" s="20">
        <v>12.73845466176855</v>
      </c>
      <c r="G14" s="20">
        <v>3.177</v>
      </c>
      <c r="H14" s="11">
        <v>110</v>
      </c>
      <c r="I14" s="1">
        <v>12.3</v>
      </c>
      <c r="J14" s="2">
        <v>120</v>
      </c>
      <c r="K14" s="43">
        <v>13.58</v>
      </c>
      <c r="L14" s="18">
        <v>11</v>
      </c>
      <c r="M14" s="84">
        <v>10.1</v>
      </c>
      <c r="N14" s="84"/>
      <c r="O14" s="43">
        <v>14.3</v>
      </c>
      <c r="P14" s="43">
        <v>9.3</v>
      </c>
      <c r="Q14" s="43">
        <v>11.8</v>
      </c>
      <c r="R14" s="2"/>
      <c r="S14" s="3"/>
      <c r="T14" s="16"/>
      <c r="U14" s="62">
        <v>13.58</v>
      </c>
      <c r="V14" s="62">
        <v>8.98</v>
      </c>
      <c r="W14" s="62">
        <v>12</v>
      </c>
      <c r="X14" s="62">
        <f t="shared" si="0"/>
        <v>-0.7200000000000006</v>
      </c>
      <c r="Y14" s="62">
        <f t="shared" si="1"/>
        <v>-0.3200000000000003</v>
      </c>
      <c r="Z14" s="62">
        <f t="shared" si="2"/>
        <v>0.1999999999999993</v>
      </c>
    </row>
    <row r="15" spans="1:26" ht="12.75">
      <c r="A15" s="13">
        <v>3</v>
      </c>
      <c r="B15" s="18">
        <v>75</v>
      </c>
      <c r="C15" s="23">
        <v>1</v>
      </c>
      <c r="D15" s="4"/>
      <c r="E15" s="20">
        <v>27.35128534721973</v>
      </c>
      <c r="F15" s="20">
        <v>25.272281057612574</v>
      </c>
      <c r="G15" s="20">
        <v>3.818</v>
      </c>
      <c r="H15" s="11">
        <v>185</v>
      </c>
      <c r="I15" s="1">
        <v>16.5</v>
      </c>
      <c r="J15" s="2">
        <v>196</v>
      </c>
      <c r="K15" s="3">
        <v>17.8</v>
      </c>
      <c r="L15" s="18">
        <v>75</v>
      </c>
      <c r="M15" s="84">
        <v>14</v>
      </c>
      <c r="N15" s="84"/>
      <c r="O15" s="85">
        <v>17.5</v>
      </c>
      <c r="P15" s="43">
        <v>10.5</v>
      </c>
      <c r="Q15" s="43">
        <v>19.5</v>
      </c>
      <c r="R15" s="2"/>
      <c r="S15" s="3"/>
      <c r="T15" s="16"/>
      <c r="U15" s="62">
        <v>17.8</v>
      </c>
      <c r="V15" s="62">
        <v>10.6</v>
      </c>
      <c r="W15" s="62">
        <v>19.6</v>
      </c>
      <c r="X15" s="62">
        <f t="shared" si="0"/>
        <v>0.3000000000000007</v>
      </c>
      <c r="Y15" s="62">
        <f t="shared" si="1"/>
        <v>0.09999999999999964</v>
      </c>
      <c r="Z15" s="62">
        <f t="shared" si="2"/>
        <v>0.10000000000000142</v>
      </c>
    </row>
    <row r="16" spans="1:26" ht="12.75">
      <c r="A16" s="13">
        <v>3</v>
      </c>
      <c r="B16" s="18">
        <v>113</v>
      </c>
      <c r="C16" s="23">
        <v>1</v>
      </c>
      <c r="D16" s="4"/>
      <c r="E16" s="20">
        <v>20.133730681362564</v>
      </c>
      <c r="F16" s="20">
        <v>32.184790489458834</v>
      </c>
      <c r="G16" s="20">
        <v>4.162</v>
      </c>
      <c r="H16" s="11">
        <v>166</v>
      </c>
      <c r="I16" s="1">
        <v>13.8</v>
      </c>
      <c r="J16" s="2">
        <v>178</v>
      </c>
      <c r="K16" s="43">
        <v>15.806666666666667</v>
      </c>
      <c r="L16" s="18">
        <v>113</v>
      </c>
      <c r="M16" s="84">
        <v>12</v>
      </c>
      <c r="N16" s="84"/>
      <c r="O16" s="43">
        <v>16.1</v>
      </c>
      <c r="P16" s="43">
        <v>10.1</v>
      </c>
      <c r="Q16" s="43">
        <v>18</v>
      </c>
      <c r="R16" s="2"/>
      <c r="S16" s="3"/>
      <c r="T16" s="16"/>
      <c r="U16" s="62">
        <v>15.806666666666667</v>
      </c>
      <c r="V16" s="62">
        <v>9.573333333333332</v>
      </c>
      <c r="W16" s="62">
        <v>17.8</v>
      </c>
      <c r="X16" s="62">
        <f t="shared" si="0"/>
        <v>-0.2933333333333348</v>
      </c>
      <c r="Y16" s="62">
        <f t="shared" si="1"/>
        <v>-0.5266666666666673</v>
      </c>
      <c r="Z16" s="62">
        <f t="shared" si="2"/>
        <v>-0.1999999999999993</v>
      </c>
    </row>
    <row r="17" spans="1:26" ht="12.75">
      <c r="A17" s="13">
        <v>4</v>
      </c>
      <c r="B17" s="18">
        <v>440</v>
      </c>
      <c r="C17" s="23">
        <v>1</v>
      </c>
      <c r="D17" s="4"/>
      <c r="E17" s="20">
        <v>36.15057552359374</v>
      </c>
      <c r="F17" s="20">
        <v>2.748440523814439</v>
      </c>
      <c r="G17" s="20">
        <v>3.981</v>
      </c>
      <c r="H17" s="11">
        <v>132</v>
      </c>
      <c r="I17" s="1">
        <v>11.4</v>
      </c>
      <c r="J17" s="2">
        <v>143</v>
      </c>
      <c r="K17" s="3">
        <v>13.8</v>
      </c>
      <c r="L17" s="18">
        <v>440</v>
      </c>
      <c r="M17" s="84">
        <v>11.4</v>
      </c>
      <c r="N17" s="84"/>
      <c r="O17" s="85">
        <v>13.5</v>
      </c>
      <c r="P17" s="43">
        <v>6.8</v>
      </c>
      <c r="Q17" s="43">
        <v>14.5</v>
      </c>
      <c r="R17" s="2"/>
      <c r="S17" s="3"/>
      <c r="T17" s="16"/>
      <c r="U17" s="62">
        <v>13.8</v>
      </c>
      <c r="V17" s="62">
        <v>7.3</v>
      </c>
      <c r="W17" s="62">
        <v>14.3</v>
      </c>
      <c r="X17" s="62">
        <f t="shared" si="0"/>
        <v>0.3000000000000007</v>
      </c>
      <c r="Y17" s="62">
        <f t="shared" si="1"/>
        <v>0.5</v>
      </c>
      <c r="Z17" s="62">
        <f t="shared" si="2"/>
        <v>-0.1999999999999993</v>
      </c>
    </row>
    <row r="18" spans="1:26" ht="12.75">
      <c r="A18" s="13">
        <v>4</v>
      </c>
      <c r="B18" s="18">
        <v>27</v>
      </c>
      <c r="C18" s="23">
        <v>1</v>
      </c>
      <c r="D18" s="4"/>
      <c r="E18" s="20">
        <v>39.171734125653444</v>
      </c>
      <c r="F18" s="20">
        <v>13.070808987553786</v>
      </c>
      <c r="G18" s="20">
        <v>3.976</v>
      </c>
      <c r="H18" s="11">
        <v>163</v>
      </c>
      <c r="I18" s="1">
        <v>14.5</v>
      </c>
      <c r="J18" s="2">
        <v>183</v>
      </c>
      <c r="K18" s="3">
        <v>15.8</v>
      </c>
      <c r="L18" s="18">
        <v>27</v>
      </c>
      <c r="M18" s="84">
        <v>12.8</v>
      </c>
      <c r="N18" s="84"/>
      <c r="O18" s="85">
        <v>16.3</v>
      </c>
      <c r="P18" s="43">
        <v>7.7</v>
      </c>
      <c r="Q18" s="43">
        <v>18.3</v>
      </c>
      <c r="R18" s="2"/>
      <c r="S18" s="3"/>
      <c r="T18" s="16"/>
      <c r="U18" s="62">
        <v>15.8</v>
      </c>
      <c r="V18" s="62">
        <v>8.1</v>
      </c>
      <c r="W18" s="62">
        <v>18.3</v>
      </c>
      <c r="X18" s="62">
        <f t="shared" si="0"/>
        <v>-0.5</v>
      </c>
      <c r="Y18" s="62">
        <f t="shared" si="1"/>
        <v>0.39999999999999947</v>
      </c>
      <c r="Z18" s="62">
        <f t="shared" si="2"/>
        <v>0</v>
      </c>
    </row>
    <row r="19" spans="1:26" ht="12.75">
      <c r="A19" s="13">
        <v>4</v>
      </c>
      <c r="B19" s="18">
        <v>91</v>
      </c>
      <c r="C19" s="23">
        <v>1</v>
      </c>
      <c r="D19" s="4"/>
      <c r="E19" s="20">
        <v>31.784891676470615</v>
      </c>
      <c r="F19" s="20">
        <v>28.171353998610524</v>
      </c>
      <c r="G19" s="20">
        <v>4.234</v>
      </c>
      <c r="H19" s="11">
        <v>212</v>
      </c>
      <c r="I19" s="1">
        <v>15.8</v>
      </c>
      <c r="J19" s="2">
        <v>229</v>
      </c>
      <c r="K19" s="43">
        <v>17.03333333333333</v>
      </c>
      <c r="L19" s="18">
        <v>91</v>
      </c>
      <c r="M19" s="84">
        <v>12.9</v>
      </c>
      <c r="N19" s="84"/>
      <c r="O19" s="43">
        <v>17</v>
      </c>
      <c r="P19" s="43">
        <v>8.1</v>
      </c>
      <c r="Q19" s="43">
        <v>22.2</v>
      </c>
      <c r="R19" s="2"/>
      <c r="S19" s="3"/>
      <c r="T19" s="16"/>
      <c r="U19" s="62">
        <v>17.03333333333333</v>
      </c>
      <c r="V19" s="62">
        <v>9.246666666666666</v>
      </c>
      <c r="W19" s="62">
        <v>22.9</v>
      </c>
      <c r="X19" s="62">
        <f t="shared" si="0"/>
        <v>0.03333333333333144</v>
      </c>
      <c r="Y19" s="62">
        <f t="shared" si="1"/>
        <v>1.1466666666666665</v>
      </c>
      <c r="Z19" s="62">
        <f t="shared" si="2"/>
        <v>0.6999999999999993</v>
      </c>
    </row>
    <row r="20" spans="1:26" ht="12.75">
      <c r="A20" s="13">
        <v>4</v>
      </c>
      <c r="B20" s="18">
        <v>127</v>
      </c>
      <c r="C20" s="23">
        <v>1</v>
      </c>
      <c r="D20" s="4"/>
      <c r="E20" s="20">
        <v>39.7984305691034</v>
      </c>
      <c r="F20" s="20">
        <v>35.529678428551186</v>
      </c>
      <c r="G20" s="20">
        <v>4.476</v>
      </c>
      <c r="H20" s="11">
        <v>151</v>
      </c>
      <c r="I20" s="1">
        <v>14</v>
      </c>
      <c r="J20" s="2">
        <v>162</v>
      </c>
      <c r="K20" s="43">
        <v>14.793333333333333</v>
      </c>
      <c r="L20" s="18">
        <v>127</v>
      </c>
      <c r="M20" s="84">
        <v>14.6</v>
      </c>
      <c r="N20" s="84"/>
      <c r="O20" s="43">
        <v>15.3</v>
      </c>
      <c r="P20" s="43">
        <v>10.1</v>
      </c>
      <c r="Q20" s="43">
        <v>16.2</v>
      </c>
      <c r="R20" s="2"/>
      <c r="S20" s="3"/>
      <c r="T20" s="16"/>
      <c r="U20" s="62">
        <v>14.793333333333333</v>
      </c>
      <c r="V20" s="62">
        <v>10.22</v>
      </c>
      <c r="W20" s="62">
        <v>16.2</v>
      </c>
      <c r="X20" s="62">
        <f t="shared" si="0"/>
        <v>-0.5066666666666677</v>
      </c>
      <c r="Y20" s="62">
        <f t="shared" si="1"/>
        <v>0.120000000000001</v>
      </c>
      <c r="Z20" s="62">
        <f t="shared" si="2"/>
        <v>0</v>
      </c>
    </row>
    <row r="21" spans="1:26" ht="12.75">
      <c r="A21" s="13">
        <v>5</v>
      </c>
      <c r="B21" s="18">
        <v>429</v>
      </c>
      <c r="C21" s="23">
        <v>1</v>
      </c>
      <c r="D21" s="4"/>
      <c r="E21" s="20">
        <v>47.14888748805672</v>
      </c>
      <c r="F21" s="20">
        <v>4.239140672184471</v>
      </c>
      <c r="G21" s="20">
        <v>4.384</v>
      </c>
      <c r="H21" s="11">
        <v>178</v>
      </c>
      <c r="I21" s="1">
        <v>13.1</v>
      </c>
      <c r="J21" s="2">
        <v>195</v>
      </c>
      <c r="K21" s="11">
        <v>14.85</v>
      </c>
      <c r="L21" s="18">
        <v>429</v>
      </c>
      <c r="M21" s="84">
        <v>12.2</v>
      </c>
      <c r="N21" s="84"/>
      <c r="O21" s="43">
        <v>14.8</v>
      </c>
      <c r="P21" s="43">
        <v>7.9</v>
      </c>
      <c r="Q21" s="43">
        <v>19.3</v>
      </c>
      <c r="R21" s="2"/>
      <c r="S21" s="3"/>
      <c r="T21" s="16"/>
      <c r="U21" s="62">
        <v>14.85</v>
      </c>
      <c r="V21" s="62">
        <v>8.55</v>
      </c>
      <c r="W21" s="62">
        <v>19.5</v>
      </c>
      <c r="X21" s="62">
        <f t="shared" si="0"/>
        <v>0.049999999999998934</v>
      </c>
      <c r="Y21" s="62">
        <f t="shared" si="1"/>
        <v>0.6500000000000004</v>
      </c>
      <c r="Z21" s="62">
        <f t="shared" si="2"/>
        <v>0.1999999999999993</v>
      </c>
    </row>
    <row r="22" spans="1:26" ht="12.75">
      <c r="A22" s="13">
        <v>5</v>
      </c>
      <c r="B22" s="18">
        <v>398</v>
      </c>
      <c r="C22" s="23">
        <v>2</v>
      </c>
      <c r="D22" s="4"/>
      <c r="E22" s="20">
        <v>48.252136886865244</v>
      </c>
      <c r="F22" s="20">
        <v>14.995910204159609</v>
      </c>
      <c r="G22" s="20">
        <v>4.413</v>
      </c>
      <c r="H22" s="11">
        <v>67</v>
      </c>
      <c r="I22" s="1">
        <v>6.8</v>
      </c>
      <c r="J22" s="2">
        <v>83</v>
      </c>
      <c r="K22" s="3">
        <v>8.3</v>
      </c>
      <c r="L22" s="18">
        <v>398</v>
      </c>
      <c r="M22" s="84">
        <v>11.8</v>
      </c>
      <c r="N22" s="84"/>
      <c r="O22" s="85">
        <v>8.2</v>
      </c>
      <c r="P22" s="43">
        <v>1</v>
      </c>
      <c r="Q22" s="43">
        <v>8.3</v>
      </c>
      <c r="R22" s="2"/>
      <c r="S22" s="3"/>
      <c r="T22" s="16"/>
      <c r="U22" s="62">
        <v>8.3</v>
      </c>
      <c r="V22" s="62">
        <v>1</v>
      </c>
      <c r="W22" s="62">
        <v>8.3</v>
      </c>
      <c r="X22" s="62">
        <f t="shared" si="0"/>
        <v>0.10000000000000142</v>
      </c>
      <c r="Y22" s="62">
        <f t="shared" si="1"/>
        <v>0</v>
      </c>
      <c r="Z22" s="62">
        <f t="shared" si="2"/>
        <v>0</v>
      </c>
    </row>
    <row r="23" spans="1:26" ht="12.75">
      <c r="A23" s="13">
        <v>5</v>
      </c>
      <c r="B23" s="18">
        <v>345</v>
      </c>
      <c r="C23" s="23">
        <v>1</v>
      </c>
      <c r="D23" s="4"/>
      <c r="E23" s="20">
        <v>48.16420098980529</v>
      </c>
      <c r="F23" s="20">
        <v>34.4309290175801</v>
      </c>
      <c r="G23" s="20">
        <v>4.595</v>
      </c>
      <c r="H23" s="11">
        <v>159</v>
      </c>
      <c r="I23" s="1">
        <v>14.7</v>
      </c>
      <c r="J23" s="2">
        <v>179</v>
      </c>
      <c r="K23" s="3">
        <v>17.1</v>
      </c>
      <c r="L23" s="18">
        <v>345</v>
      </c>
      <c r="M23" s="84">
        <v>13.5</v>
      </c>
      <c r="N23" s="84"/>
      <c r="O23" s="85">
        <v>17.2</v>
      </c>
      <c r="P23" s="43">
        <v>10.9</v>
      </c>
      <c r="Q23" s="43">
        <v>19</v>
      </c>
      <c r="R23" s="2"/>
      <c r="S23" s="3"/>
      <c r="T23" s="16"/>
      <c r="U23" s="62">
        <v>17.1</v>
      </c>
      <c r="V23" s="62">
        <v>9.4</v>
      </c>
      <c r="W23" s="62">
        <v>17.9</v>
      </c>
      <c r="X23" s="62">
        <f t="shared" si="0"/>
        <v>-0.09999999999999787</v>
      </c>
      <c r="Y23" s="62">
        <f t="shared" si="1"/>
        <v>-1.5</v>
      </c>
      <c r="Z23" s="62">
        <f t="shared" si="2"/>
        <v>-1.1000000000000014</v>
      </c>
    </row>
    <row r="24" spans="1:26" ht="12.75">
      <c r="A24" s="13">
        <v>5</v>
      </c>
      <c r="B24" s="18">
        <v>332</v>
      </c>
      <c r="C24" s="23">
        <v>1</v>
      </c>
      <c r="D24" s="4"/>
      <c r="E24" s="20">
        <v>45.0337963773461</v>
      </c>
      <c r="F24" s="20">
        <v>42.06058379104752</v>
      </c>
      <c r="G24" s="20">
        <v>4.775</v>
      </c>
      <c r="H24" s="11">
        <v>173</v>
      </c>
      <c r="I24" s="1">
        <v>16</v>
      </c>
      <c r="J24" s="2">
        <v>193</v>
      </c>
      <c r="K24" s="3">
        <v>17.2</v>
      </c>
      <c r="L24" s="18">
        <v>332</v>
      </c>
      <c r="M24" s="84">
        <v>12.4</v>
      </c>
      <c r="N24" s="84"/>
      <c r="O24" s="85">
        <v>18</v>
      </c>
      <c r="P24" s="43">
        <v>10.4</v>
      </c>
      <c r="Q24" s="43">
        <v>19.5</v>
      </c>
      <c r="R24" s="2"/>
      <c r="S24" s="3"/>
      <c r="T24" s="16"/>
      <c r="U24" s="62">
        <v>17.2</v>
      </c>
      <c r="V24" s="62">
        <v>9.8</v>
      </c>
      <c r="W24" s="62">
        <v>19.3</v>
      </c>
      <c r="X24" s="62">
        <f t="shared" si="0"/>
        <v>-0.8000000000000007</v>
      </c>
      <c r="Y24" s="62">
        <f t="shared" si="1"/>
        <v>-0.5999999999999996</v>
      </c>
      <c r="Z24" s="62">
        <f t="shared" si="2"/>
        <v>-0.1999999999999993</v>
      </c>
    </row>
    <row r="25" spans="23:26" ht="12.75">
      <c r="W25" t="s">
        <v>71</v>
      </c>
      <c r="X25" s="94">
        <f>AVERAGE(X5:X24)</f>
        <v>-0.2368333333333333</v>
      </c>
      <c r="Y25" s="94">
        <f>AVERAGE(Y5:Y24)</f>
        <v>0.1035000000000001</v>
      </c>
      <c r="Z25" s="94">
        <f>AVERAGE(Z5:Z24)</f>
        <v>-0.13500000000000006</v>
      </c>
    </row>
    <row r="26" spans="23:26" ht="12.75">
      <c r="W26" t="s">
        <v>72</v>
      </c>
      <c r="X26" s="94">
        <f>MIN(X5:X24)</f>
        <v>-0.8000000000000007</v>
      </c>
      <c r="Y26" s="94">
        <f>MIN(Y5:Y24)</f>
        <v>-1.5499999999999998</v>
      </c>
      <c r="Z26" s="94">
        <f>MIN(Z5:Z24)</f>
        <v>-2</v>
      </c>
    </row>
    <row r="27" spans="23:26" ht="12.75">
      <c r="W27" t="s">
        <v>73</v>
      </c>
      <c r="X27" s="94">
        <f>MAX(X5:X24)</f>
        <v>0.3000000000000007</v>
      </c>
      <c r="Y27" s="94">
        <f>MAX(Y5:Y24)</f>
        <v>2.6999999999999993</v>
      </c>
      <c r="Z27" s="94">
        <f>MAX(Z5:Z24)</f>
        <v>0.6999999999999993</v>
      </c>
    </row>
    <row r="28" spans="23:26" ht="12.75">
      <c r="W28" t="s">
        <v>74</v>
      </c>
      <c r="X28" s="94">
        <f>STDEV(X5:X24)</f>
        <v>0.35488812997242075</v>
      </c>
      <c r="Y28" s="94">
        <f>STDEV(Y5:Y24)</f>
        <v>0.9459686548223639</v>
      </c>
      <c r="Z28" s="94">
        <f>STDEV(Z5:Z24)</f>
        <v>0.5441313695868133</v>
      </c>
    </row>
    <row r="30" ht="12.75">
      <c r="A30" t="s">
        <v>89</v>
      </c>
    </row>
    <row r="31" spans="28:33" ht="13.5" thickBot="1">
      <c r="AB31" t="s">
        <v>78</v>
      </c>
      <c r="AG31" t="s">
        <v>79</v>
      </c>
    </row>
    <row r="32" spans="1:25" ht="12.75">
      <c r="A32" s="25" t="s">
        <v>2</v>
      </c>
      <c r="B32" s="26" t="s">
        <v>3</v>
      </c>
      <c r="C32" s="36" t="s">
        <v>24</v>
      </c>
      <c r="D32" s="27" t="s">
        <v>9</v>
      </c>
      <c r="E32" s="5" t="s">
        <v>11</v>
      </c>
      <c r="F32" s="5" t="s">
        <v>12</v>
      </c>
      <c r="G32" s="7" t="s">
        <v>14</v>
      </c>
      <c r="H32" s="7" t="s">
        <v>13</v>
      </c>
      <c r="I32" s="7" t="s">
        <v>15</v>
      </c>
      <c r="J32" s="25" t="s">
        <v>17</v>
      </c>
      <c r="K32" s="25" t="s">
        <v>40</v>
      </c>
      <c r="L32" s="25" t="s">
        <v>58</v>
      </c>
      <c r="M32" s="7" t="s">
        <v>41</v>
      </c>
      <c r="N32" s="25" t="s">
        <v>42</v>
      </c>
      <c r="O32" s="8" t="s">
        <v>16</v>
      </c>
      <c r="P32" s="24"/>
      <c r="Q32" s="24" t="s">
        <v>75</v>
      </c>
      <c r="R32" s="26" t="s">
        <v>3</v>
      </c>
      <c r="S32" t="s">
        <v>66</v>
      </c>
      <c r="T32" t="s">
        <v>77</v>
      </c>
      <c r="U32" t="s">
        <v>40</v>
      </c>
      <c r="W32" s="81" t="s">
        <v>66</v>
      </c>
      <c r="X32" s="81" t="s">
        <v>77</v>
      </c>
      <c r="Y32" s="81" t="s">
        <v>40</v>
      </c>
    </row>
    <row r="33" spans="1:25" ht="12.75">
      <c r="A33" s="13">
        <v>2</v>
      </c>
      <c r="B33" s="18">
        <v>506</v>
      </c>
      <c r="C33" s="37" t="s">
        <v>26</v>
      </c>
      <c r="D33" s="15">
        <v>79</v>
      </c>
      <c r="E33" s="1">
        <v>8.9</v>
      </c>
      <c r="F33" s="1" t="s">
        <v>19</v>
      </c>
      <c r="G33" s="2">
        <v>0.5</v>
      </c>
      <c r="H33" s="2">
        <v>7.1</v>
      </c>
      <c r="I33" s="2"/>
      <c r="J33" s="3"/>
      <c r="K33" s="11">
        <v>7.1</v>
      </c>
      <c r="L33" s="11">
        <v>0.5</v>
      </c>
      <c r="M33" s="11">
        <v>17</v>
      </c>
      <c r="N33" s="43">
        <v>2.3</v>
      </c>
      <c r="O33" s="11" t="s">
        <v>20</v>
      </c>
      <c r="P33" s="16"/>
      <c r="Q33" s="16">
        <v>1</v>
      </c>
      <c r="R33" s="18">
        <v>506</v>
      </c>
      <c r="U33">
        <v>7.2</v>
      </c>
      <c r="W33" t="b">
        <f>IF(S33&lt;&gt;"",D33/10-S33)</f>
        <v>0</v>
      </c>
      <c r="X33" t="b">
        <f>IF(T33&lt;&gt;"",L33-T33)</f>
        <v>0</v>
      </c>
      <c r="Y33">
        <f>IF(U33&lt;&gt;"",K33-U33)</f>
        <v>-0.10000000000000053</v>
      </c>
    </row>
    <row r="34" spans="1:26" ht="12.75">
      <c r="A34" s="13">
        <v>2</v>
      </c>
      <c r="B34" s="18">
        <v>493</v>
      </c>
      <c r="C34" s="37" t="s">
        <v>26</v>
      </c>
      <c r="D34" s="15">
        <v>185</v>
      </c>
      <c r="E34" s="1">
        <v>13.7</v>
      </c>
      <c r="F34" s="1" t="s">
        <v>19</v>
      </c>
      <c r="G34" s="7">
        <v>2.3</v>
      </c>
      <c r="H34" s="2">
        <v>18.7</v>
      </c>
      <c r="I34" s="2"/>
      <c r="J34" s="3"/>
      <c r="K34" s="11">
        <v>18.7</v>
      </c>
      <c r="L34" s="87">
        <v>2.3</v>
      </c>
      <c r="M34" s="11">
        <v>19</v>
      </c>
      <c r="N34" s="43">
        <v>1.9</v>
      </c>
      <c r="O34" s="11" t="s">
        <v>22</v>
      </c>
      <c r="P34" s="16"/>
      <c r="Q34" s="16">
        <v>1</v>
      </c>
      <c r="R34" s="18">
        <v>493</v>
      </c>
      <c r="T34" s="81">
        <v>10.4</v>
      </c>
      <c r="W34" t="b">
        <f aca="true" t="shared" si="3" ref="W34:W59">IF(S34&lt;&gt;"",D34/10-S34)</f>
        <v>0</v>
      </c>
      <c r="X34" s="81">
        <f aca="true" t="shared" si="4" ref="X34:X59">IF(T34&lt;&gt;"",L34-T34)</f>
        <v>-8.100000000000001</v>
      </c>
      <c r="Y34" t="b">
        <f aca="true" t="shared" si="5" ref="Y34:Y59">IF(U34&lt;&gt;"",K34-U34)</f>
        <v>0</v>
      </c>
      <c r="Z34" t="s">
        <v>83</v>
      </c>
    </row>
    <row r="35" spans="1:25" ht="12.75">
      <c r="A35" s="13">
        <v>2</v>
      </c>
      <c r="B35" s="18">
        <v>495</v>
      </c>
      <c r="C35" s="38" t="s">
        <v>25</v>
      </c>
      <c r="D35" s="15">
        <v>202</v>
      </c>
      <c r="E35" s="1">
        <v>1</v>
      </c>
      <c r="F35" s="1">
        <v>1</v>
      </c>
      <c r="G35" s="2">
        <v>7.25</v>
      </c>
      <c r="H35" s="2">
        <v>13.5</v>
      </c>
      <c r="I35" s="2">
        <v>-2.3</v>
      </c>
      <c r="J35" s="3"/>
      <c r="K35" s="11">
        <v>15.8</v>
      </c>
      <c r="L35" s="11">
        <v>9.55</v>
      </c>
      <c r="M35" s="11">
        <v>17</v>
      </c>
      <c r="N35" s="43">
        <v>0.8000000000000007</v>
      </c>
      <c r="O35" s="11" t="s">
        <v>22</v>
      </c>
      <c r="P35" s="16"/>
      <c r="Q35" s="16">
        <v>1</v>
      </c>
      <c r="R35" s="18">
        <v>495</v>
      </c>
      <c r="S35">
        <v>20</v>
      </c>
      <c r="W35">
        <f t="shared" si="3"/>
        <v>0.1999999999999993</v>
      </c>
      <c r="X35" t="b">
        <f t="shared" si="4"/>
        <v>0</v>
      </c>
      <c r="Y35" t="b">
        <f t="shared" si="5"/>
        <v>0</v>
      </c>
    </row>
    <row r="36" spans="1:26" ht="12.75">
      <c r="A36" s="13">
        <v>2</v>
      </c>
      <c r="B36" s="18">
        <v>499</v>
      </c>
      <c r="C36" s="38" t="s">
        <v>25</v>
      </c>
      <c r="D36" s="15">
        <v>81</v>
      </c>
      <c r="E36" s="1">
        <v>7.5</v>
      </c>
      <c r="F36" s="1">
        <v>15</v>
      </c>
      <c r="G36" s="7">
        <v>1.1</v>
      </c>
      <c r="H36" s="2">
        <v>12.5</v>
      </c>
      <c r="I36" s="2">
        <v>1.7</v>
      </c>
      <c r="J36" s="7"/>
      <c r="K36" s="43">
        <v>5.4</v>
      </c>
      <c r="L36" s="87">
        <f>IF(F36="V",G36,IF(F36&lt;&gt;"V",E36/F36*G36-E36/F36*I36+J36,""))</f>
        <v>-0.29999999999999993</v>
      </c>
      <c r="M36" s="11">
        <v>20</v>
      </c>
      <c r="N36" s="43">
        <v>-0.3</v>
      </c>
      <c r="O36" s="11" t="s">
        <v>23</v>
      </c>
      <c r="Q36" s="16">
        <v>1</v>
      </c>
      <c r="R36" s="18">
        <v>499</v>
      </c>
      <c r="T36">
        <v>0.8</v>
      </c>
      <c r="W36" t="b">
        <f t="shared" si="3"/>
        <v>0</v>
      </c>
      <c r="X36" s="81">
        <f t="shared" si="4"/>
        <v>-1.1</v>
      </c>
      <c r="Y36" t="b">
        <f t="shared" si="5"/>
        <v>0</v>
      </c>
      <c r="Z36" s="16" t="s">
        <v>80</v>
      </c>
    </row>
    <row r="37" spans="1:25" ht="12.75">
      <c r="A37" s="13">
        <v>2</v>
      </c>
      <c r="B37" s="18">
        <v>498</v>
      </c>
      <c r="C37" s="38" t="s">
        <v>25</v>
      </c>
      <c r="D37" s="15">
        <v>195</v>
      </c>
      <c r="E37" s="1">
        <v>1</v>
      </c>
      <c r="F37" s="1">
        <v>1</v>
      </c>
      <c r="G37" s="2">
        <v>6.75</v>
      </c>
      <c r="H37" s="2">
        <v>13</v>
      </c>
      <c r="I37" s="2">
        <v>-1.7</v>
      </c>
      <c r="J37" s="2"/>
      <c r="K37" s="11">
        <v>14.7</v>
      </c>
      <c r="L37" s="11">
        <v>8.45</v>
      </c>
      <c r="M37" s="11">
        <v>-1</v>
      </c>
      <c r="N37" s="43">
        <v>0.09999999999999964</v>
      </c>
      <c r="O37" s="11" t="s">
        <v>22</v>
      </c>
      <c r="P37" s="16"/>
      <c r="Q37" s="16">
        <v>1</v>
      </c>
      <c r="R37" s="18">
        <v>498</v>
      </c>
      <c r="U37">
        <v>16.1</v>
      </c>
      <c r="W37" t="b">
        <f t="shared" si="3"/>
        <v>0</v>
      </c>
      <c r="X37" t="b">
        <f t="shared" si="4"/>
        <v>0</v>
      </c>
      <c r="Y37" s="81">
        <f t="shared" si="5"/>
        <v>-1.4000000000000021</v>
      </c>
    </row>
    <row r="38" spans="1:25" ht="12.75">
      <c r="A38" s="13">
        <v>2</v>
      </c>
      <c r="B38" s="18">
        <v>61</v>
      </c>
      <c r="C38" s="38" t="s">
        <v>25</v>
      </c>
      <c r="D38" s="15">
        <v>68</v>
      </c>
      <c r="E38" s="1">
        <v>1</v>
      </c>
      <c r="F38" s="1">
        <v>1</v>
      </c>
      <c r="G38" s="2">
        <v>3</v>
      </c>
      <c r="H38" s="2">
        <v>5.5</v>
      </c>
      <c r="I38" s="2">
        <v>0.25</v>
      </c>
      <c r="J38" s="2"/>
      <c r="K38" s="11">
        <v>5.25</v>
      </c>
      <c r="L38" s="11">
        <v>2.75</v>
      </c>
      <c r="M38" s="11">
        <v>11</v>
      </c>
      <c r="N38" s="43">
        <v>0.75</v>
      </c>
      <c r="O38" s="3"/>
      <c r="P38" s="16"/>
      <c r="Q38" s="16">
        <v>1</v>
      </c>
      <c r="R38" s="18">
        <v>61</v>
      </c>
      <c r="T38">
        <v>1.4</v>
      </c>
      <c r="W38" t="b">
        <f t="shared" si="3"/>
        <v>0</v>
      </c>
      <c r="X38">
        <f t="shared" si="4"/>
        <v>1.35</v>
      </c>
      <c r="Y38" t="b">
        <f t="shared" si="5"/>
        <v>0</v>
      </c>
    </row>
    <row r="39" spans="1:25" ht="12.75">
      <c r="A39" s="13">
        <v>2</v>
      </c>
      <c r="B39" s="18">
        <v>530</v>
      </c>
      <c r="C39" s="38" t="s">
        <v>25</v>
      </c>
      <c r="D39" s="15">
        <v>38</v>
      </c>
      <c r="E39" s="1">
        <v>5</v>
      </c>
      <c r="F39" s="1">
        <v>20</v>
      </c>
      <c r="G39" s="2">
        <v>-1.6875</v>
      </c>
      <c r="H39" s="2">
        <v>1.4</v>
      </c>
      <c r="I39" s="2">
        <v>-10.25</v>
      </c>
      <c r="J39" s="3"/>
      <c r="K39" s="43">
        <v>2.9125</v>
      </c>
      <c r="L39" s="11">
        <v>2.140625</v>
      </c>
      <c r="M39" s="11">
        <v>4</v>
      </c>
      <c r="N39" s="43">
        <v>0.3125</v>
      </c>
      <c r="O39" s="11" t="s">
        <v>22</v>
      </c>
      <c r="P39" s="16"/>
      <c r="Q39" s="16">
        <v>1</v>
      </c>
      <c r="R39" s="18">
        <v>530</v>
      </c>
      <c r="T39">
        <v>1</v>
      </c>
      <c r="W39" t="b">
        <f t="shared" si="3"/>
        <v>0</v>
      </c>
      <c r="X39">
        <f t="shared" si="4"/>
        <v>1.140625</v>
      </c>
      <c r="Y39" t="b">
        <f t="shared" si="5"/>
        <v>0</v>
      </c>
    </row>
    <row r="40" spans="1:25" ht="12.75">
      <c r="A40" s="13">
        <v>2</v>
      </c>
      <c r="B40" s="18">
        <v>108</v>
      </c>
      <c r="C40" s="38" t="s">
        <v>25</v>
      </c>
      <c r="D40" s="15">
        <v>59</v>
      </c>
      <c r="E40" s="1">
        <v>12</v>
      </c>
      <c r="F40" s="1">
        <v>15</v>
      </c>
      <c r="G40" s="2">
        <v>0</v>
      </c>
      <c r="H40" s="2">
        <v>9.2</v>
      </c>
      <c r="I40" s="2">
        <v>-4.75</v>
      </c>
      <c r="J40" s="3"/>
      <c r="K40" s="43">
        <v>11.16</v>
      </c>
      <c r="L40" s="11">
        <v>3.8</v>
      </c>
      <c r="M40" s="11">
        <v>7</v>
      </c>
      <c r="N40" s="43">
        <v>2.26</v>
      </c>
      <c r="O40" s="3"/>
      <c r="P40" s="16"/>
      <c r="Q40" s="16">
        <v>1</v>
      </c>
      <c r="R40" s="18">
        <v>108</v>
      </c>
      <c r="S40">
        <v>5.9</v>
      </c>
      <c r="U40">
        <v>9.6</v>
      </c>
      <c r="W40">
        <f t="shared" si="3"/>
        <v>0</v>
      </c>
      <c r="X40" t="b">
        <f t="shared" si="4"/>
        <v>0</v>
      </c>
      <c r="Y40" s="81">
        <f t="shared" si="5"/>
        <v>1.5600000000000005</v>
      </c>
    </row>
    <row r="41" spans="1:25" ht="12.75">
      <c r="A41" s="13">
        <v>2</v>
      </c>
      <c r="B41" s="18">
        <v>263</v>
      </c>
      <c r="C41" s="38" t="s">
        <v>25</v>
      </c>
      <c r="D41" s="15">
        <v>189</v>
      </c>
      <c r="E41" s="1">
        <v>1</v>
      </c>
      <c r="F41" s="1">
        <v>1</v>
      </c>
      <c r="G41" s="2">
        <v>10.75</v>
      </c>
      <c r="H41" s="2">
        <v>18.75</v>
      </c>
      <c r="I41" s="2">
        <v>0</v>
      </c>
      <c r="J41" s="3"/>
      <c r="K41" s="11">
        <v>18.75</v>
      </c>
      <c r="L41" s="11">
        <v>10.75</v>
      </c>
      <c r="M41" s="11">
        <v>17</v>
      </c>
      <c r="N41" s="43">
        <v>3.65</v>
      </c>
      <c r="O41" s="3"/>
      <c r="P41" s="16"/>
      <c r="Q41" s="16">
        <v>1</v>
      </c>
      <c r="R41" s="18">
        <v>263</v>
      </c>
      <c r="U41">
        <v>17.4</v>
      </c>
      <c r="W41" t="b">
        <f t="shared" si="3"/>
        <v>0</v>
      </c>
      <c r="X41" t="b">
        <f t="shared" si="4"/>
        <v>0</v>
      </c>
      <c r="Y41" s="81">
        <f t="shared" si="5"/>
        <v>1.3500000000000014</v>
      </c>
    </row>
    <row r="42" spans="1:25" ht="12.75">
      <c r="A42" s="13">
        <v>2</v>
      </c>
      <c r="B42" s="18">
        <v>253</v>
      </c>
      <c r="C42" s="38" t="s">
        <v>25</v>
      </c>
      <c r="D42" s="15">
        <v>207</v>
      </c>
      <c r="E42" s="1">
        <v>1</v>
      </c>
      <c r="F42" s="1">
        <v>1</v>
      </c>
      <c r="G42" s="2">
        <v>10.75</v>
      </c>
      <c r="H42" s="2">
        <v>18.6</v>
      </c>
      <c r="I42" s="2">
        <v>1.1</v>
      </c>
      <c r="J42" s="3"/>
      <c r="K42" s="11">
        <v>17.5</v>
      </c>
      <c r="L42" s="11">
        <v>9.65</v>
      </c>
      <c r="M42" s="11">
        <v>24</v>
      </c>
      <c r="N42" s="43">
        <v>0.3000000000000007</v>
      </c>
      <c r="O42" s="3"/>
      <c r="P42" s="16"/>
      <c r="Q42" s="16">
        <v>1</v>
      </c>
      <c r="R42" s="18">
        <v>253</v>
      </c>
      <c r="U42">
        <v>19.2</v>
      </c>
      <c r="W42" t="b">
        <f t="shared" si="3"/>
        <v>0</v>
      </c>
      <c r="X42" t="b">
        <f t="shared" si="4"/>
        <v>0</v>
      </c>
      <c r="Y42" s="81">
        <f t="shared" si="5"/>
        <v>-1.6999999999999993</v>
      </c>
    </row>
    <row r="43" spans="1:26" ht="12.75">
      <c r="A43" s="13">
        <v>3</v>
      </c>
      <c r="B43" s="18">
        <v>548</v>
      </c>
      <c r="C43" s="38" t="s">
        <v>25</v>
      </c>
      <c r="D43" s="15">
        <v>45</v>
      </c>
      <c r="E43" s="1">
        <v>6.1</v>
      </c>
      <c r="F43" s="1" t="s">
        <v>19</v>
      </c>
      <c r="G43" s="2">
        <v>1.1</v>
      </c>
      <c r="H43" s="2">
        <v>6.3</v>
      </c>
      <c r="I43" s="2"/>
      <c r="J43" s="3"/>
      <c r="K43" s="3">
        <v>6.3</v>
      </c>
      <c r="L43" s="11">
        <v>1.1</v>
      </c>
      <c r="M43" s="11">
        <v>11</v>
      </c>
      <c r="N43" s="43">
        <v>2.9</v>
      </c>
      <c r="O43" s="3" t="s">
        <v>29</v>
      </c>
      <c r="P43" s="16"/>
      <c r="Q43" s="16">
        <v>1</v>
      </c>
      <c r="R43" s="18">
        <v>548</v>
      </c>
      <c r="U43">
        <v>3.8</v>
      </c>
      <c r="W43" t="b">
        <f t="shared" si="3"/>
        <v>0</v>
      </c>
      <c r="X43" t="b">
        <f t="shared" si="4"/>
        <v>0</v>
      </c>
      <c r="Y43" s="81">
        <f t="shared" si="5"/>
        <v>2.5</v>
      </c>
      <c r="Z43" t="s">
        <v>84</v>
      </c>
    </row>
    <row r="44" spans="1:25" ht="12.75">
      <c r="A44" s="13">
        <v>3</v>
      </c>
      <c r="B44" s="18">
        <v>116</v>
      </c>
      <c r="C44" s="38" t="s">
        <v>26</v>
      </c>
      <c r="D44" s="15">
        <v>157</v>
      </c>
      <c r="E44" s="1">
        <v>14.5</v>
      </c>
      <c r="F44" s="1">
        <v>15</v>
      </c>
      <c r="G44" s="2">
        <v>10.75</v>
      </c>
      <c r="H44" s="2">
        <v>16.3</v>
      </c>
      <c r="I44" s="2">
        <v>-1.2</v>
      </c>
      <c r="J44" s="3">
        <v>1.3</v>
      </c>
      <c r="K44" s="43">
        <v>18.21666666666667</v>
      </c>
      <c r="L44" s="11">
        <v>12.851666666666668</v>
      </c>
      <c r="M44" s="11">
        <v>20</v>
      </c>
      <c r="N44" s="43">
        <v>3.316666666666668</v>
      </c>
      <c r="O44" s="3" t="s">
        <v>30</v>
      </c>
      <c r="P44" s="16"/>
      <c r="Q44" s="16">
        <v>1</v>
      </c>
      <c r="R44" s="18">
        <v>116</v>
      </c>
      <c r="U44">
        <v>17.8</v>
      </c>
      <c r="W44" t="b">
        <f t="shared" si="3"/>
        <v>0</v>
      </c>
      <c r="X44" t="b">
        <f t="shared" si="4"/>
        <v>0</v>
      </c>
      <c r="Y44">
        <f t="shared" si="5"/>
        <v>0.41666666666666785</v>
      </c>
    </row>
    <row r="45" spans="1:25" ht="12.75">
      <c r="A45" s="13">
        <v>3</v>
      </c>
      <c r="B45" s="18">
        <v>114</v>
      </c>
      <c r="C45" s="38" t="s">
        <v>26</v>
      </c>
      <c r="D45" s="15">
        <v>127</v>
      </c>
      <c r="E45" s="1">
        <v>15.8</v>
      </c>
      <c r="F45" s="1">
        <v>15</v>
      </c>
      <c r="G45" s="2">
        <v>5.25</v>
      </c>
      <c r="H45" s="2">
        <v>10.8</v>
      </c>
      <c r="I45" s="2">
        <v>0</v>
      </c>
      <c r="J45" s="3">
        <v>1.3</v>
      </c>
      <c r="K45" s="43">
        <v>12.676000000000002</v>
      </c>
      <c r="L45" s="11">
        <v>6.83</v>
      </c>
      <c r="M45" s="11">
        <v>13</v>
      </c>
      <c r="N45" s="43">
        <v>0.3760000000000012</v>
      </c>
      <c r="O45" s="3"/>
      <c r="P45" s="16"/>
      <c r="Q45" s="16">
        <v>1</v>
      </c>
      <c r="R45" s="18">
        <v>114</v>
      </c>
      <c r="U45">
        <v>13</v>
      </c>
      <c r="W45" t="b">
        <f t="shared" si="3"/>
        <v>0</v>
      </c>
      <c r="X45" t="b">
        <f t="shared" si="4"/>
        <v>0</v>
      </c>
      <c r="Y45">
        <f t="shared" si="5"/>
        <v>-0.32399999999999807</v>
      </c>
    </row>
    <row r="46" spans="1:25" ht="12.75">
      <c r="A46" s="13">
        <v>3</v>
      </c>
      <c r="B46" s="18">
        <v>140</v>
      </c>
      <c r="C46" s="38" t="s">
        <v>26</v>
      </c>
      <c r="D46" s="15">
        <v>204</v>
      </c>
      <c r="E46" s="1">
        <v>16</v>
      </c>
      <c r="F46" s="1">
        <v>15</v>
      </c>
      <c r="G46" s="2">
        <v>10.7</v>
      </c>
      <c r="H46" s="2">
        <v>16.1</v>
      </c>
      <c r="I46" s="2">
        <v>3</v>
      </c>
      <c r="J46" s="3">
        <v>1.3</v>
      </c>
      <c r="K46" s="43">
        <v>15.273333333333337</v>
      </c>
      <c r="L46" s="11">
        <v>9.513333333333332</v>
      </c>
      <c r="M46" s="11">
        <v>19</v>
      </c>
      <c r="N46" s="43">
        <v>0.273333333333337</v>
      </c>
      <c r="O46" s="3"/>
      <c r="P46" s="16"/>
      <c r="Q46" s="16">
        <v>1</v>
      </c>
      <c r="R46" s="18">
        <v>140</v>
      </c>
      <c r="U46">
        <v>17.2</v>
      </c>
      <c r="W46" t="b">
        <f t="shared" si="3"/>
        <v>0</v>
      </c>
      <c r="X46" t="b">
        <f t="shared" si="4"/>
        <v>0</v>
      </c>
      <c r="Y46" s="81">
        <f t="shared" si="5"/>
        <v>-1.9266666666666623</v>
      </c>
    </row>
    <row r="47" spans="1:25" ht="12.75">
      <c r="A47" s="13">
        <v>3</v>
      </c>
      <c r="B47" s="18">
        <v>275</v>
      </c>
      <c r="C47" s="38" t="s">
        <v>26</v>
      </c>
      <c r="D47" s="15">
        <v>38</v>
      </c>
      <c r="E47" s="1">
        <v>10</v>
      </c>
      <c r="F47" s="1" t="s">
        <v>19</v>
      </c>
      <c r="G47" s="44">
        <v>2</v>
      </c>
      <c r="H47" s="2">
        <v>3.5</v>
      </c>
      <c r="I47" s="2"/>
      <c r="J47" s="3"/>
      <c r="K47" s="3">
        <v>3.5</v>
      </c>
      <c r="L47" s="11">
        <v>2</v>
      </c>
      <c r="M47" s="11">
        <v>8</v>
      </c>
      <c r="N47" s="43">
        <v>0.5</v>
      </c>
      <c r="O47" s="3"/>
      <c r="P47" s="16"/>
      <c r="Q47" s="16">
        <v>1</v>
      </c>
      <c r="R47" s="18">
        <v>275</v>
      </c>
      <c r="T47">
        <v>2</v>
      </c>
      <c r="W47" t="b">
        <f t="shared" si="3"/>
        <v>0</v>
      </c>
      <c r="X47">
        <f t="shared" si="4"/>
        <v>0</v>
      </c>
      <c r="Y47" t="b">
        <f t="shared" si="5"/>
        <v>0</v>
      </c>
    </row>
    <row r="48" spans="1:26" ht="12.75">
      <c r="A48" s="13">
        <v>4</v>
      </c>
      <c r="B48" s="18">
        <v>443</v>
      </c>
      <c r="C48" s="38" t="s">
        <v>26</v>
      </c>
      <c r="D48" s="15">
        <v>50</v>
      </c>
      <c r="E48" s="1">
        <v>9.9</v>
      </c>
      <c r="F48" s="1" t="s">
        <v>19</v>
      </c>
      <c r="G48" s="2">
        <v>3.1</v>
      </c>
      <c r="H48" s="2">
        <v>8.4</v>
      </c>
      <c r="I48" s="2"/>
      <c r="J48" s="3"/>
      <c r="K48" s="3">
        <v>8.4</v>
      </c>
      <c r="L48" s="11">
        <v>3.1</v>
      </c>
      <c r="M48" s="11">
        <v>18</v>
      </c>
      <c r="N48" s="43">
        <v>3.5</v>
      </c>
      <c r="O48" s="3" t="s">
        <v>28</v>
      </c>
      <c r="P48" s="16"/>
      <c r="Q48" s="16">
        <v>1</v>
      </c>
      <c r="R48" s="18">
        <v>443</v>
      </c>
      <c r="U48">
        <v>6.2</v>
      </c>
      <c r="W48" t="b">
        <f t="shared" si="3"/>
        <v>0</v>
      </c>
      <c r="X48" t="b">
        <f t="shared" si="4"/>
        <v>0</v>
      </c>
      <c r="Y48" s="81">
        <f t="shared" si="5"/>
        <v>2.2</v>
      </c>
      <c r="Z48" t="s">
        <v>85</v>
      </c>
    </row>
    <row r="49" spans="1:25" ht="12.75">
      <c r="A49" s="13">
        <v>4</v>
      </c>
      <c r="B49" s="18">
        <v>455</v>
      </c>
      <c r="C49" s="38" t="s">
        <v>26</v>
      </c>
      <c r="D49" s="15">
        <v>158</v>
      </c>
      <c r="E49" s="1">
        <v>19.2</v>
      </c>
      <c r="F49" s="1" t="s">
        <v>19</v>
      </c>
      <c r="G49" s="2">
        <v>9.5</v>
      </c>
      <c r="H49" s="2">
        <v>13.6</v>
      </c>
      <c r="I49" s="2"/>
      <c r="J49" s="3"/>
      <c r="K49" s="3">
        <v>13.6</v>
      </c>
      <c r="L49" s="11">
        <v>9.5</v>
      </c>
      <c r="M49" s="11">
        <v>-9</v>
      </c>
      <c r="N49" s="43">
        <v>-1</v>
      </c>
      <c r="O49" s="3" t="s">
        <v>31</v>
      </c>
      <c r="P49" s="16"/>
      <c r="Q49" s="16">
        <v>1</v>
      </c>
      <c r="R49" s="18">
        <v>455</v>
      </c>
      <c r="U49">
        <v>13.8</v>
      </c>
      <c r="W49" t="b">
        <f t="shared" si="3"/>
        <v>0</v>
      </c>
      <c r="X49" t="b">
        <f t="shared" si="4"/>
        <v>0</v>
      </c>
      <c r="Y49">
        <f t="shared" si="5"/>
        <v>-0.20000000000000107</v>
      </c>
    </row>
    <row r="50" spans="1:25" ht="12.75">
      <c r="A50" s="13">
        <v>4</v>
      </c>
      <c r="B50" s="18">
        <v>567</v>
      </c>
      <c r="C50" s="38" t="s">
        <v>26</v>
      </c>
      <c r="D50" s="15">
        <v>33</v>
      </c>
      <c r="E50" s="1">
        <v>7.2</v>
      </c>
      <c r="F50" s="1" t="s">
        <v>19</v>
      </c>
      <c r="G50" s="2">
        <v>3.5</v>
      </c>
      <c r="H50" s="2">
        <v>5.8</v>
      </c>
      <c r="I50" s="2"/>
      <c r="J50" s="3"/>
      <c r="K50" s="3">
        <v>5.8</v>
      </c>
      <c r="L50" s="11">
        <v>3.5</v>
      </c>
      <c r="M50" s="11">
        <v>3</v>
      </c>
      <c r="N50" s="43">
        <v>2.7</v>
      </c>
      <c r="O50" s="3" t="s">
        <v>28</v>
      </c>
      <c r="P50" s="16"/>
      <c r="Q50" s="16">
        <v>1</v>
      </c>
      <c r="R50" s="18">
        <v>567</v>
      </c>
      <c r="U50">
        <v>6.5</v>
      </c>
      <c r="W50" t="b">
        <f t="shared" si="3"/>
        <v>0</v>
      </c>
      <c r="X50" t="b">
        <f t="shared" si="4"/>
        <v>0</v>
      </c>
      <c r="Y50">
        <f t="shared" si="5"/>
        <v>-0.7000000000000002</v>
      </c>
    </row>
    <row r="51" spans="1:26" ht="12.75">
      <c r="A51" s="13">
        <v>4</v>
      </c>
      <c r="B51" s="18">
        <v>559</v>
      </c>
      <c r="C51" s="38" t="s">
        <v>26</v>
      </c>
      <c r="D51" s="15">
        <v>45</v>
      </c>
      <c r="E51" s="1">
        <v>1</v>
      </c>
      <c r="F51" s="1">
        <v>1</v>
      </c>
      <c r="G51" s="2">
        <v>0.45</v>
      </c>
      <c r="H51" s="2">
        <v>4.25</v>
      </c>
      <c r="I51" s="2">
        <v>0.75</v>
      </c>
      <c r="J51" s="3">
        <v>1.3</v>
      </c>
      <c r="K51" s="11">
        <v>4.8</v>
      </c>
      <c r="L51" s="11">
        <v>1</v>
      </c>
      <c r="M51" s="11">
        <v>9</v>
      </c>
      <c r="N51" s="43">
        <v>-0.8</v>
      </c>
      <c r="O51" s="3" t="s">
        <v>28</v>
      </c>
      <c r="P51" s="16"/>
      <c r="Q51" s="16">
        <v>1</v>
      </c>
      <c r="R51" s="18">
        <v>559</v>
      </c>
      <c r="U51">
        <v>6.8</v>
      </c>
      <c r="W51" t="b">
        <f t="shared" si="3"/>
        <v>0</v>
      </c>
      <c r="X51" t="b">
        <f t="shared" si="4"/>
        <v>0</v>
      </c>
      <c r="Y51" s="81">
        <f t="shared" si="5"/>
        <v>-2</v>
      </c>
      <c r="Z51" t="s">
        <v>86</v>
      </c>
    </row>
    <row r="52" spans="1:26" ht="12.75">
      <c r="A52" s="13">
        <v>4</v>
      </c>
      <c r="B52" s="18">
        <v>88</v>
      </c>
      <c r="C52" s="38" t="s">
        <v>26</v>
      </c>
      <c r="D52" s="15">
        <v>45</v>
      </c>
      <c r="E52" s="1">
        <v>10</v>
      </c>
      <c r="F52" s="1">
        <v>15</v>
      </c>
      <c r="G52" s="44">
        <v>-1.6666666666666665</v>
      </c>
      <c r="H52" s="2">
        <v>8.25</v>
      </c>
      <c r="I52" s="2">
        <v>0.1</v>
      </c>
      <c r="J52" s="3">
        <v>1.3</v>
      </c>
      <c r="K52" s="43">
        <v>6.733333333333333</v>
      </c>
      <c r="L52" s="11">
        <v>0.12222222222222245</v>
      </c>
      <c r="M52" s="11">
        <v>9</v>
      </c>
      <c r="N52" s="43">
        <v>0.7333333333333334</v>
      </c>
      <c r="O52" s="3"/>
      <c r="P52" s="16"/>
      <c r="Q52" s="16">
        <v>1</v>
      </c>
      <c r="R52" s="18">
        <v>88</v>
      </c>
      <c r="T52">
        <v>2.5</v>
      </c>
      <c r="W52" t="b">
        <f t="shared" si="3"/>
        <v>0</v>
      </c>
      <c r="X52" s="81">
        <f t="shared" si="4"/>
        <v>-2.3777777777777773</v>
      </c>
      <c r="Y52" t="b">
        <f t="shared" si="5"/>
        <v>0</v>
      </c>
      <c r="Z52" t="s">
        <v>87</v>
      </c>
    </row>
    <row r="53" spans="1:26" ht="12.75">
      <c r="A53" s="13">
        <v>4</v>
      </c>
      <c r="B53" s="18">
        <v>132</v>
      </c>
      <c r="C53" s="38" t="s">
        <v>26</v>
      </c>
      <c r="D53" s="15">
        <v>54</v>
      </c>
      <c r="E53" s="1">
        <v>8</v>
      </c>
      <c r="F53" s="1">
        <v>15</v>
      </c>
      <c r="G53" s="2">
        <v>-0.2</v>
      </c>
      <c r="H53" s="2">
        <v>6.2</v>
      </c>
      <c r="I53" s="2">
        <v>2.75</v>
      </c>
      <c r="J53" s="3">
        <v>1.3</v>
      </c>
      <c r="K53" s="43">
        <v>3.14</v>
      </c>
      <c r="L53" s="11">
        <v>-0.2733333333333332</v>
      </c>
      <c r="M53" s="11">
        <v>12</v>
      </c>
      <c r="N53" s="43">
        <v>0.04</v>
      </c>
      <c r="O53" s="3" t="s">
        <v>28</v>
      </c>
      <c r="P53" s="16"/>
      <c r="Q53" s="16">
        <v>1</v>
      </c>
      <c r="R53" s="18">
        <v>132</v>
      </c>
      <c r="T53">
        <v>0.5</v>
      </c>
      <c r="W53" t="b">
        <f t="shared" si="3"/>
        <v>0</v>
      </c>
      <c r="X53" s="81">
        <f t="shared" si="4"/>
        <v>-0.7733333333333332</v>
      </c>
      <c r="Y53" t="b">
        <f t="shared" si="5"/>
        <v>0</v>
      </c>
      <c r="Z53" t="s">
        <v>88</v>
      </c>
    </row>
    <row r="54" spans="1:26" ht="12.75">
      <c r="A54" s="13">
        <v>5</v>
      </c>
      <c r="B54" s="18">
        <v>417</v>
      </c>
      <c r="C54" s="38" t="s">
        <v>25</v>
      </c>
      <c r="D54" s="15">
        <v>32</v>
      </c>
      <c r="E54" s="1">
        <v>8.4</v>
      </c>
      <c r="F54" s="1" t="s">
        <v>19</v>
      </c>
      <c r="G54" s="2">
        <v>4.1</v>
      </c>
      <c r="H54" s="2">
        <v>5.2</v>
      </c>
      <c r="I54" s="2"/>
      <c r="J54" s="2"/>
      <c r="K54" s="3">
        <v>5.2</v>
      </c>
      <c r="L54" s="11">
        <v>4.1</v>
      </c>
      <c r="M54" s="11">
        <v>4</v>
      </c>
      <c r="N54" s="43">
        <v>-0.3</v>
      </c>
      <c r="O54" s="3"/>
      <c r="P54" s="16"/>
      <c r="Q54" s="16">
        <v>1</v>
      </c>
      <c r="R54" s="18">
        <v>417</v>
      </c>
      <c r="U54">
        <v>6.1</v>
      </c>
      <c r="W54" t="b">
        <f t="shared" si="3"/>
        <v>0</v>
      </c>
      <c r="X54" t="b">
        <f t="shared" si="4"/>
        <v>0</v>
      </c>
      <c r="Y54">
        <f t="shared" si="5"/>
        <v>-0.8999999999999995</v>
      </c>
      <c r="Z54" t="s">
        <v>86</v>
      </c>
    </row>
    <row r="55" spans="1:26" ht="12.75">
      <c r="A55" s="13">
        <v>5</v>
      </c>
      <c r="B55" s="18">
        <v>401</v>
      </c>
      <c r="C55" s="38" t="s">
        <v>25</v>
      </c>
      <c r="D55" s="15">
        <v>99</v>
      </c>
      <c r="E55" s="1">
        <v>12.7</v>
      </c>
      <c r="F55" s="1" t="s">
        <v>19</v>
      </c>
      <c r="G55" s="2"/>
      <c r="H55" s="2">
        <v>12.7</v>
      </c>
      <c r="I55" s="2"/>
      <c r="J55" s="2"/>
      <c r="K55" s="3">
        <v>12.7</v>
      </c>
      <c r="L55" s="11" t="s">
        <v>76</v>
      </c>
      <c r="M55" s="11">
        <v>3</v>
      </c>
      <c r="N55" s="43">
        <v>2.6</v>
      </c>
      <c r="O55" s="3" t="s">
        <v>34</v>
      </c>
      <c r="P55" s="16"/>
      <c r="Q55" s="16">
        <v>1</v>
      </c>
      <c r="R55" s="18">
        <v>401</v>
      </c>
      <c r="U55">
        <v>10.9</v>
      </c>
      <c r="W55" t="b">
        <f t="shared" si="3"/>
        <v>0</v>
      </c>
      <c r="X55" t="b">
        <f t="shared" si="4"/>
        <v>0</v>
      </c>
      <c r="Y55" s="81">
        <f t="shared" si="5"/>
        <v>1.799999999999999</v>
      </c>
      <c r="Z55" t="s">
        <v>87</v>
      </c>
    </row>
    <row r="56" spans="1:25" ht="12.75">
      <c r="A56" s="13">
        <v>5</v>
      </c>
      <c r="B56" s="18">
        <v>396</v>
      </c>
      <c r="C56" s="38" t="s">
        <v>25</v>
      </c>
      <c r="D56" s="15">
        <v>50</v>
      </c>
      <c r="E56" s="1">
        <v>11.4</v>
      </c>
      <c r="F56" s="1" t="s">
        <v>19</v>
      </c>
      <c r="G56" s="2">
        <v>6.8</v>
      </c>
      <c r="H56" s="2">
        <v>10</v>
      </c>
      <c r="I56" s="2"/>
      <c r="J56" s="2"/>
      <c r="K56" s="3">
        <v>10</v>
      </c>
      <c r="L56" s="11">
        <v>6.8</v>
      </c>
      <c r="M56" s="11">
        <v>8</v>
      </c>
      <c r="N56" s="43">
        <v>2.2</v>
      </c>
      <c r="O56" s="3"/>
      <c r="P56" s="16"/>
      <c r="Q56" s="16">
        <v>1</v>
      </c>
      <c r="R56" s="18">
        <v>396</v>
      </c>
      <c r="S56">
        <v>5.1</v>
      </c>
      <c r="U56">
        <v>10.7</v>
      </c>
      <c r="W56">
        <f t="shared" si="3"/>
        <v>-0.09999999999999964</v>
      </c>
      <c r="X56" t="b">
        <f t="shared" si="4"/>
        <v>0</v>
      </c>
      <c r="Y56">
        <f t="shared" si="5"/>
        <v>-0.6999999999999993</v>
      </c>
    </row>
    <row r="57" spans="1:26" ht="12.75">
      <c r="A57" s="13">
        <v>5</v>
      </c>
      <c r="B57" s="18">
        <v>384</v>
      </c>
      <c r="C57" s="38" t="s">
        <v>25</v>
      </c>
      <c r="D57" s="15">
        <v>40</v>
      </c>
      <c r="E57" s="1">
        <v>10.3</v>
      </c>
      <c r="F57" s="1" t="s">
        <v>19</v>
      </c>
      <c r="G57" s="2">
        <v>4.7</v>
      </c>
      <c r="H57" s="2">
        <v>7.8</v>
      </c>
      <c r="I57" s="2"/>
      <c r="J57" s="2"/>
      <c r="K57" s="3">
        <v>7.8</v>
      </c>
      <c r="L57" s="11">
        <v>4.7</v>
      </c>
      <c r="M57" s="11">
        <v>9</v>
      </c>
      <c r="N57" s="43">
        <v>3.8</v>
      </c>
      <c r="O57" s="3"/>
      <c r="P57" s="16"/>
      <c r="Q57" s="16">
        <v>1</v>
      </c>
      <c r="R57" s="18">
        <v>384</v>
      </c>
      <c r="U57">
        <v>5.9</v>
      </c>
      <c r="W57" t="b">
        <f t="shared" si="3"/>
        <v>0</v>
      </c>
      <c r="X57" t="b">
        <f t="shared" si="4"/>
        <v>0</v>
      </c>
      <c r="Y57">
        <f t="shared" si="5"/>
        <v>1.8999999999999995</v>
      </c>
      <c r="Z57" t="s">
        <v>86</v>
      </c>
    </row>
    <row r="58" spans="1:25" ht="12.75">
      <c r="A58" s="13">
        <v>5</v>
      </c>
      <c r="B58" s="18">
        <v>345</v>
      </c>
      <c r="C58" s="38" t="s">
        <v>25</v>
      </c>
      <c r="D58" s="15">
        <v>179</v>
      </c>
      <c r="E58" s="1">
        <v>17.9</v>
      </c>
      <c r="F58" s="1" t="s">
        <v>19</v>
      </c>
      <c r="G58" s="2">
        <v>9.4</v>
      </c>
      <c r="H58" s="2">
        <v>17.1</v>
      </c>
      <c r="I58" s="2"/>
      <c r="J58" s="2"/>
      <c r="K58" s="3">
        <v>17.1</v>
      </c>
      <c r="L58" s="11">
        <v>9.4</v>
      </c>
      <c r="M58" s="11">
        <v>20</v>
      </c>
      <c r="N58" s="43">
        <v>2.4</v>
      </c>
      <c r="O58" s="3"/>
      <c r="P58" s="16"/>
      <c r="Q58" s="16">
        <v>1</v>
      </c>
      <c r="R58" s="18">
        <v>345</v>
      </c>
      <c r="S58">
        <v>17.9</v>
      </c>
      <c r="W58">
        <f t="shared" si="3"/>
        <v>0</v>
      </c>
      <c r="X58" t="b">
        <f t="shared" si="4"/>
        <v>0</v>
      </c>
      <c r="Y58" t="b">
        <f t="shared" si="5"/>
        <v>0</v>
      </c>
    </row>
    <row r="59" spans="1:25" ht="12.75">
      <c r="A59" s="13">
        <v>1</v>
      </c>
      <c r="B59" s="18">
        <v>215</v>
      </c>
      <c r="C59" s="37" t="s">
        <v>26</v>
      </c>
      <c r="D59" s="15">
        <v>211</v>
      </c>
      <c r="E59" s="1">
        <v>18.1</v>
      </c>
      <c r="F59" s="1" t="s">
        <v>19</v>
      </c>
      <c r="G59" s="2">
        <v>11.2</v>
      </c>
      <c r="H59" s="2">
        <v>17.1</v>
      </c>
      <c r="I59" s="2"/>
      <c r="J59" s="3"/>
      <c r="K59" s="11">
        <f>H59-I59+J59</f>
        <v>17.1</v>
      </c>
      <c r="L59" s="11">
        <f>IF(F59="V",G59,IF(F59&lt;&gt;"V",E59/F59*G59-E59/F59*I59+J59,""))</f>
        <v>11.2</v>
      </c>
      <c r="M59" s="11" t="e">
        <f>D59-#REF!</f>
        <v>#REF!</v>
      </c>
      <c r="N59" s="11" t="e">
        <f>K59-#REF!</f>
        <v>#REF!</v>
      </c>
      <c r="O59" s="3"/>
      <c r="P59" s="16"/>
      <c r="Q59" s="16">
        <v>1</v>
      </c>
      <c r="R59" s="18">
        <v>215</v>
      </c>
      <c r="T59">
        <v>8.6</v>
      </c>
      <c r="W59" t="b">
        <f t="shared" si="3"/>
        <v>0</v>
      </c>
      <c r="X59">
        <f t="shared" si="4"/>
        <v>2.5999999999999996</v>
      </c>
      <c r="Y59" t="b">
        <f t="shared" si="5"/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4"/>
  <sheetViews>
    <sheetView workbookViewId="0" topLeftCell="A1">
      <selection activeCell="L34" sqref="L4:N34"/>
    </sheetView>
  </sheetViews>
  <sheetFormatPr defaultColWidth="9.140625" defaultRowHeight="12.75"/>
  <cols>
    <col min="1" max="1" width="6.57421875" style="0" bestFit="1" customWidth="1"/>
    <col min="2" max="2" width="4.00390625" style="0" bestFit="1" customWidth="1"/>
    <col min="3" max="4" width="3.421875" style="0" bestFit="1" customWidth="1"/>
    <col min="5" max="6" width="4.140625" style="0" bestFit="1" customWidth="1"/>
    <col min="7" max="7" width="3.421875" style="0" bestFit="1" customWidth="1"/>
    <col min="8" max="8" width="4.140625" style="0" bestFit="1" customWidth="1"/>
    <col min="9" max="9" width="5.00390625" style="0" bestFit="1" customWidth="1"/>
    <col min="11" max="11" width="6.8515625" style="0" bestFit="1" customWidth="1"/>
    <col min="15" max="15" width="4.7109375" style="0" customWidth="1"/>
    <col min="16" max="16" width="5.140625" style="0" customWidth="1"/>
    <col min="17" max="17" width="7.421875" style="0" customWidth="1"/>
    <col min="18" max="18" width="6.00390625" style="0" customWidth="1"/>
    <col min="19" max="19" width="6.57421875" style="0" customWidth="1"/>
  </cols>
  <sheetData>
    <row r="1" spans="2:6" ht="12.75">
      <c r="B1" s="81" t="s">
        <v>54</v>
      </c>
      <c r="C1" s="81"/>
      <c r="D1" s="81"/>
      <c r="E1" s="81"/>
      <c r="F1" s="81"/>
    </row>
    <row r="3" ht="13.5" thickBot="1"/>
    <row r="4" spans="1:25" ht="13.5" thickBot="1">
      <c r="A4" s="65" t="s">
        <v>2</v>
      </c>
      <c r="B4" s="66" t="s">
        <v>3</v>
      </c>
      <c r="C4" s="67" t="s">
        <v>4</v>
      </c>
      <c r="D4" s="68" t="s">
        <v>5</v>
      </c>
      <c r="E4" s="63" t="s">
        <v>6</v>
      </c>
      <c r="F4" s="63" t="s">
        <v>7</v>
      </c>
      <c r="G4" s="63" t="s">
        <v>8</v>
      </c>
      <c r="H4" s="64" t="s">
        <v>9</v>
      </c>
      <c r="I4" s="68" t="s">
        <v>10</v>
      </c>
      <c r="J4" s="68" t="s">
        <v>47</v>
      </c>
      <c r="K4" s="65" t="s">
        <v>48</v>
      </c>
      <c r="L4" s="66" t="s">
        <v>3</v>
      </c>
      <c r="M4" s="79" t="s">
        <v>49</v>
      </c>
      <c r="N4" s="69" t="s">
        <v>50</v>
      </c>
      <c r="O4" s="69" t="s">
        <v>11</v>
      </c>
      <c r="P4" s="69" t="s">
        <v>12</v>
      </c>
      <c r="Q4" s="69" t="s">
        <v>51</v>
      </c>
      <c r="R4" s="69" t="s">
        <v>14</v>
      </c>
      <c r="S4" s="69" t="s">
        <v>15</v>
      </c>
      <c r="T4" s="69" t="s">
        <v>17</v>
      </c>
      <c r="U4" s="70" t="s">
        <v>52</v>
      </c>
      <c r="W4" t="s">
        <v>63</v>
      </c>
      <c r="X4" t="s">
        <v>47</v>
      </c>
      <c r="Y4" t="s">
        <v>63</v>
      </c>
    </row>
    <row r="5" spans="1:25" ht="12.75">
      <c r="A5" s="13">
        <v>1</v>
      </c>
      <c r="B5" s="18">
        <v>160</v>
      </c>
      <c r="C5" s="23">
        <v>1</v>
      </c>
      <c r="D5" s="4"/>
      <c r="E5" s="20">
        <v>8.407975301751213</v>
      </c>
      <c r="F5" s="20">
        <v>9.445241993995792</v>
      </c>
      <c r="G5" s="20">
        <v>1.698</v>
      </c>
      <c r="H5" s="11">
        <v>217</v>
      </c>
      <c r="I5" s="13">
        <v>14.9</v>
      </c>
      <c r="J5" s="15">
        <v>232</v>
      </c>
      <c r="K5" s="11">
        <v>16.9</v>
      </c>
      <c r="L5" s="18">
        <v>160</v>
      </c>
      <c r="M5" s="82">
        <v>477</v>
      </c>
      <c r="N5" s="83">
        <v>352</v>
      </c>
      <c r="O5" s="74"/>
      <c r="P5" s="74"/>
      <c r="Q5" s="11"/>
      <c r="R5" s="11"/>
      <c r="S5" s="11"/>
      <c r="T5" s="11"/>
      <c r="U5" s="9" t="s">
        <v>55</v>
      </c>
      <c r="W5">
        <f>AVERAGE(M5:N5)/100</f>
        <v>4.145</v>
      </c>
      <c r="X5">
        <v>232</v>
      </c>
      <c r="Y5">
        <v>4.145</v>
      </c>
    </row>
    <row r="6" spans="1:25" ht="12.75">
      <c r="A6" s="13">
        <v>1</v>
      </c>
      <c r="B6" s="18">
        <v>186</v>
      </c>
      <c r="C6" s="23">
        <v>1</v>
      </c>
      <c r="D6" s="4"/>
      <c r="E6" s="20">
        <v>9.037608456441092</v>
      </c>
      <c r="F6" s="20">
        <v>17.255110500604292</v>
      </c>
      <c r="G6" s="20">
        <v>2.282</v>
      </c>
      <c r="H6" s="11">
        <v>220</v>
      </c>
      <c r="I6" s="13">
        <v>15.2</v>
      </c>
      <c r="J6" s="15">
        <v>236</v>
      </c>
      <c r="K6" s="11">
        <v>17.3</v>
      </c>
      <c r="L6" s="18">
        <v>186</v>
      </c>
      <c r="M6" s="82">
        <v>456.5</v>
      </c>
      <c r="N6" s="83">
        <v>168</v>
      </c>
      <c r="O6" s="74"/>
      <c r="P6" s="74"/>
      <c r="Q6" s="11"/>
      <c r="R6" s="11"/>
      <c r="S6" s="11"/>
      <c r="T6" s="3"/>
      <c r="U6" s="2"/>
      <c r="W6">
        <f aca="true" t="shared" si="0" ref="W6:W34">AVERAGE(M6:N6)/100</f>
        <v>3.1225</v>
      </c>
      <c r="X6">
        <v>236</v>
      </c>
      <c r="Y6">
        <v>3.1225</v>
      </c>
    </row>
    <row r="7" spans="1:25" ht="12.75">
      <c r="A7" s="13">
        <v>1</v>
      </c>
      <c r="B7" s="18">
        <v>197</v>
      </c>
      <c r="C7" s="23">
        <v>1</v>
      </c>
      <c r="D7" s="4"/>
      <c r="E7" s="20">
        <v>8.961775096616025</v>
      </c>
      <c r="F7" s="20">
        <v>22.83412648028544</v>
      </c>
      <c r="G7" s="20">
        <v>2.793</v>
      </c>
      <c r="H7" s="11">
        <v>197</v>
      </c>
      <c r="I7" s="13">
        <v>13.9</v>
      </c>
      <c r="J7" s="15">
        <v>211</v>
      </c>
      <c r="K7" s="11">
        <v>15.6</v>
      </c>
      <c r="L7" s="18">
        <v>197</v>
      </c>
      <c r="M7" s="82">
        <v>403</v>
      </c>
      <c r="N7" s="83">
        <v>364.5</v>
      </c>
      <c r="O7" s="74"/>
      <c r="P7" s="74"/>
      <c r="Q7" s="11"/>
      <c r="R7" s="11"/>
      <c r="S7" s="11"/>
      <c r="T7" s="3"/>
      <c r="U7" s="2"/>
      <c r="W7">
        <f t="shared" si="0"/>
        <v>3.8375</v>
      </c>
      <c r="X7">
        <v>211</v>
      </c>
      <c r="Y7">
        <v>3.8375</v>
      </c>
    </row>
    <row r="8" spans="1:25" ht="12.75">
      <c r="A8" s="13">
        <v>1</v>
      </c>
      <c r="B8" s="18">
        <v>215</v>
      </c>
      <c r="C8" s="23">
        <v>1</v>
      </c>
      <c r="D8" s="4"/>
      <c r="E8" s="20">
        <v>4.999394341169707</v>
      </c>
      <c r="F8" s="20">
        <v>30.57795523283858</v>
      </c>
      <c r="G8" s="20">
        <v>2.174</v>
      </c>
      <c r="H8" s="11">
        <v>184</v>
      </c>
      <c r="I8" s="13">
        <v>15.7</v>
      </c>
      <c r="J8" s="15">
        <v>211</v>
      </c>
      <c r="K8" s="11">
        <v>17.1</v>
      </c>
      <c r="L8" s="18">
        <v>215</v>
      </c>
      <c r="M8" s="82">
        <v>414.5</v>
      </c>
      <c r="N8" s="83">
        <v>284</v>
      </c>
      <c r="O8" s="74"/>
      <c r="P8" s="74"/>
      <c r="Q8" s="11"/>
      <c r="R8" s="11"/>
      <c r="S8" s="11"/>
      <c r="T8" s="3"/>
      <c r="U8" s="2"/>
      <c r="W8">
        <f t="shared" si="0"/>
        <v>3.4925</v>
      </c>
      <c r="X8">
        <v>211</v>
      </c>
      <c r="Y8">
        <v>3.4925</v>
      </c>
    </row>
    <row r="9" spans="1:25" ht="12.75">
      <c r="A9" s="13">
        <v>1</v>
      </c>
      <c r="B9" s="18">
        <v>226</v>
      </c>
      <c r="C9" s="23">
        <v>1</v>
      </c>
      <c r="D9" s="4"/>
      <c r="E9" s="20">
        <v>2.7697067798339723</v>
      </c>
      <c r="F9" s="20">
        <v>36.8544216255491</v>
      </c>
      <c r="G9" s="20">
        <v>2.216</v>
      </c>
      <c r="H9" s="11">
        <v>178</v>
      </c>
      <c r="I9" s="13">
        <v>16.3</v>
      </c>
      <c r="J9" s="15">
        <v>191</v>
      </c>
      <c r="K9" s="11">
        <v>17.2</v>
      </c>
      <c r="L9" s="18">
        <v>226</v>
      </c>
      <c r="M9" s="82">
        <v>331</v>
      </c>
      <c r="N9" s="83">
        <v>237</v>
      </c>
      <c r="O9" s="74"/>
      <c r="P9" s="74"/>
      <c r="Q9" s="11"/>
      <c r="R9" s="11"/>
      <c r="S9" s="11"/>
      <c r="T9" s="3"/>
      <c r="U9" s="2"/>
      <c r="W9">
        <f t="shared" si="0"/>
        <v>2.84</v>
      </c>
      <c r="X9">
        <v>191</v>
      </c>
      <c r="Y9">
        <v>2.84</v>
      </c>
    </row>
    <row r="10" spans="1:25" ht="12.75">
      <c r="A10" s="13">
        <v>1</v>
      </c>
      <c r="B10" s="18">
        <v>237</v>
      </c>
      <c r="C10" s="23">
        <v>1</v>
      </c>
      <c r="D10" s="4"/>
      <c r="E10" s="20">
        <v>1.96710095027555</v>
      </c>
      <c r="F10" s="20">
        <v>43.52158960621067</v>
      </c>
      <c r="G10" s="20">
        <v>2.849</v>
      </c>
      <c r="H10" s="11">
        <v>188</v>
      </c>
      <c r="I10" s="13">
        <v>16.3</v>
      </c>
      <c r="J10" s="15">
        <v>203</v>
      </c>
      <c r="K10" s="11">
        <v>17</v>
      </c>
      <c r="L10" s="18">
        <v>237</v>
      </c>
      <c r="M10" s="82">
        <v>275.5</v>
      </c>
      <c r="N10" s="83">
        <v>226</v>
      </c>
      <c r="O10" s="74"/>
      <c r="P10" s="74"/>
      <c r="Q10" s="11"/>
      <c r="R10" s="11"/>
      <c r="S10" s="11"/>
      <c r="T10" s="3"/>
      <c r="U10" s="2"/>
      <c r="W10">
        <f t="shared" si="0"/>
        <v>2.5075</v>
      </c>
      <c r="X10">
        <v>203</v>
      </c>
      <c r="Y10">
        <v>2.5075</v>
      </c>
    </row>
    <row r="11" spans="1:25" ht="12.75">
      <c r="A11" s="13">
        <v>1</v>
      </c>
      <c r="B11" s="18">
        <v>242</v>
      </c>
      <c r="C11" s="23">
        <v>1</v>
      </c>
      <c r="D11" s="4"/>
      <c r="E11" s="20">
        <v>1.9802634062551083</v>
      </c>
      <c r="F11" s="20">
        <v>49.08058697531894</v>
      </c>
      <c r="G11" s="20">
        <v>4.088</v>
      </c>
      <c r="H11" s="11">
        <v>221</v>
      </c>
      <c r="I11" s="13">
        <v>17.6</v>
      </c>
      <c r="J11" s="15">
        <v>247</v>
      </c>
      <c r="K11" s="11">
        <v>19</v>
      </c>
      <c r="L11" s="18">
        <v>242</v>
      </c>
      <c r="M11" s="82">
        <v>402.5</v>
      </c>
      <c r="N11" s="83">
        <v>359.5</v>
      </c>
      <c r="O11" s="74"/>
      <c r="P11" s="74"/>
      <c r="Q11" s="11"/>
      <c r="R11" s="11"/>
      <c r="S11" s="43"/>
      <c r="T11" s="3"/>
      <c r="U11" s="2"/>
      <c r="W11">
        <f t="shared" si="0"/>
        <v>3.81</v>
      </c>
      <c r="X11">
        <v>247</v>
      </c>
      <c r="Y11">
        <v>3.81</v>
      </c>
    </row>
    <row r="12" spans="1:25" ht="12.75">
      <c r="A12" s="13">
        <v>2</v>
      </c>
      <c r="B12" s="18">
        <v>495</v>
      </c>
      <c r="C12" s="23">
        <v>1</v>
      </c>
      <c r="D12" s="4"/>
      <c r="E12" s="20">
        <v>18.833235233864656</v>
      </c>
      <c r="F12" s="20">
        <v>5.905061864698697</v>
      </c>
      <c r="G12" s="20">
        <v>2.935</v>
      </c>
      <c r="H12" s="11">
        <v>185</v>
      </c>
      <c r="I12" s="13">
        <v>15</v>
      </c>
      <c r="J12" s="15">
        <v>202</v>
      </c>
      <c r="K12" s="11">
        <v>15.8</v>
      </c>
      <c r="L12" s="18">
        <v>495</v>
      </c>
      <c r="M12" s="82">
        <v>497.5</v>
      </c>
      <c r="N12" s="83">
        <v>377.5</v>
      </c>
      <c r="O12" s="74"/>
      <c r="P12" s="74"/>
      <c r="Q12" s="11"/>
      <c r="R12" s="11"/>
      <c r="S12" s="43"/>
      <c r="T12" s="11"/>
      <c r="U12" s="2" t="s">
        <v>56</v>
      </c>
      <c r="W12">
        <f t="shared" si="0"/>
        <v>4.375</v>
      </c>
      <c r="X12">
        <v>202</v>
      </c>
      <c r="Y12">
        <v>4.375</v>
      </c>
    </row>
    <row r="13" spans="1:25" ht="12.75">
      <c r="A13" s="13">
        <v>2</v>
      </c>
      <c r="B13" s="18">
        <v>163</v>
      </c>
      <c r="C13" s="23">
        <v>1</v>
      </c>
      <c r="D13" s="4"/>
      <c r="E13" s="20">
        <v>10.611648804862941</v>
      </c>
      <c r="F13" s="20">
        <v>12.665781248791992</v>
      </c>
      <c r="G13" s="20">
        <v>1.922</v>
      </c>
      <c r="H13" s="11">
        <v>197</v>
      </c>
      <c r="I13" s="13">
        <v>14.8</v>
      </c>
      <c r="J13" s="15">
        <v>217</v>
      </c>
      <c r="K13" s="11">
        <v>16.75</v>
      </c>
      <c r="L13" s="18">
        <v>163</v>
      </c>
      <c r="M13" s="82">
        <v>351.5</v>
      </c>
      <c r="N13" s="83">
        <v>294.5</v>
      </c>
      <c r="O13" s="74"/>
      <c r="P13" s="74"/>
      <c r="Q13" s="11"/>
      <c r="R13" s="11"/>
      <c r="S13" s="43"/>
      <c r="T13" s="3"/>
      <c r="U13" s="2" t="s">
        <v>56</v>
      </c>
      <c r="W13">
        <f t="shared" si="0"/>
        <v>3.23</v>
      </c>
      <c r="X13">
        <v>217</v>
      </c>
      <c r="Y13">
        <v>3.23</v>
      </c>
    </row>
    <row r="14" spans="1:25" ht="12.75">
      <c r="A14" s="13">
        <v>2</v>
      </c>
      <c r="B14" s="18">
        <v>65</v>
      </c>
      <c r="C14" s="23">
        <v>1</v>
      </c>
      <c r="D14" s="4"/>
      <c r="E14" s="20">
        <v>15.179141116629097</v>
      </c>
      <c r="F14" s="20">
        <v>24.58382638975186</v>
      </c>
      <c r="G14" s="20">
        <v>3.393</v>
      </c>
      <c r="H14" s="11">
        <v>124</v>
      </c>
      <c r="I14" s="13">
        <v>11.8</v>
      </c>
      <c r="J14" s="15">
        <v>141</v>
      </c>
      <c r="K14" s="11">
        <v>13.8</v>
      </c>
      <c r="L14" s="18">
        <v>65</v>
      </c>
      <c r="M14" s="82">
        <v>292.5</v>
      </c>
      <c r="N14" s="83">
        <v>223.5</v>
      </c>
      <c r="O14" s="74"/>
      <c r="P14" s="74"/>
      <c r="Q14" s="11"/>
      <c r="R14" s="11"/>
      <c r="S14" s="43"/>
      <c r="T14" s="3"/>
      <c r="U14" s="2"/>
      <c r="W14">
        <f t="shared" si="0"/>
        <v>2.58</v>
      </c>
      <c r="X14">
        <v>141</v>
      </c>
      <c r="Y14">
        <v>2.58</v>
      </c>
    </row>
    <row r="15" spans="1:25" ht="12.75">
      <c r="A15" s="13">
        <v>2</v>
      </c>
      <c r="B15" s="18">
        <v>111</v>
      </c>
      <c r="C15" s="23">
        <v>1</v>
      </c>
      <c r="D15" s="4"/>
      <c r="E15" s="20">
        <v>13.784644641709614</v>
      </c>
      <c r="F15" s="20">
        <v>36.556118258121806</v>
      </c>
      <c r="G15" s="20">
        <v>3.583</v>
      </c>
      <c r="H15" s="11">
        <v>175</v>
      </c>
      <c r="I15" s="13">
        <v>16.7</v>
      </c>
      <c r="J15" s="15">
        <v>198</v>
      </c>
      <c r="K15" s="11">
        <v>19.5</v>
      </c>
      <c r="L15" s="18">
        <v>111</v>
      </c>
      <c r="M15" s="82">
        <v>357.5</v>
      </c>
      <c r="N15" s="83">
        <v>243.5</v>
      </c>
      <c r="O15" s="74"/>
      <c r="P15" s="74"/>
      <c r="Q15" s="11"/>
      <c r="R15" s="11"/>
      <c r="S15" s="43"/>
      <c r="T15" s="3"/>
      <c r="U15" s="2" t="s">
        <v>56</v>
      </c>
      <c r="W15">
        <f t="shared" si="0"/>
        <v>3.005</v>
      </c>
      <c r="X15">
        <v>198</v>
      </c>
      <c r="Y15">
        <v>3.005</v>
      </c>
    </row>
    <row r="16" spans="1:25" ht="12.75">
      <c r="A16" s="13">
        <v>2</v>
      </c>
      <c r="B16" s="18">
        <v>271</v>
      </c>
      <c r="C16" s="23">
        <v>1</v>
      </c>
      <c r="D16" s="4"/>
      <c r="E16" s="20">
        <v>18.192063791736537</v>
      </c>
      <c r="F16" s="20">
        <v>43.34219676017113</v>
      </c>
      <c r="G16" s="20">
        <v>5.096</v>
      </c>
      <c r="H16" s="11">
        <v>167</v>
      </c>
      <c r="I16" s="13">
        <v>14.7</v>
      </c>
      <c r="J16" s="15">
        <v>182</v>
      </c>
      <c r="K16" s="11">
        <v>15.95</v>
      </c>
      <c r="L16" s="18">
        <v>271</v>
      </c>
      <c r="M16" s="82">
        <v>252</v>
      </c>
      <c r="N16" s="83">
        <v>179.5</v>
      </c>
      <c r="O16" s="74"/>
      <c r="P16" s="74"/>
      <c r="Q16" s="11"/>
      <c r="R16" s="11"/>
      <c r="S16" s="43"/>
      <c r="T16" s="3"/>
      <c r="U16" s="2"/>
      <c r="W16">
        <f t="shared" si="0"/>
        <v>2.1575</v>
      </c>
      <c r="X16">
        <v>182</v>
      </c>
      <c r="Y16">
        <v>2.1575</v>
      </c>
    </row>
    <row r="17" spans="1:25" ht="12.75">
      <c r="A17" s="13">
        <v>3</v>
      </c>
      <c r="B17" s="18">
        <v>468</v>
      </c>
      <c r="C17" s="23">
        <v>1</v>
      </c>
      <c r="D17" s="4"/>
      <c r="E17" s="20">
        <v>28.728991401466388</v>
      </c>
      <c r="F17" s="20">
        <v>4.737992513129419</v>
      </c>
      <c r="G17" s="20">
        <v>3.907</v>
      </c>
      <c r="H17" s="11">
        <v>144</v>
      </c>
      <c r="I17" s="13">
        <v>14</v>
      </c>
      <c r="J17" s="15">
        <v>164</v>
      </c>
      <c r="K17" s="11">
        <v>15.3</v>
      </c>
      <c r="L17" s="18">
        <v>468</v>
      </c>
      <c r="M17" s="82">
        <v>418</v>
      </c>
      <c r="N17" s="83">
        <v>350.5</v>
      </c>
      <c r="O17" s="74"/>
      <c r="P17" s="74"/>
      <c r="Q17" s="11"/>
      <c r="R17" s="11"/>
      <c r="S17" s="43"/>
      <c r="T17" s="11"/>
      <c r="U17" s="2"/>
      <c r="W17">
        <f t="shared" si="0"/>
        <v>3.8425</v>
      </c>
      <c r="X17">
        <v>164</v>
      </c>
      <c r="Y17">
        <v>3.8425</v>
      </c>
    </row>
    <row r="18" spans="1:25" ht="12.75">
      <c r="A18" s="13">
        <v>3</v>
      </c>
      <c r="B18" s="18">
        <v>11</v>
      </c>
      <c r="C18" s="23">
        <v>1</v>
      </c>
      <c r="D18" s="4"/>
      <c r="E18" s="20">
        <v>21.73766424503946</v>
      </c>
      <c r="F18" s="20">
        <v>12.73845466176855</v>
      </c>
      <c r="G18" s="20">
        <v>3.177</v>
      </c>
      <c r="H18" s="11">
        <v>110</v>
      </c>
      <c r="I18" s="13">
        <v>12.3</v>
      </c>
      <c r="J18" s="15">
        <v>120</v>
      </c>
      <c r="K18" s="43">
        <v>13.58</v>
      </c>
      <c r="L18" s="18">
        <v>11</v>
      </c>
      <c r="M18" s="82">
        <v>233</v>
      </c>
      <c r="N18" s="83">
        <v>161</v>
      </c>
      <c r="O18" s="74"/>
      <c r="P18" s="74"/>
      <c r="Q18" s="43"/>
      <c r="R18" s="11"/>
      <c r="S18" s="43"/>
      <c r="T18" s="3"/>
      <c r="U18" s="2"/>
      <c r="W18">
        <f t="shared" si="0"/>
        <v>1.97</v>
      </c>
      <c r="X18">
        <v>120</v>
      </c>
      <c r="Y18">
        <v>1.97</v>
      </c>
    </row>
    <row r="19" spans="1:25" ht="12.75">
      <c r="A19" s="13">
        <v>3</v>
      </c>
      <c r="B19" s="18">
        <v>52</v>
      </c>
      <c r="C19" s="23">
        <v>1</v>
      </c>
      <c r="D19" s="4"/>
      <c r="E19" s="20">
        <v>21.12291976980047</v>
      </c>
      <c r="F19" s="20">
        <v>18.74258334378088</v>
      </c>
      <c r="G19" s="20">
        <v>3.388</v>
      </c>
      <c r="H19" s="11">
        <v>145</v>
      </c>
      <c r="I19" s="13">
        <v>13.1</v>
      </c>
      <c r="J19" s="15">
        <v>155</v>
      </c>
      <c r="K19" s="3">
        <v>15.8</v>
      </c>
      <c r="L19" s="18">
        <v>52</v>
      </c>
      <c r="M19" s="82">
        <v>273.5</v>
      </c>
      <c r="N19" s="83">
        <v>267</v>
      </c>
      <c r="O19" s="74"/>
      <c r="P19" s="74"/>
      <c r="Q19" s="3"/>
      <c r="R19" s="11"/>
      <c r="S19" s="43"/>
      <c r="T19" s="3"/>
      <c r="U19" s="2"/>
      <c r="W19">
        <f t="shared" si="0"/>
        <v>2.7025</v>
      </c>
      <c r="X19">
        <v>155</v>
      </c>
      <c r="Y19">
        <v>2.7025</v>
      </c>
    </row>
    <row r="20" spans="1:25" ht="12.75">
      <c r="A20" s="13">
        <v>3</v>
      </c>
      <c r="B20" s="18">
        <v>75</v>
      </c>
      <c r="C20" s="23">
        <v>1</v>
      </c>
      <c r="D20" s="4"/>
      <c r="E20" s="20">
        <v>27.35128534721973</v>
      </c>
      <c r="F20" s="20">
        <v>25.272281057612574</v>
      </c>
      <c r="G20" s="20">
        <v>3.818</v>
      </c>
      <c r="H20" s="11">
        <v>185</v>
      </c>
      <c r="I20" s="13">
        <v>16.5</v>
      </c>
      <c r="J20" s="15">
        <v>196</v>
      </c>
      <c r="K20" s="3">
        <v>17.8</v>
      </c>
      <c r="L20" s="18">
        <v>75</v>
      </c>
      <c r="M20" s="82">
        <v>317</v>
      </c>
      <c r="N20" s="83">
        <v>252.5</v>
      </c>
      <c r="O20" s="74"/>
      <c r="P20" s="74"/>
      <c r="Q20" s="3"/>
      <c r="R20" s="11"/>
      <c r="S20" s="43"/>
      <c r="T20" s="3"/>
      <c r="U20" s="2"/>
      <c r="W20">
        <f t="shared" si="0"/>
        <v>2.8475</v>
      </c>
      <c r="X20">
        <v>196</v>
      </c>
      <c r="Y20">
        <v>2.8475</v>
      </c>
    </row>
    <row r="21" spans="1:25" ht="12.75">
      <c r="A21" s="13">
        <v>3</v>
      </c>
      <c r="B21" s="18">
        <v>113</v>
      </c>
      <c r="C21" s="23">
        <v>1</v>
      </c>
      <c r="D21" s="4"/>
      <c r="E21" s="20">
        <v>20.133730681362564</v>
      </c>
      <c r="F21" s="20">
        <v>32.184790489458834</v>
      </c>
      <c r="G21" s="20">
        <v>4.162</v>
      </c>
      <c r="H21" s="11">
        <v>166</v>
      </c>
      <c r="I21" s="13">
        <v>13.8</v>
      </c>
      <c r="J21" s="15">
        <v>178</v>
      </c>
      <c r="K21" s="43">
        <v>15.806666666666667</v>
      </c>
      <c r="L21" s="18">
        <v>113</v>
      </c>
      <c r="M21" s="82">
        <v>256.5</v>
      </c>
      <c r="N21" s="83">
        <v>179</v>
      </c>
      <c r="O21" s="74"/>
      <c r="P21" s="74"/>
      <c r="Q21" s="43"/>
      <c r="R21" s="11"/>
      <c r="S21" s="43"/>
      <c r="T21" s="3"/>
      <c r="U21" s="2"/>
      <c r="W21">
        <f t="shared" si="0"/>
        <v>2.1775</v>
      </c>
      <c r="X21">
        <v>178</v>
      </c>
      <c r="Y21">
        <v>2.1775</v>
      </c>
    </row>
    <row r="22" spans="1:25" ht="12.75">
      <c r="A22" s="13">
        <v>3</v>
      </c>
      <c r="B22" s="18">
        <v>133</v>
      </c>
      <c r="C22" s="23">
        <v>1</v>
      </c>
      <c r="D22" s="4"/>
      <c r="E22" s="20">
        <v>28.963252618043935</v>
      </c>
      <c r="F22" s="20">
        <v>39.461944285391866</v>
      </c>
      <c r="G22" s="20">
        <v>5.052</v>
      </c>
      <c r="H22" s="11">
        <v>230</v>
      </c>
      <c r="I22" s="13">
        <v>17.8</v>
      </c>
      <c r="J22" s="15">
        <v>252</v>
      </c>
      <c r="K22" s="43">
        <v>19.146666666666665</v>
      </c>
      <c r="L22" s="18">
        <v>133</v>
      </c>
      <c r="M22" s="82">
        <v>583</v>
      </c>
      <c r="N22" s="83">
        <v>315</v>
      </c>
      <c r="O22" s="74"/>
      <c r="P22" s="74"/>
      <c r="Q22" s="43"/>
      <c r="R22" s="11"/>
      <c r="S22" s="43"/>
      <c r="T22" s="3"/>
      <c r="U22" s="2"/>
      <c r="W22">
        <f t="shared" si="0"/>
        <v>4.49</v>
      </c>
      <c r="X22">
        <v>252</v>
      </c>
      <c r="Y22">
        <v>4.49</v>
      </c>
    </row>
    <row r="23" spans="1:25" ht="12.75">
      <c r="A23" s="13">
        <v>4</v>
      </c>
      <c r="B23" s="18">
        <v>440</v>
      </c>
      <c r="C23" s="23">
        <v>1</v>
      </c>
      <c r="D23" s="4"/>
      <c r="E23" s="20">
        <v>36.15057552359374</v>
      </c>
      <c r="F23" s="20">
        <v>2.748440523814439</v>
      </c>
      <c r="G23" s="20">
        <v>3.981</v>
      </c>
      <c r="H23" s="11">
        <v>132</v>
      </c>
      <c r="I23" s="13">
        <v>11.4</v>
      </c>
      <c r="J23" s="15">
        <v>143</v>
      </c>
      <c r="K23" s="3">
        <v>13.8</v>
      </c>
      <c r="L23" s="18">
        <v>440</v>
      </c>
      <c r="M23" s="82">
        <v>265.5</v>
      </c>
      <c r="N23" s="83">
        <v>227.5</v>
      </c>
      <c r="O23" s="74"/>
      <c r="P23" s="74"/>
      <c r="Q23" s="3"/>
      <c r="R23" s="11"/>
      <c r="S23" s="43"/>
      <c r="T23" s="3"/>
      <c r="U23" s="2"/>
      <c r="W23">
        <f t="shared" si="0"/>
        <v>2.465</v>
      </c>
      <c r="X23">
        <v>143</v>
      </c>
      <c r="Y23">
        <v>2.465</v>
      </c>
    </row>
    <row r="24" spans="1:25" ht="12.75">
      <c r="A24" s="13">
        <v>4</v>
      </c>
      <c r="B24" s="18">
        <v>27</v>
      </c>
      <c r="C24" s="23">
        <v>1</v>
      </c>
      <c r="D24" s="4"/>
      <c r="E24" s="20">
        <v>39.171734125653444</v>
      </c>
      <c r="F24" s="20">
        <v>13.070808987553786</v>
      </c>
      <c r="G24" s="20">
        <v>3.976</v>
      </c>
      <c r="H24" s="11">
        <v>163</v>
      </c>
      <c r="I24" s="13">
        <v>14.5</v>
      </c>
      <c r="J24" s="15">
        <v>183</v>
      </c>
      <c r="K24" s="3">
        <v>15.8</v>
      </c>
      <c r="L24" s="18">
        <v>27</v>
      </c>
      <c r="M24" s="82">
        <v>360.5</v>
      </c>
      <c r="N24" s="83">
        <v>302.5</v>
      </c>
      <c r="O24" s="74"/>
      <c r="P24" s="74"/>
      <c r="Q24" s="3"/>
      <c r="R24" s="11"/>
      <c r="S24" s="43"/>
      <c r="T24" s="3"/>
      <c r="U24" s="2"/>
      <c r="W24">
        <f t="shared" si="0"/>
        <v>3.315</v>
      </c>
      <c r="X24">
        <v>183</v>
      </c>
      <c r="Y24">
        <v>3.315</v>
      </c>
    </row>
    <row r="25" spans="1:25" ht="12.75">
      <c r="A25" s="13">
        <v>4</v>
      </c>
      <c r="B25" s="18">
        <v>40</v>
      </c>
      <c r="C25" s="23">
        <v>2</v>
      </c>
      <c r="D25" s="4"/>
      <c r="E25" s="20">
        <v>33.055243215028526</v>
      </c>
      <c r="F25" s="20">
        <v>20.288088179897855</v>
      </c>
      <c r="G25" s="20">
        <v>3.954</v>
      </c>
      <c r="H25" s="11">
        <v>54</v>
      </c>
      <c r="I25" s="13">
        <v>3.6</v>
      </c>
      <c r="J25" s="15">
        <v>68</v>
      </c>
      <c r="K25" s="3">
        <v>4</v>
      </c>
      <c r="L25" s="18">
        <v>40</v>
      </c>
      <c r="M25" s="82">
        <v>332.5</v>
      </c>
      <c r="N25" s="83">
        <v>244.5</v>
      </c>
      <c r="O25" s="74"/>
      <c r="P25" s="74"/>
      <c r="Q25" s="3"/>
      <c r="R25" s="11"/>
      <c r="S25" s="43"/>
      <c r="T25" s="3"/>
      <c r="U25" s="2"/>
      <c r="W25">
        <f t="shared" si="0"/>
        <v>2.885</v>
      </c>
      <c r="X25">
        <v>68</v>
      </c>
      <c r="Y25">
        <v>2.885</v>
      </c>
    </row>
    <row r="26" spans="1:25" ht="12.75">
      <c r="A26" s="13">
        <v>4</v>
      </c>
      <c r="B26" s="18">
        <v>91</v>
      </c>
      <c r="C26" s="23">
        <v>1</v>
      </c>
      <c r="D26" s="4"/>
      <c r="E26" s="20">
        <v>31.784891676470615</v>
      </c>
      <c r="F26" s="20">
        <v>28.171353998610524</v>
      </c>
      <c r="G26" s="20">
        <v>4.234</v>
      </c>
      <c r="H26" s="11">
        <v>212</v>
      </c>
      <c r="I26" s="13">
        <v>15.8</v>
      </c>
      <c r="J26" s="15">
        <v>229</v>
      </c>
      <c r="K26" s="43">
        <v>17.03333333333333</v>
      </c>
      <c r="L26" s="18">
        <v>91</v>
      </c>
      <c r="M26" s="82">
        <v>339.5</v>
      </c>
      <c r="N26" s="83">
        <v>119.5</v>
      </c>
      <c r="O26" s="74"/>
      <c r="P26" s="74"/>
      <c r="Q26" s="43"/>
      <c r="R26" s="11"/>
      <c r="S26" s="43"/>
      <c r="T26" s="3"/>
      <c r="U26" s="2"/>
      <c r="W26">
        <f t="shared" si="0"/>
        <v>2.295</v>
      </c>
      <c r="X26">
        <v>229</v>
      </c>
      <c r="Y26">
        <v>2.295</v>
      </c>
    </row>
    <row r="27" spans="1:25" ht="12.75">
      <c r="A27" s="13">
        <v>4</v>
      </c>
      <c r="B27" s="18">
        <v>127</v>
      </c>
      <c r="C27" s="23">
        <v>1</v>
      </c>
      <c r="D27" s="4"/>
      <c r="E27" s="20">
        <v>39.7984305691034</v>
      </c>
      <c r="F27" s="20">
        <v>35.529678428551186</v>
      </c>
      <c r="G27" s="20">
        <v>4.476</v>
      </c>
      <c r="H27" s="11">
        <v>151</v>
      </c>
      <c r="I27" s="13">
        <v>14</v>
      </c>
      <c r="J27" s="15">
        <v>162</v>
      </c>
      <c r="K27" s="43">
        <v>14.793333333333333</v>
      </c>
      <c r="L27" s="18">
        <v>127</v>
      </c>
      <c r="M27" s="82">
        <v>238.5</v>
      </c>
      <c r="N27" s="83">
        <v>213.5</v>
      </c>
      <c r="O27" s="74"/>
      <c r="P27" s="74"/>
      <c r="Q27" s="43"/>
      <c r="R27" s="11"/>
      <c r="S27" s="43"/>
      <c r="T27" s="3"/>
      <c r="U27" s="2"/>
      <c r="W27">
        <f t="shared" si="0"/>
        <v>2.26</v>
      </c>
      <c r="X27">
        <v>162</v>
      </c>
      <c r="Y27">
        <v>2.26</v>
      </c>
    </row>
    <row r="28" spans="1:25" ht="12.75">
      <c r="A28" s="13">
        <v>4</v>
      </c>
      <c r="B28" s="18">
        <v>308</v>
      </c>
      <c r="C28" s="23">
        <v>1</v>
      </c>
      <c r="D28" s="4"/>
      <c r="E28" s="20">
        <v>38.299982216455106</v>
      </c>
      <c r="F28" s="20">
        <v>42.94999193503093</v>
      </c>
      <c r="G28" s="20">
        <v>5.379</v>
      </c>
      <c r="H28" s="11">
        <v>152</v>
      </c>
      <c r="I28" s="13">
        <v>15.5</v>
      </c>
      <c r="J28" s="15">
        <v>165</v>
      </c>
      <c r="K28" s="43">
        <v>17.043</v>
      </c>
      <c r="L28" s="18">
        <v>308</v>
      </c>
      <c r="M28" s="82">
        <v>206.5</v>
      </c>
      <c r="N28" s="83">
        <v>125.5</v>
      </c>
      <c r="O28" s="74"/>
      <c r="P28" s="74"/>
      <c r="Q28" s="43"/>
      <c r="R28" s="11"/>
      <c r="S28" s="43"/>
      <c r="T28" s="3"/>
      <c r="U28" s="2"/>
      <c r="W28">
        <f t="shared" si="0"/>
        <v>1.66</v>
      </c>
      <c r="X28">
        <v>165</v>
      </c>
      <c r="Y28">
        <v>1.66</v>
      </c>
    </row>
    <row r="29" spans="1:25" ht="12.75">
      <c r="A29" s="13">
        <v>5</v>
      </c>
      <c r="B29" s="18">
        <v>429</v>
      </c>
      <c r="C29" s="23">
        <v>1</v>
      </c>
      <c r="D29" s="4"/>
      <c r="E29" s="20">
        <v>47.14888748805672</v>
      </c>
      <c r="F29" s="20">
        <v>4.239140672184471</v>
      </c>
      <c r="G29" s="20">
        <v>4.384</v>
      </c>
      <c r="H29" s="11">
        <v>178</v>
      </c>
      <c r="I29" s="13">
        <v>13.1</v>
      </c>
      <c r="J29" s="15">
        <v>195</v>
      </c>
      <c r="K29" s="11">
        <v>14.85</v>
      </c>
      <c r="L29" s="18">
        <v>429</v>
      </c>
      <c r="M29" s="82">
        <v>415.5</v>
      </c>
      <c r="N29" s="83">
        <v>225.5</v>
      </c>
      <c r="O29" s="74"/>
      <c r="P29" s="74"/>
      <c r="Q29" s="11"/>
      <c r="R29" s="11"/>
      <c r="S29" s="43"/>
      <c r="T29" s="3"/>
      <c r="U29" s="2"/>
      <c r="W29">
        <f t="shared" si="0"/>
        <v>3.205</v>
      </c>
      <c r="X29">
        <v>195</v>
      </c>
      <c r="Y29">
        <v>3.205</v>
      </c>
    </row>
    <row r="30" spans="1:25" ht="12.75">
      <c r="A30" s="13">
        <v>5</v>
      </c>
      <c r="B30" s="18">
        <v>398</v>
      </c>
      <c r="C30" s="23">
        <v>2</v>
      </c>
      <c r="D30" s="4"/>
      <c r="E30" s="20">
        <v>48.252136886865244</v>
      </c>
      <c r="F30" s="20">
        <v>14.995910204159609</v>
      </c>
      <c r="G30" s="20">
        <v>4.413</v>
      </c>
      <c r="H30" s="11">
        <v>67</v>
      </c>
      <c r="I30" s="13">
        <v>6.8</v>
      </c>
      <c r="J30" s="15">
        <v>83</v>
      </c>
      <c r="K30" s="3">
        <v>8.3</v>
      </c>
      <c r="L30" s="18">
        <v>398</v>
      </c>
      <c r="M30" s="82">
        <v>282.5</v>
      </c>
      <c r="N30" s="83">
        <v>222.5</v>
      </c>
      <c r="O30" s="74"/>
      <c r="P30" s="74"/>
      <c r="Q30" s="3"/>
      <c r="R30" s="11"/>
      <c r="S30" s="43"/>
      <c r="T30" s="3"/>
      <c r="U30" s="2"/>
      <c r="W30">
        <f t="shared" si="0"/>
        <v>2.525</v>
      </c>
      <c r="X30">
        <v>83</v>
      </c>
      <c r="Y30">
        <v>2.525</v>
      </c>
    </row>
    <row r="31" spans="1:25" ht="12.75">
      <c r="A31" s="13">
        <v>5</v>
      </c>
      <c r="B31" s="18">
        <v>377</v>
      </c>
      <c r="C31" s="23">
        <v>1</v>
      </c>
      <c r="D31" s="4"/>
      <c r="E31" s="20">
        <v>45.795386781734614</v>
      </c>
      <c r="F31" s="20">
        <v>25.755424176497794</v>
      </c>
      <c r="G31" s="20">
        <v>4.617</v>
      </c>
      <c r="H31" s="11">
        <v>183</v>
      </c>
      <c r="I31" s="13">
        <v>14</v>
      </c>
      <c r="J31" s="15">
        <v>200</v>
      </c>
      <c r="K31" s="3">
        <v>16.1</v>
      </c>
      <c r="L31" s="18">
        <v>377</v>
      </c>
      <c r="M31" s="82">
        <v>350.5</v>
      </c>
      <c r="N31" s="83">
        <v>277.5</v>
      </c>
      <c r="O31" s="74"/>
      <c r="P31" s="74"/>
      <c r="Q31" s="3"/>
      <c r="R31" s="11"/>
      <c r="S31" s="43"/>
      <c r="T31" s="3"/>
      <c r="U31" s="2" t="s">
        <v>56</v>
      </c>
      <c r="W31">
        <f t="shared" si="0"/>
        <v>3.14</v>
      </c>
      <c r="X31">
        <v>200</v>
      </c>
      <c r="Y31">
        <v>3.14</v>
      </c>
    </row>
    <row r="32" spans="1:25" ht="12.75">
      <c r="A32" s="13">
        <v>5</v>
      </c>
      <c r="B32" s="18">
        <v>345</v>
      </c>
      <c r="C32" s="23">
        <v>1</v>
      </c>
      <c r="D32" s="4"/>
      <c r="E32" s="20">
        <v>48.16420098980529</v>
      </c>
      <c r="F32" s="20">
        <v>34.4309290175801</v>
      </c>
      <c r="G32" s="20">
        <v>4.595</v>
      </c>
      <c r="H32" s="11">
        <v>159</v>
      </c>
      <c r="I32" s="13">
        <v>14.7</v>
      </c>
      <c r="J32" s="15">
        <v>179</v>
      </c>
      <c r="K32" s="3">
        <v>17.1</v>
      </c>
      <c r="L32" s="18">
        <v>345</v>
      </c>
      <c r="M32" s="82">
        <v>323.5</v>
      </c>
      <c r="N32" s="83">
        <v>313</v>
      </c>
      <c r="O32" s="74"/>
      <c r="P32" s="74"/>
      <c r="Q32" s="3"/>
      <c r="R32" s="11"/>
      <c r="S32" s="43"/>
      <c r="T32" s="3"/>
      <c r="U32" s="2" t="s">
        <v>56</v>
      </c>
      <c r="W32">
        <f t="shared" si="0"/>
        <v>3.1825</v>
      </c>
      <c r="X32">
        <v>179</v>
      </c>
      <c r="Y32">
        <v>3.1825</v>
      </c>
    </row>
    <row r="33" spans="1:25" ht="12.75">
      <c r="A33" s="13">
        <v>5</v>
      </c>
      <c r="B33" s="18">
        <v>332</v>
      </c>
      <c r="C33" s="23">
        <v>1</v>
      </c>
      <c r="D33" s="4"/>
      <c r="E33" s="20">
        <v>45.0337963773461</v>
      </c>
      <c r="F33" s="20">
        <v>42.06058379104752</v>
      </c>
      <c r="G33" s="20">
        <v>4.775</v>
      </c>
      <c r="H33" s="11">
        <v>173</v>
      </c>
      <c r="I33" s="13">
        <v>16</v>
      </c>
      <c r="J33" s="15">
        <v>193</v>
      </c>
      <c r="K33" s="3">
        <v>17.2</v>
      </c>
      <c r="L33" s="18">
        <v>332</v>
      </c>
      <c r="M33" s="82">
        <v>329.5</v>
      </c>
      <c r="N33" s="83">
        <v>249.5</v>
      </c>
      <c r="O33" s="74"/>
      <c r="P33" s="74"/>
      <c r="Q33" s="3"/>
      <c r="R33" s="11"/>
      <c r="S33" s="43"/>
      <c r="T33" s="3"/>
      <c r="U33" s="2"/>
      <c r="W33">
        <f t="shared" si="0"/>
        <v>2.895</v>
      </c>
      <c r="X33">
        <v>193</v>
      </c>
      <c r="Y33">
        <v>2.895</v>
      </c>
    </row>
    <row r="34" spans="1:25" ht="13.5" thickBot="1">
      <c r="A34" s="1">
        <v>5</v>
      </c>
      <c r="B34" s="32">
        <v>327</v>
      </c>
      <c r="C34" s="33">
        <v>1</v>
      </c>
      <c r="D34" s="4"/>
      <c r="E34" s="20">
        <v>49.571547804251594</v>
      </c>
      <c r="F34" s="20">
        <v>50.43563507373332</v>
      </c>
      <c r="G34" s="20">
        <v>5.518</v>
      </c>
      <c r="H34" s="11">
        <v>127</v>
      </c>
      <c r="I34" s="13">
        <v>15.9</v>
      </c>
      <c r="J34" s="15">
        <v>144</v>
      </c>
      <c r="K34" s="43">
        <v>17.155</v>
      </c>
      <c r="L34" s="41">
        <v>327</v>
      </c>
      <c r="M34" s="82">
        <v>189.5</v>
      </c>
      <c r="N34" s="83">
        <v>127.5</v>
      </c>
      <c r="O34" s="74"/>
      <c r="P34" s="74"/>
      <c r="Q34" s="43"/>
      <c r="R34" s="11"/>
      <c r="S34" s="43"/>
      <c r="T34" s="3"/>
      <c r="U34" s="2"/>
      <c r="W34">
        <f t="shared" si="0"/>
        <v>1.585</v>
      </c>
      <c r="X34">
        <v>144</v>
      </c>
      <c r="Y34">
        <v>1.585</v>
      </c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213"/>
  <sheetViews>
    <sheetView workbookViewId="0" topLeftCell="AG1">
      <pane ySplit="2" topLeftCell="BM3" activePane="bottomLeft" state="frozen"/>
      <selection pane="topLeft" activeCell="D1" sqref="D1"/>
      <selection pane="bottomLeft" activeCell="AR53" sqref="AR53"/>
    </sheetView>
  </sheetViews>
  <sheetFormatPr defaultColWidth="9.140625" defaultRowHeight="12.75"/>
  <cols>
    <col min="1" max="2" width="5.140625" style="0" customWidth="1"/>
    <col min="3" max="3" width="4.7109375" style="0" customWidth="1"/>
    <col min="4" max="4" width="5.8515625" style="0" customWidth="1"/>
    <col min="5" max="6" width="5.57421875" style="0" customWidth="1"/>
    <col min="7" max="8" width="5.8515625" style="0" customWidth="1"/>
    <col min="9" max="9" width="4.8515625" style="0" customWidth="1"/>
    <col min="10" max="10" width="5.8515625" style="0" customWidth="1"/>
    <col min="11" max="11" width="6.28125" style="0" customWidth="1"/>
    <col min="12" max="13" width="4.421875" style="0" customWidth="1"/>
    <col min="15" max="20" width="5.28125" style="0" customWidth="1"/>
    <col min="21" max="26" width="4.8515625" style="0" customWidth="1"/>
    <col min="28" max="40" width="5.421875" style="0" customWidth="1"/>
    <col min="41" max="53" width="5.28125" style="0" customWidth="1"/>
  </cols>
  <sheetData>
    <row r="1" spans="1:43" ht="13.5" thickBot="1">
      <c r="A1" s="81" t="s">
        <v>59</v>
      </c>
      <c r="O1" s="81" t="s">
        <v>60</v>
      </c>
      <c r="AB1" s="81"/>
      <c r="AC1" s="81" t="s">
        <v>61</v>
      </c>
      <c r="AO1" s="81"/>
      <c r="AQ1" s="81" t="s">
        <v>62</v>
      </c>
    </row>
    <row r="2" spans="1:56" ht="13.5" thickBot="1">
      <c r="A2" s="25" t="s">
        <v>3</v>
      </c>
      <c r="B2" s="27" t="s">
        <v>24</v>
      </c>
      <c r="C2" s="5" t="s">
        <v>5</v>
      </c>
      <c r="D2" s="28" t="s">
        <v>9</v>
      </c>
      <c r="E2" s="25" t="s">
        <v>11</v>
      </c>
      <c r="F2" s="26" t="s">
        <v>12</v>
      </c>
      <c r="G2" s="36" t="s">
        <v>14</v>
      </c>
      <c r="H2" s="36" t="s">
        <v>13</v>
      </c>
      <c r="I2" s="27" t="s">
        <v>15</v>
      </c>
      <c r="J2" s="25" t="s">
        <v>17</v>
      </c>
      <c r="K2" s="25" t="s">
        <v>40</v>
      </c>
      <c r="L2" s="7" t="s">
        <v>58</v>
      </c>
      <c r="M2" s="25" t="s">
        <v>41</v>
      </c>
      <c r="N2" s="8" t="s">
        <v>42</v>
      </c>
      <c r="O2" s="25" t="s">
        <v>3</v>
      </c>
      <c r="P2" s="27" t="s">
        <v>24</v>
      </c>
      <c r="Q2" s="5" t="s">
        <v>5</v>
      </c>
      <c r="R2" s="28" t="s">
        <v>9</v>
      </c>
      <c r="S2" s="25" t="s">
        <v>11</v>
      </c>
      <c r="T2" s="26" t="s">
        <v>12</v>
      </c>
      <c r="U2" s="36" t="s">
        <v>14</v>
      </c>
      <c r="V2" s="36" t="s">
        <v>13</v>
      </c>
      <c r="W2" s="27" t="s">
        <v>15</v>
      </c>
      <c r="X2" s="25" t="s">
        <v>17</v>
      </c>
      <c r="Y2" s="25" t="s">
        <v>40</v>
      </c>
      <c r="Z2" s="7" t="s">
        <v>58</v>
      </c>
      <c r="AA2" s="25" t="s">
        <v>41</v>
      </c>
      <c r="AB2" s="8" t="s">
        <v>42</v>
      </c>
      <c r="AC2" s="25" t="s">
        <v>3</v>
      </c>
      <c r="AD2" s="27" t="s">
        <v>24</v>
      </c>
      <c r="AE2" s="5" t="s">
        <v>5</v>
      </c>
      <c r="AF2" s="28" t="s">
        <v>9</v>
      </c>
      <c r="AG2" s="25" t="s">
        <v>11</v>
      </c>
      <c r="AH2" s="26" t="s">
        <v>12</v>
      </c>
      <c r="AI2" s="36" t="s">
        <v>14</v>
      </c>
      <c r="AJ2" s="36" t="s">
        <v>13</v>
      </c>
      <c r="AK2" s="27" t="s">
        <v>15</v>
      </c>
      <c r="AL2" s="25" t="s">
        <v>17</v>
      </c>
      <c r="AM2" s="25" t="s">
        <v>40</v>
      </c>
      <c r="AN2" s="7" t="s">
        <v>58</v>
      </c>
      <c r="AO2" s="25" t="s">
        <v>41</v>
      </c>
      <c r="AP2" s="8" t="s">
        <v>42</v>
      </c>
      <c r="AQ2" s="25" t="s">
        <v>3</v>
      </c>
      <c r="AR2" s="27" t="s">
        <v>24</v>
      </c>
      <c r="AS2" s="5" t="s">
        <v>5</v>
      </c>
      <c r="AT2" s="28" t="s">
        <v>9</v>
      </c>
      <c r="AU2" s="25" t="s">
        <v>11</v>
      </c>
      <c r="AV2" s="26" t="s">
        <v>12</v>
      </c>
      <c r="AW2" s="36" t="s">
        <v>14</v>
      </c>
      <c r="AX2" s="36" t="s">
        <v>13</v>
      </c>
      <c r="AY2" s="27" t="s">
        <v>15</v>
      </c>
      <c r="AZ2" s="25" t="s">
        <v>17</v>
      </c>
      <c r="BA2" s="25" t="s">
        <v>40</v>
      </c>
      <c r="BB2" s="7" t="s">
        <v>58</v>
      </c>
      <c r="BC2" s="25" t="s">
        <v>41</v>
      </c>
      <c r="BD2" s="8" t="s">
        <v>42</v>
      </c>
    </row>
    <row r="3" spans="1:56" ht="12.75">
      <c r="A3" s="13">
        <v>520</v>
      </c>
      <c r="B3" s="23" t="s">
        <v>26</v>
      </c>
      <c r="C3" s="4">
        <v>11</v>
      </c>
      <c r="D3" s="11">
        <v>239</v>
      </c>
      <c r="E3" s="13">
        <v>20.8</v>
      </c>
      <c r="F3" s="18" t="s">
        <v>19</v>
      </c>
      <c r="G3" s="37">
        <v>11.8</v>
      </c>
      <c r="H3" s="37">
        <v>17.6</v>
      </c>
      <c r="I3" s="14"/>
      <c r="J3" s="11"/>
      <c r="K3" s="43">
        <v>17.6</v>
      </c>
      <c r="L3" s="11">
        <v>11.8</v>
      </c>
      <c r="M3" s="11">
        <v>18</v>
      </c>
      <c r="N3" s="3">
        <v>1.5</v>
      </c>
      <c r="O3" s="25">
        <v>519</v>
      </c>
      <c r="P3" s="27" t="s">
        <v>26</v>
      </c>
      <c r="Q3" s="5">
        <v>11</v>
      </c>
      <c r="R3" s="28">
        <v>44</v>
      </c>
      <c r="S3" s="25">
        <v>6.8</v>
      </c>
      <c r="T3" s="26" t="s">
        <v>19</v>
      </c>
      <c r="U3" s="36">
        <v>0.64</v>
      </c>
      <c r="V3" s="27">
        <v>4.2</v>
      </c>
      <c r="W3" s="25"/>
      <c r="X3" s="25"/>
      <c r="Y3" s="7">
        <v>4.2</v>
      </c>
      <c r="Z3" s="25">
        <v>0.64</v>
      </c>
      <c r="AA3" s="8">
        <v>16</v>
      </c>
      <c r="AB3" s="25">
        <v>1.4</v>
      </c>
      <c r="AC3" s="18">
        <v>192</v>
      </c>
      <c r="AD3" s="38" t="s">
        <v>26</v>
      </c>
      <c r="AE3" s="37">
        <v>11</v>
      </c>
      <c r="AF3" s="15">
        <v>45</v>
      </c>
      <c r="AG3" s="1">
        <v>6.4</v>
      </c>
      <c r="AH3" s="1" t="s">
        <v>19</v>
      </c>
      <c r="AI3" s="2">
        <v>1.7</v>
      </c>
      <c r="AJ3" s="2">
        <v>7.5</v>
      </c>
      <c r="AK3" s="2"/>
      <c r="AL3" s="2"/>
      <c r="AM3" s="3">
        <v>7.5</v>
      </c>
      <c r="AN3" s="43">
        <v>1.7</v>
      </c>
      <c r="AO3" s="11">
        <v>9</v>
      </c>
      <c r="AP3" s="11">
        <v>2.1</v>
      </c>
      <c r="AQ3" s="4">
        <v>170</v>
      </c>
      <c r="AR3" s="11" t="s">
        <v>26</v>
      </c>
      <c r="AS3" s="13">
        <v>11</v>
      </c>
      <c r="AT3" s="18">
        <v>37</v>
      </c>
      <c r="AU3" s="37">
        <v>9.7</v>
      </c>
      <c r="AV3" s="15" t="s">
        <v>19</v>
      </c>
      <c r="AW3" s="11">
        <v>2.8</v>
      </c>
      <c r="AX3" s="43">
        <v>6.4</v>
      </c>
      <c r="AY3" s="11"/>
      <c r="AZ3" s="11"/>
      <c r="BA3" s="11">
        <v>6.4</v>
      </c>
      <c r="BB3">
        <v>2.8</v>
      </c>
      <c r="BC3">
        <v>8</v>
      </c>
      <c r="BD3">
        <v>1</v>
      </c>
    </row>
    <row r="4" spans="1:56" ht="12.75">
      <c r="A4" s="13">
        <v>147</v>
      </c>
      <c r="B4" s="23" t="s">
        <v>26</v>
      </c>
      <c r="C4" s="4">
        <v>11</v>
      </c>
      <c r="D4" s="11">
        <v>190</v>
      </c>
      <c r="E4" s="13">
        <v>19.4</v>
      </c>
      <c r="F4" s="18" t="s">
        <v>19</v>
      </c>
      <c r="G4" s="37">
        <v>12.4</v>
      </c>
      <c r="H4" s="37">
        <v>17.9</v>
      </c>
      <c r="I4" s="15"/>
      <c r="J4" s="11"/>
      <c r="K4" s="43">
        <v>17.9</v>
      </c>
      <c r="L4" s="11">
        <v>12.4</v>
      </c>
      <c r="M4" s="11">
        <v>22</v>
      </c>
      <c r="N4" s="3"/>
      <c r="O4" s="12">
        <v>517</v>
      </c>
      <c r="P4" s="22" t="s">
        <v>26</v>
      </c>
      <c r="Q4" s="10">
        <v>11</v>
      </c>
      <c r="R4" s="11">
        <v>40</v>
      </c>
      <c r="S4" s="12">
        <v>6.2</v>
      </c>
      <c r="T4" s="17" t="s">
        <v>19</v>
      </c>
      <c r="U4" s="37">
        <v>0.95</v>
      </c>
      <c r="V4" s="14">
        <v>3.2</v>
      </c>
      <c r="W4" s="11"/>
      <c r="X4" s="43"/>
      <c r="Y4" s="11">
        <v>3.2</v>
      </c>
      <c r="Z4" s="11">
        <v>0.95</v>
      </c>
      <c r="AA4" s="11">
        <v>11</v>
      </c>
      <c r="AB4" s="13">
        <v>0.6</v>
      </c>
      <c r="AC4" s="18">
        <v>202</v>
      </c>
      <c r="AD4" s="38" t="s">
        <v>26</v>
      </c>
      <c r="AE4" s="37">
        <v>11</v>
      </c>
      <c r="AF4" s="15">
        <v>41</v>
      </c>
      <c r="AG4" s="1">
        <v>10</v>
      </c>
      <c r="AH4" s="1" t="s">
        <v>19</v>
      </c>
      <c r="AI4" s="44">
        <v>2.8</v>
      </c>
      <c r="AJ4" s="2">
        <v>6.9</v>
      </c>
      <c r="AK4" s="2"/>
      <c r="AL4" s="2"/>
      <c r="AM4" s="3">
        <v>6.9</v>
      </c>
      <c r="AN4" s="43">
        <v>2.8</v>
      </c>
      <c r="AO4" s="11">
        <v>1</v>
      </c>
      <c r="AP4" s="11">
        <v>0.9</v>
      </c>
      <c r="AQ4" s="4">
        <v>481</v>
      </c>
      <c r="AR4" s="11" t="s">
        <v>25</v>
      </c>
      <c r="AS4" s="13">
        <v>11</v>
      </c>
      <c r="AT4" s="18">
        <v>199</v>
      </c>
      <c r="AU4" s="37">
        <v>1</v>
      </c>
      <c r="AV4" s="15">
        <v>1</v>
      </c>
      <c r="AW4" s="11">
        <v>8</v>
      </c>
      <c r="AX4" s="43">
        <v>15.75</v>
      </c>
      <c r="AY4" s="11">
        <v>0</v>
      </c>
      <c r="AZ4" s="11">
        <v>1.3</v>
      </c>
      <c r="BA4" s="11">
        <v>17.05</v>
      </c>
      <c r="BB4">
        <v>9.3</v>
      </c>
      <c r="BC4">
        <v>51</v>
      </c>
      <c r="BD4">
        <v>2.15</v>
      </c>
    </row>
    <row r="5" spans="1:56" ht="12.75">
      <c r="A5" s="13">
        <v>516</v>
      </c>
      <c r="B5" s="23" t="s">
        <v>26</v>
      </c>
      <c r="C5" s="4">
        <v>11</v>
      </c>
      <c r="D5" s="11">
        <v>201</v>
      </c>
      <c r="E5" s="13">
        <v>20.6</v>
      </c>
      <c r="F5" s="18" t="s">
        <v>19</v>
      </c>
      <c r="G5" s="37">
        <v>11.1</v>
      </c>
      <c r="H5" s="37">
        <v>18</v>
      </c>
      <c r="I5" s="15"/>
      <c r="J5" s="11"/>
      <c r="K5" s="43">
        <v>18</v>
      </c>
      <c r="L5" s="11">
        <v>11.1</v>
      </c>
      <c r="M5" s="11">
        <v>13</v>
      </c>
      <c r="N5" s="11">
        <v>2</v>
      </c>
      <c r="O5" s="13">
        <v>151</v>
      </c>
      <c r="P5" s="23" t="s">
        <v>26</v>
      </c>
      <c r="Q5" s="4">
        <v>11</v>
      </c>
      <c r="R5" s="11">
        <v>52</v>
      </c>
      <c r="S5" s="13">
        <v>6.1</v>
      </c>
      <c r="T5" s="18" t="s">
        <v>19</v>
      </c>
      <c r="U5" s="37">
        <v>0.9</v>
      </c>
      <c r="V5" s="15">
        <v>4</v>
      </c>
      <c r="W5" s="11"/>
      <c r="X5" s="43"/>
      <c r="Y5" s="11">
        <v>4</v>
      </c>
      <c r="Z5" s="11">
        <v>0.9</v>
      </c>
      <c r="AA5" s="11">
        <v>20</v>
      </c>
      <c r="AB5" s="13">
        <v>1.1</v>
      </c>
      <c r="AC5" s="18">
        <v>195</v>
      </c>
      <c r="AD5" s="38" t="s">
        <v>26</v>
      </c>
      <c r="AE5" s="37">
        <v>11</v>
      </c>
      <c r="AF5" s="15">
        <v>39</v>
      </c>
      <c r="AG5" s="1">
        <v>9.1</v>
      </c>
      <c r="AH5" s="1" t="s">
        <v>19</v>
      </c>
      <c r="AI5" s="2">
        <v>2.2</v>
      </c>
      <c r="AJ5" s="2">
        <v>7.6</v>
      </c>
      <c r="AK5" s="2"/>
      <c r="AL5" s="2"/>
      <c r="AM5" s="3">
        <v>7.6</v>
      </c>
      <c r="AN5" s="43">
        <v>2.2</v>
      </c>
      <c r="AO5" s="11">
        <v>6</v>
      </c>
      <c r="AP5" s="11">
        <v>1.1</v>
      </c>
      <c r="AQ5" s="4">
        <v>438</v>
      </c>
      <c r="AR5" s="11" t="s">
        <v>26</v>
      </c>
      <c r="AS5" s="13">
        <v>11</v>
      </c>
      <c r="AT5" s="18">
        <v>45</v>
      </c>
      <c r="AU5" s="37">
        <v>11.1</v>
      </c>
      <c r="AV5" s="15" t="s">
        <v>19</v>
      </c>
      <c r="AW5" s="11">
        <v>3.5</v>
      </c>
      <c r="AX5" s="43">
        <v>7.5</v>
      </c>
      <c r="AY5" s="11"/>
      <c r="AZ5" s="11"/>
      <c r="BA5" s="3">
        <v>7.5</v>
      </c>
      <c r="BB5">
        <v>3.5</v>
      </c>
      <c r="BC5">
        <v>7</v>
      </c>
      <c r="BD5">
        <v>1.1</v>
      </c>
    </row>
    <row r="6" spans="1:56" ht="12.75">
      <c r="A6" s="13">
        <v>149</v>
      </c>
      <c r="B6" s="23" t="s">
        <v>26</v>
      </c>
      <c r="C6" s="4">
        <v>11</v>
      </c>
      <c r="D6" s="11">
        <v>229</v>
      </c>
      <c r="E6" s="13">
        <v>20.2</v>
      </c>
      <c r="F6" s="18" t="s">
        <v>19</v>
      </c>
      <c r="G6" s="37">
        <v>9.9</v>
      </c>
      <c r="H6" s="37">
        <v>19.5</v>
      </c>
      <c r="I6" s="15"/>
      <c r="J6" s="11"/>
      <c r="K6" s="43">
        <v>19.5</v>
      </c>
      <c r="L6" s="11">
        <v>9.9</v>
      </c>
      <c r="M6" s="11">
        <v>17</v>
      </c>
      <c r="N6" s="3">
        <v>2.6</v>
      </c>
      <c r="O6" s="13">
        <v>150</v>
      </c>
      <c r="P6" s="23" t="s">
        <v>26</v>
      </c>
      <c r="Q6" s="4">
        <v>11</v>
      </c>
      <c r="R6" s="11">
        <v>46</v>
      </c>
      <c r="S6" s="13">
        <v>6.7</v>
      </c>
      <c r="T6" s="18" t="s">
        <v>19</v>
      </c>
      <c r="U6" s="37">
        <v>0.74</v>
      </c>
      <c r="V6" s="15">
        <v>4.6</v>
      </c>
      <c r="W6" s="11"/>
      <c r="X6" s="43"/>
      <c r="Y6" s="11">
        <v>4.6</v>
      </c>
      <c r="Z6" s="11">
        <v>0.74</v>
      </c>
      <c r="AA6" s="11">
        <v>17</v>
      </c>
      <c r="AB6" s="13">
        <v>1.5</v>
      </c>
      <c r="AC6" s="18">
        <v>200</v>
      </c>
      <c r="AD6" s="38" t="s">
        <v>26</v>
      </c>
      <c r="AE6" s="37">
        <v>11</v>
      </c>
      <c r="AF6" s="15">
        <v>39</v>
      </c>
      <c r="AG6" s="1">
        <v>9</v>
      </c>
      <c r="AH6" s="1" t="s">
        <v>19</v>
      </c>
      <c r="AI6" s="2">
        <v>1.7</v>
      </c>
      <c r="AJ6" s="2">
        <v>5.9</v>
      </c>
      <c r="AK6" s="2"/>
      <c r="AL6" s="2"/>
      <c r="AM6" s="3">
        <v>5.9</v>
      </c>
      <c r="AN6" s="43">
        <v>1.7</v>
      </c>
      <c r="AO6" s="11">
        <v>7</v>
      </c>
      <c r="AP6" s="11">
        <v>1</v>
      </c>
      <c r="AQ6" s="4">
        <v>445</v>
      </c>
      <c r="AR6" s="11" t="s">
        <v>26</v>
      </c>
      <c r="AS6" s="13">
        <v>11</v>
      </c>
      <c r="AT6" s="18">
        <v>78</v>
      </c>
      <c r="AU6" s="37">
        <v>17.3</v>
      </c>
      <c r="AV6" s="15" t="s">
        <v>19</v>
      </c>
      <c r="AW6" s="11">
        <v>7</v>
      </c>
      <c r="AX6" s="43">
        <v>11.7</v>
      </c>
      <c r="AY6" s="11"/>
      <c r="AZ6" s="11"/>
      <c r="BA6" s="3">
        <v>11.7</v>
      </c>
      <c r="BB6">
        <v>7</v>
      </c>
      <c r="BC6">
        <v>16</v>
      </c>
      <c r="BD6">
        <v>1.7</v>
      </c>
    </row>
    <row r="7" spans="1:56" ht="12.75">
      <c r="A7" s="13">
        <v>153</v>
      </c>
      <c r="B7" s="23" t="s">
        <v>26</v>
      </c>
      <c r="C7" s="4">
        <v>11</v>
      </c>
      <c r="D7" s="11">
        <v>167</v>
      </c>
      <c r="E7" s="13">
        <v>17.6</v>
      </c>
      <c r="F7" s="18" t="s">
        <v>19</v>
      </c>
      <c r="G7" s="37">
        <v>9.9</v>
      </c>
      <c r="H7" s="37">
        <v>15.1</v>
      </c>
      <c r="I7" s="15"/>
      <c r="J7" s="11"/>
      <c r="K7" s="43">
        <v>15.1</v>
      </c>
      <c r="L7" s="11">
        <v>9.9</v>
      </c>
      <c r="M7" s="11">
        <v>17</v>
      </c>
      <c r="N7" s="3">
        <v>1.1</v>
      </c>
      <c r="O7" s="13">
        <v>514</v>
      </c>
      <c r="P7" s="23" t="s">
        <v>26</v>
      </c>
      <c r="Q7" s="4">
        <v>11</v>
      </c>
      <c r="R7" s="11">
        <v>38</v>
      </c>
      <c r="S7" s="13">
        <v>6.7</v>
      </c>
      <c r="T7" s="18" t="s">
        <v>19</v>
      </c>
      <c r="U7" s="37">
        <v>0.64</v>
      </c>
      <c r="V7" s="15">
        <v>3.3</v>
      </c>
      <c r="W7" s="11"/>
      <c r="X7" s="43"/>
      <c r="Y7" s="11">
        <v>3.3</v>
      </c>
      <c r="Z7" s="11">
        <v>0.64</v>
      </c>
      <c r="AA7" s="11">
        <v>5</v>
      </c>
      <c r="AB7" s="13">
        <v>0.6</v>
      </c>
      <c r="AC7" s="18">
        <v>218</v>
      </c>
      <c r="AD7" s="38" t="s">
        <v>26</v>
      </c>
      <c r="AE7" s="37">
        <v>11</v>
      </c>
      <c r="AF7" s="15">
        <v>161</v>
      </c>
      <c r="AG7" s="1">
        <v>16.2</v>
      </c>
      <c r="AH7" s="1" t="s">
        <v>19</v>
      </c>
      <c r="AI7" s="2">
        <v>6.2</v>
      </c>
      <c r="AJ7" s="2">
        <v>17.2</v>
      </c>
      <c r="AK7" s="2"/>
      <c r="AL7" s="2"/>
      <c r="AM7" s="3">
        <v>17.2</v>
      </c>
      <c r="AN7" s="43">
        <v>6.2</v>
      </c>
      <c r="AO7" s="11">
        <v>25</v>
      </c>
      <c r="AP7" s="11">
        <v>0.8000000000000007</v>
      </c>
      <c r="AQ7" s="4">
        <v>23</v>
      </c>
      <c r="AR7" s="11" t="s">
        <v>26</v>
      </c>
      <c r="AS7" s="13">
        <v>11</v>
      </c>
      <c r="AT7" s="18">
        <v>111</v>
      </c>
      <c r="AU7" s="37">
        <v>14.1</v>
      </c>
      <c r="AV7" s="15" t="s">
        <v>19</v>
      </c>
      <c r="AW7" s="11">
        <v>9.3</v>
      </c>
      <c r="AX7" s="43">
        <v>15.3</v>
      </c>
      <c r="AY7" s="11"/>
      <c r="AZ7" s="11"/>
      <c r="BA7" s="3">
        <v>15.3</v>
      </c>
      <c r="BB7">
        <v>9.3</v>
      </c>
      <c r="BC7">
        <v>23</v>
      </c>
      <c r="BD7">
        <v>1.7</v>
      </c>
    </row>
    <row r="8" spans="1:56" ht="12.75">
      <c r="A8" s="13">
        <v>160</v>
      </c>
      <c r="B8" s="23" t="s">
        <v>26</v>
      </c>
      <c r="C8" s="4">
        <v>11</v>
      </c>
      <c r="D8" s="11">
        <v>232</v>
      </c>
      <c r="E8" s="13">
        <v>14.8</v>
      </c>
      <c r="F8" s="18" t="s">
        <v>19</v>
      </c>
      <c r="G8" s="37">
        <v>9.4</v>
      </c>
      <c r="H8" s="37">
        <v>16.9</v>
      </c>
      <c r="I8" s="15"/>
      <c r="J8" s="11"/>
      <c r="K8" s="43">
        <v>16.9</v>
      </c>
      <c r="L8" s="11">
        <v>9.4</v>
      </c>
      <c r="M8" s="11">
        <v>15</v>
      </c>
      <c r="N8" s="3">
        <v>2</v>
      </c>
      <c r="O8" s="13">
        <v>515</v>
      </c>
      <c r="P8" s="23" t="s">
        <v>26</v>
      </c>
      <c r="Q8" s="4">
        <v>11</v>
      </c>
      <c r="R8" s="11">
        <v>69</v>
      </c>
      <c r="S8" s="13">
        <v>8.2</v>
      </c>
      <c r="T8" s="18" t="s">
        <v>19</v>
      </c>
      <c r="U8" s="37">
        <v>0.35</v>
      </c>
      <c r="V8" s="15">
        <v>3.9</v>
      </c>
      <c r="W8" s="11"/>
      <c r="X8" s="43"/>
      <c r="Y8" s="11">
        <v>3.9</v>
      </c>
      <c r="Z8" s="11">
        <v>0.35</v>
      </c>
      <c r="AA8" s="11">
        <v>19</v>
      </c>
      <c r="AB8" s="13">
        <v>1.1</v>
      </c>
      <c r="AC8" s="18">
        <v>228</v>
      </c>
      <c r="AD8" s="38" t="s">
        <v>26</v>
      </c>
      <c r="AE8" s="37">
        <v>11</v>
      </c>
      <c r="AF8" s="15">
        <v>44</v>
      </c>
      <c r="AG8" s="1">
        <v>12.6</v>
      </c>
      <c r="AH8" s="1" t="s">
        <v>19</v>
      </c>
      <c r="AI8" s="2">
        <v>2.7</v>
      </c>
      <c r="AJ8" s="2">
        <v>6.8</v>
      </c>
      <c r="AK8" s="2"/>
      <c r="AL8" s="2"/>
      <c r="AM8" s="3">
        <v>6.8</v>
      </c>
      <c r="AN8" s="43">
        <v>2.7</v>
      </c>
      <c r="AO8" s="11">
        <v>8</v>
      </c>
      <c r="AP8" s="11">
        <v>0.39999999999999947</v>
      </c>
      <c r="AQ8" s="4">
        <v>400</v>
      </c>
      <c r="AR8" s="11" t="s">
        <v>25</v>
      </c>
      <c r="AS8" s="13">
        <v>11</v>
      </c>
      <c r="AT8" s="18">
        <v>105</v>
      </c>
      <c r="AU8" s="38">
        <v>15</v>
      </c>
      <c r="AV8" s="15" t="s">
        <v>19</v>
      </c>
      <c r="AW8" s="43">
        <v>7.8</v>
      </c>
      <c r="AX8" s="43">
        <v>13.1</v>
      </c>
      <c r="AY8" s="11"/>
      <c r="AZ8" s="43"/>
      <c r="BA8" s="11">
        <v>13.1</v>
      </c>
      <c r="BB8">
        <v>7.8</v>
      </c>
      <c r="BC8">
        <v>19</v>
      </c>
      <c r="BD8">
        <v>1.5</v>
      </c>
    </row>
    <row r="9" spans="1:56" ht="12.75">
      <c r="A9" s="13">
        <v>156</v>
      </c>
      <c r="B9" s="23" t="s">
        <v>26</v>
      </c>
      <c r="C9" s="4">
        <v>11</v>
      </c>
      <c r="D9" s="11">
        <v>176</v>
      </c>
      <c r="E9" s="13">
        <v>14.8</v>
      </c>
      <c r="F9" s="18" t="s">
        <v>19</v>
      </c>
      <c r="G9" s="37">
        <v>9.5</v>
      </c>
      <c r="H9" s="37">
        <v>16.3</v>
      </c>
      <c r="I9" s="15"/>
      <c r="J9" s="11"/>
      <c r="K9" s="43">
        <v>16.3</v>
      </c>
      <c r="L9" s="11">
        <v>9.5</v>
      </c>
      <c r="M9" s="11">
        <v>23</v>
      </c>
      <c r="N9" s="3">
        <v>1.5</v>
      </c>
      <c r="O9" s="13">
        <v>152</v>
      </c>
      <c r="P9" s="23" t="s">
        <v>26</v>
      </c>
      <c r="Q9" s="4">
        <v>11</v>
      </c>
      <c r="R9" s="11">
        <v>52</v>
      </c>
      <c r="S9" s="13">
        <v>7.1</v>
      </c>
      <c r="T9" s="18" t="s">
        <v>19</v>
      </c>
      <c r="U9" s="37">
        <v>0.8</v>
      </c>
      <c r="V9" s="15">
        <v>4.4</v>
      </c>
      <c r="W9" s="11"/>
      <c r="X9" s="43"/>
      <c r="Y9" s="11">
        <v>4.4</v>
      </c>
      <c r="Z9" s="11">
        <v>0.8</v>
      </c>
      <c r="AA9" s="11">
        <v>15</v>
      </c>
      <c r="AB9" s="13">
        <v>1</v>
      </c>
      <c r="AC9" s="18">
        <v>229</v>
      </c>
      <c r="AD9" s="38" t="s">
        <v>26</v>
      </c>
      <c r="AE9" s="37">
        <v>11</v>
      </c>
      <c r="AF9" s="15">
        <v>56</v>
      </c>
      <c r="AG9" s="1">
        <v>12.4</v>
      </c>
      <c r="AH9" s="1" t="s">
        <v>19</v>
      </c>
      <c r="AI9" s="2">
        <v>5.3</v>
      </c>
      <c r="AJ9" s="2">
        <v>9.6</v>
      </c>
      <c r="AK9" s="2"/>
      <c r="AL9" s="2"/>
      <c r="AM9" s="3">
        <v>9.6</v>
      </c>
      <c r="AN9" s="43">
        <v>5.3</v>
      </c>
      <c r="AO9" s="11">
        <v>7</v>
      </c>
      <c r="AP9" s="11">
        <v>0.6999999999999993</v>
      </c>
      <c r="AQ9" s="4">
        <v>396</v>
      </c>
      <c r="AR9" s="11" t="s">
        <v>25</v>
      </c>
      <c r="AS9" s="13">
        <v>11</v>
      </c>
      <c r="AT9" s="18">
        <v>50</v>
      </c>
      <c r="AU9" s="38">
        <v>11.4</v>
      </c>
      <c r="AV9" s="15" t="s">
        <v>19</v>
      </c>
      <c r="AW9" s="11">
        <v>6.8</v>
      </c>
      <c r="AX9" s="43">
        <v>10</v>
      </c>
      <c r="AY9" s="11"/>
      <c r="AZ9" s="43"/>
      <c r="BA9" s="11">
        <v>10</v>
      </c>
      <c r="BB9">
        <v>6.8</v>
      </c>
      <c r="BC9">
        <v>8</v>
      </c>
      <c r="BD9">
        <v>2.2</v>
      </c>
    </row>
    <row r="10" spans="1:56" ht="12.75">
      <c r="A10" s="13">
        <v>155</v>
      </c>
      <c r="B10" s="23" t="s">
        <v>26</v>
      </c>
      <c r="C10" s="4">
        <v>11</v>
      </c>
      <c r="D10" s="11">
        <v>146</v>
      </c>
      <c r="E10" s="13">
        <v>18.2</v>
      </c>
      <c r="F10" s="18" t="s">
        <v>19</v>
      </c>
      <c r="G10" s="37">
        <v>7.7</v>
      </c>
      <c r="H10" s="37">
        <v>16.3</v>
      </c>
      <c r="I10" s="15"/>
      <c r="J10" s="11"/>
      <c r="K10" s="43">
        <v>16.3</v>
      </c>
      <c r="L10" s="11">
        <v>7.7</v>
      </c>
      <c r="M10" s="11">
        <v>25</v>
      </c>
      <c r="N10" s="3">
        <v>2.1</v>
      </c>
      <c r="O10" s="13">
        <v>154</v>
      </c>
      <c r="P10" s="23" t="s">
        <v>26</v>
      </c>
      <c r="Q10" s="4">
        <v>11</v>
      </c>
      <c r="R10" s="11">
        <v>42</v>
      </c>
      <c r="S10" s="13">
        <v>6.9</v>
      </c>
      <c r="T10" s="18">
        <v>15</v>
      </c>
      <c r="U10" s="37">
        <v>0.25</v>
      </c>
      <c r="V10" s="15">
        <v>8.75</v>
      </c>
      <c r="W10" s="11">
        <v>-1.75</v>
      </c>
      <c r="X10" s="43"/>
      <c r="Y10" s="11">
        <v>4.83</v>
      </c>
      <c r="Z10" s="11">
        <v>0.92</v>
      </c>
      <c r="AA10" s="11">
        <v>14</v>
      </c>
      <c r="AB10" s="13">
        <v>1.83</v>
      </c>
      <c r="AC10" s="18">
        <v>529</v>
      </c>
      <c r="AD10" s="38" t="s">
        <v>25</v>
      </c>
      <c r="AE10" s="37">
        <v>11</v>
      </c>
      <c r="AF10" s="15">
        <v>32</v>
      </c>
      <c r="AG10" s="1">
        <v>7.5</v>
      </c>
      <c r="AH10" s="1">
        <v>15</v>
      </c>
      <c r="AI10" s="2">
        <v>-2.25</v>
      </c>
      <c r="AJ10" s="2">
        <v>2.75</v>
      </c>
      <c r="AK10" s="2">
        <v>-6.2</v>
      </c>
      <c r="AL10" s="2"/>
      <c r="AM10" s="85">
        <v>4.475</v>
      </c>
      <c r="AN10" s="43">
        <v>1.975</v>
      </c>
      <c r="AO10" s="11">
        <v>2</v>
      </c>
      <c r="AP10" s="43">
        <v>0.175</v>
      </c>
      <c r="AQ10" s="4">
        <v>392</v>
      </c>
      <c r="AR10" s="11" t="s">
        <v>25</v>
      </c>
      <c r="AS10" s="13">
        <v>11</v>
      </c>
      <c r="AT10" s="18">
        <v>54</v>
      </c>
      <c r="AU10" s="38">
        <v>11.7</v>
      </c>
      <c r="AV10" s="15" t="s">
        <v>19</v>
      </c>
      <c r="AW10" s="11">
        <v>4.4</v>
      </c>
      <c r="AX10" s="43">
        <v>9</v>
      </c>
      <c r="AY10" s="11"/>
      <c r="AZ10" s="43"/>
      <c r="BA10" s="3">
        <v>9</v>
      </c>
      <c r="BB10">
        <v>4.4</v>
      </c>
      <c r="BC10">
        <v>10</v>
      </c>
      <c r="BD10">
        <v>0.9</v>
      </c>
    </row>
    <row r="11" spans="1:56" ht="12.75">
      <c r="A11" s="13">
        <v>169</v>
      </c>
      <c r="B11" s="23" t="s">
        <v>26</v>
      </c>
      <c r="C11" s="4">
        <v>11</v>
      </c>
      <c r="D11" s="11">
        <v>242</v>
      </c>
      <c r="E11" s="13">
        <v>18.9</v>
      </c>
      <c r="F11" s="18" t="s">
        <v>19</v>
      </c>
      <c r="G11" s="37">
        <v>11.2</v>
      </c>
      <c r="H11" s="37">
        <v>17.4</v>
      </c>
      <c r="I11" s="15"/>
      <c r="J11" s="11"/>
      <c r="K11" s="43">
        <v>17.4</v>
      </c>
      <c r="L11" s="11">
        <v>11.2</v>
      </c>
      <c r="M11" s="11">
        <v>13</v>
      </c>
      <c r="N11" s="3">
        <v>1.7</v>
      </c>
      <c r="O11" s="13">
        <v>157</v>
      </c>
      <c r="P11" s="23" t="s">
        <v>26</v>
      </c>
      <c r="Q11" s="4">
        <v>11</v>
      </c>
      <c r="R11" s="11">
        <v>62</v>
      </c>
      <c r="S11" s="13">
        <v>7</v>
      </c>
      <c r="T11" s="18" t="s">
        <v>19</v>
      </c>
      <c r="U11" s="37">
        <v>0.7</v>
      </c>
      <c r="V11" s="15">
        <v>4.7</v>
      </c>
      <c r="W11" s="43"/>
      <c r="X11" s="43"/>
      <c r="Y11" s="11">
        <v>4.7</v>
      </c>
      <c r="Z11" s="11">
        <v>0.7</v>
      </c>
      <c r="AA11" s="11">
        <v>17</v>
      </c>
      <c r="AB11" s="13">
        <v>0.9</v>
      </c>
      <c r="AC11" s="18">
        <v>284</v>
      </c>
      <c r="AD11" s="38" t="s">
        <v>26</v>
      </c>
      <c r="AE11" s="37">
        <v>11</v>
      </c>
      <c r="AF11" s="15">
        <v>42</v>
      </c>
      <c r="AG11" s="1">
        <v>10.9</v>
      </c>
      <c r="AH11" s="1" t="s">
        <v>19</v>
      </c>
      <c r="AI11" s="2">
        <v>2.6</v>
      </c>
      <c r="AJ11" s="2">
        <v>6.6</v>
      </c>
      <c r="AK11" s="2"/>
      <c r="AL11" s="2"/>
      <c r="AM11" s="3">
        <v>6.6</v>
      </c>
      <c r="AN11" s="43">
        <v>2.6</v>
      </c>
      <c r="AO11" s="11">
        <v>8</v>
      </c>
      <c r="AP11" s="43">
        <v>0.39999999999999947</v>
      </c>
      <c r="AQ11" s="4">
        <v>391</v>
      </c>
      <c r="AR11" s="11" t="s">
        <v>25</v>
      </c>
      <c r="AS11" s="13">
        <v>11</v>
      </c>
      <c r="AT11" s="18">
        <v>40</v>
      </c>
      <c r="AU11" s="38">
        <v>8.8</v>
      </c>
      <c r="AV11" s="15" t="s">
        <v>19</v>
      </c>
      <c r="AW11" s="43">
        <v>3.4</v>
      </c>
      <c r="AX11" s="43">
        <v>7.5</v>
      </c>
      <c r="AY11" s="11"/>
      <c r="AZ11" s="43"/>
      <c r="BA11" s="3">
        <v>7.5</v>
      </c>
      <c r="BB11">
        <v>3.4</v>
      </c>
      <c r="BC11">
        <v>6</v>
      </c>
      <c r="BD11">
        <v>0.7</v>
      </c>
    </row>
    <row r="12" spans="1:56" ht="12.75">
      <c r="A12" s="13">
        <v>175</v>
      </c>
      <c r="B12" s="23" t="s">
        <v>26</v>
      </c>
      <c r="C12" s="4">
        <v>11</v>
      </c>
      <c r="D12" s="11">
        <v>145</v>
      </c>
      <c r="E12" s="13">
        <v>17.7</v>
      </c>
      <c r="F12" s="18" t="s">
        <v>19</v>
      </c>
      <c r="G12" s="37">
        <v>10.4</v>
      </c>
      <c r="H12" s="37">
        <v>16.5</v>
      </c>
      <c r="I12" s="15"/>
      <c r="J12" s="11"/>
      <c r="K12" s="43">
        <v>16.5</v>
      </c>
      <c r="L12" s="11">
        <v>10.4</v>
      </c>
      <c r="M12" s="11">
        <v>18</v>
      </c>
      <c r="N12" s="3">
        <v>2.2</v>
      </c>
      <c r="O12" s="13">
        <v>172</v>
      </c>
      <c r="P12" s="23" t="s">
        <v>26</v>
      </c>
      <c r="Q12" s="4">
        <v>11</v>
      </c>
      <c r="R12" s="11">
        <v>46</v>
      </c>
      <c r="S12" s="13">
        <v>7.4</v>
      </c>
      <c r="T12" s="18" t="s">
        <v>19</v>
      </c>
      <c r="U12" s="37">
        <v>0.5</v>
      </c>
      <c r="V12" s="15">
        <v>4.2</v>
      </c>
      <c r="W12" s="11"/>
      <c r="X12" s="43"/>
      <c r="Y12" s="11">
        <v>4.2</v>
      </c>
      <c r="Z12" s="11">
        <v>0.5</v>
      </c>
      <c r="AA12" s="11">
        <v>20</v>
      </c>
      <c r="AB12" s="13">
        <v>1.3</v>
      </c>
      <c r="AC12" s="18">
        <v>303</v>
      </c>
      <c r="AD12" s="38" t="s">
        <v>26</v>
      </c>
      <c r="AE12" s="37">
        <v>11</v>
      </c>
      <c r="AF12" s="15">
        <v>40</v>
      </c>
      <c r="AG12" s="1">
        <v>8.5</v>
      </c>
      <c r="AH12" s="1">
        <v>15</v>
      </c>
      <c r="AI12" s="2">
        <v>2.5</v>
      </c>
      <c r="AJ12" s="2">
        <v>7.8</v>
      </c>
      <c r="AK12" s="2">
        <v>-0.1</v>
      </c>
      <c r="AL12" s="2">
        <v>1.3</v>
      </c>
      <c r="AM12" s="85">
        <v>5.776666666666666</v>
      </c>
      <c r="AN12" s="43">
        <v>2.7733333333333334</v>
      </c>
      <c r="AO12" s="11">
        <v>10</v>
      </c>
      <c r="AP12" s="43">
        <v>0.7766666666666664</v>
      </c>
      <c r="AQ12" s="4">
        <v>177</v>
      </c>
      <c r="AR12" s="11" t="s">
        <v>26</v>
      </c>
      <c r="AS12" s="13">
        <v>11</v>
      </c>
      <c r="AT12" s="18">
        <v>43</v>
      </c>
      <c r="AU12" s="38">
        <v>0.8</v>
      </c>
      <c r="AV12" s="15" t="s">
        <v>19</v>
      </c>
      <c r="AW12" s="11">
        <v>2.9</v>
      </c>
      <c r="AX12" s="43">
        <v>6.2</v>
      </c>
      <c r="AY12" s="11"/>
      <c r="AZ12" s="43"/>
      <c r="BA12" s="3">
        <v>6.2</v>
      </c>
      <c r="BB12">
        <v>2.9</v>
      </c>
      <c r="BC12">
        <v>14</v>
      </c>
      <c r="BD12">
        <v>1.1</v>
      </c>
    </row>
    <row r="13" spans="1:56" ht="12.75">
      <c r="A13" s="13">
        <v>173</v>
      </c>
      <c r="B13" s="23" t="s">
        <v>26</v>
      </c>
      <c r="C13" s="4">
        <v>11</v>
      </c>
      <c r="D13" s="11">
        <v>210</v>
      </c>
      <c r="E13" s="13">
        <v>18.4</v>
      </c>
      <c r="F13" s="18" t="s">
        <v>19</v>
      </c>
      <c r="G13" s="37">
        <v>11.4</v>
      </c>
      <c r="H13" s="37">
        <v>14.9</v>
      </c>
      <c r="I13" s="15"/>
      <c r="J13" s="11"/>
      <c r="K13" s="43">
        <v>14.9</v>
      </c>
      <c r="L13" s="11">
        <v>11.4</v>
      </c>
      <c r="M13" s="11">
        <v>13</v>
      </c>
      <c r="N13" s="3">
        <v>1.2</v>
      </c>
      <c r="O13" s="13">
        <v>167</v>
      </c>
      <c r="P13" s="23" t="s">
        <v>26</v>
      </c>
      <c r="Q13" s="4">
        <v>11</v>
      </c>
      <c r="R13" s="11">
        <v>47</v>
      </c>
      <c r="S13" s="13">
        <v>5.9</v>
      </c>
      <c r="T13" s="18" t="s">
        <v>19</v>
      </c>
      <c r="U13" s="37">
        <v>0.6</v>
      </c>
      <c r="V13" s="15">
        <v>5</v>
      </c>
      <c r="W13" s="11"/>
      <c r="X13" s="43"/>
      <c r="Y13" s="11">
        <v>5</v>
      </c>
      <c r="Z13" s="11">
        <v>0.6</v>
      </c>
      <c r="AA13" s="11">
        <v>18</v>
      </c>
      <c r="AB13" s="13">
        <v>2.1</v>
      </c>
      <c r="AC13" s="18">
        <v>414</v>
      </c>
      <c r="AD13" s="38" t="s">
        <v>25</v>
      </c>
      <c r="AE13" s="37">
        <v>11</v>
      </c>
      <c r="AF13" s="15">
        <v>121</v>
      </c>
      <c r="AG13" s="1">
        <v>14.8</v>
      </c>
      <c r="AH13" s="1" t="s">
        <v>19</v>
      </c>
      <c r="AI13" s="2">
        <v>6.1</v>
      </c>
      <c r="AJ13" s="2">
        <v>13.5</v>
      </c>
      <c r="AK13" s="2"/>
      <c r="AL13" s="2"/>
      <c r="AM13" s="3">
        <v>13.5</v>
      </c>
      <c r="AN13" s="43">
        <v>6.1</v>
      </c>
      <c r="AO13" s="11">
        <v>11</v>
      </c>
      <c r="AP13" s="43">
        <v>0.6</v>
      </c>
      <c r="AQ13" s="4">
        <v>213</v>
      </c>
      <c r="AR13" s="11" t="s">
        <v>26</v>
      </c>
      <c r="AS13" s="13">
        <v>11</v>
      </c>
      <c r="AT13" s="18">
        <v>47</v>
      </c>
      <c r="AU13" s="38">
        <v>9.3</v>
      </c>
      <c r="AV13" s="15" t="s">
        <v>19</v>
      </c>
      <c r="AW13" s="3">
        <v>3</v>
      </c>
      <c r="AX13" s="43">
        <v>5.3</v>
      </c>
      <c r="AY13" s="11"/>
      <c r="AZ13" s="43"/>
      <c r="BA13" s="3">
        <v>5.3</v>
      </c>
      <c r="BB13">
        <v>3</v>
      </c>
      <c r="BC13">
        <v>8</v>
      </c>
      <c r="BD13">
        <v>0.3</v>
      </c>
    </row>
    <row r="14" spans="1:56" ht="12.75">
      <c r="A14" s="13">
        <v>185</v>
      </c>
      <c r="B14" s="23" t="s">
        <v>26</v>
      </c>
      <c r="C14" s="4">
        <v>11</v>
      </c>
      <c r="D14" s="11">
        <v>175</v>
      </c>
      <c r="E14" s="13">
        <v>16</v>
      </c>
      <c r="F14" s="18" t="s">
        <v>19</v>
      </c>
      <c r="G14" s="37">
        <v>10.7</v>
      </c>
      <c r="H14" s="37">
        <v>16.2</v>
      </c>
      <c r="I14" s="15"/>
      <c r="J14" s="11"/>
      <c r="K14" s="43">
        <v>16.2</v>
      </c>
      <c r="L14" s="11">
        <v>10.7</v>
      </c>
      <c r="M14" s="11">
        <v>14</v>
      </c>
      <c r="N14" s="3">
        <v>1.8</v>
      </c>
      <c r="O14" s="13">
        <v>165</v>
      </c>
      <c r="P14" s="23" t="s">
        <v>26</v>
      </c>
      <c r="Q14" s="4">
        <v>11</v>
      </c>
      <c r="R14" s="11">
        <v>46</v>
      </c>
      <c r="S14" s="13">
        <v>5.5</v>
      </c>
      <c r="T14" s="18" t="s">
        <v>19</v>
      </c>
      <c r="U14" s="37">
        <v>0.8</v>
      </c>
      <c r="V14" s="15">
        <v>3.6</v>
      </c>
      <c r="W14" s="11"/>
      <c r="X14" s="43"/>
      <c r="Y14" s="11">
        <v>3.6</v>
      </c>
      <c r="Z14" s="11">
        <v>0.8</v>
      </c>
      <c r="AA14" s="11">
        <v>17</v>
      </c>
      <c r="AB14" s="13">
        <v>1.1</v>
      </c>
      <c r="AC14" s="18">
        <v>397</v>
      </c>
      <c r="AD14" s="38" t="s">
        <v>25</v>
      </c>
      <c r="AE14" s="37">
        <v>11</v>
      </c>
      <c r="AF14" s="15">
        <v>41</v>
      </c>
      <c r="AG14" s="1">
        <v>7.2</v>
      </c>
      <c r="AH14" s="1" t="s">
        <v>19</v>
      </c>
      <c r="AI14" s="2">
        <v>2.7</v>
      </c>
      <c r="AJ14" s="2">
        <v>5.5</v>
      </c>
      <c r="AK14" s="2"/>
      <c r="AL14" s="2"/>
      <c r="AM14" s="3">
        <v>5.5</v>
      </c>
      <c r="AN14" s="43">
        <v>2.7</v>
      </c>
      <c r="AO14" s="11">
        <v>5</v>
      </c>
      <c r="AP14" s="43">
        <v>0.7</v>
      </c>
      <c r="AQ14" s="4">
        <v>220</v>
      </c>
      <c r="AR14" s="11" t="s">
        <v>26</v>
      </c>
      <c r="AS14" s="13">
        <v>11</v>
      </c>
      <c r="AT14" s="18">
        <v>49</v>
      </c>
      <c r="AU14" s="38">
        <v>9.3</v>
      </c>
      <c r="AV14" s="15" t="s">
        <v>19</v>
      </c>
      <c r="AW14" s="3">
        <v>2.8</v>
      </c>
      <c r="AX14" s="43">
        <v>7.5</v>
      </c>
      <c r="AY14" s="11"/>
      <c r="AZ14" s="43"/>
      <c r="BA14" s="3">
        <v>7.5</v>
      </c>
      <c r="BB14">
        <v>2.8</v>
      </c>
      <c r="BC14">
        <v>11</v>
      </c>
      <c r="BD14">
        <v>1.5</v>
      </c>
    </row>
    <row r="15" spans="1:56" ht="12.75">
      <c r="A15" s="13">
        <v>186</v>
      </c>
      <c r="B15" s="23" t="s">
        <v>26</v>
      </c>
      <c r="C15" s="4">
        <v>11</v>
      </c>
      <c r="D15" s="11">
        <v>236</v>
      </c>
      <c r="E15" s="13">
        <v>18.5</v>
      </c>
      <c r="F15" s="18" t="s">
        <v>19</v>
      </c>
      <c r="G15" s="37">
        <v>11.2</v>
      </c>
      <c r="H15" s="37">
        <v>17.3</v>
      </c>
      <c r="I15" s="15"/>
      <c r="J15" s="11"/>
      <c r="K15" s="43">
        <v>17.3</v>
      </c>
      <c r="L15" s="11">
        <v>11.2</v>
      </c>
      <c r="M15" s="11">
        <v>16</v>
      </c>
      <c r="N15" s="3">
        <v>2.1</v>
      </c>
      <c r="O15" s="13">
        <v>168</v>
      </c>
      <c r="P15" s="23" t="s">
        <v>26</v>
      </c>
      <c r="Q15" s="4">
        <v>11</v>
      </c>
      <c r="R15" s="11">
        <v>62</v>
      </c>
      <c r="S15" s="13">
        <v>7.4</v>
      </c>
      <c r="T15" s="18" t="s">
        <v>19</v>
      </c>
      <c r="U15" s="37">
        <v>1.3</v>
      </c>
      <c r="V15" s="15">
        <v>5.3</v>
      </c>
      <c r="W15" s="11"/>
      <c r="X15" s="43"/>
      <c r="Y15" s="11">
        <v>5.3</v>
      </c>
      <c r="Z15" s="11">
        <v>1.3</v>
      </c>
      <c r="AA15" s="11">
        <v>17</v>
      </c>
      <c r="AB15" s="13">
        <v>1.1</v>
      </c>
      <c r="AC15" s="18">
        <v>395</v>
      </c>
      <c r="AD15" s="38" t="s">
        <v>25</v>
      </c>
      <c r="AE15" s="37">
        <v>11</v>
      </c>
      <c r="AF15" s="15">
        <v>37</v>
      </c>
      <c r="AG15" s="1">
        <v>8.2</v>
      </c>
      <c r="AH15" s="1" t="s">
        <v>19</v>
      </c>
      <c r="AI15" s="2">
        <v>3.2</v>
      </c>
      <c r="AJ15" s="2">
        <v>6.1</v>
      </c>
      <c r="AK15" s="2"/>
      <c r="AL15" s="2"/>
      <c r="AM15" s="3">
        <v>6.1</v>
      </c>
      <c r="AN15" s="43">
        <v>3.2</v>
      </c>
      <c r="AO15" s="11">
        <v>5</v>
      </c>
      <c r="AP15" s="43">
        <v>0.09999999999999964</v>
      </c>
      <c r="AQ15" s="4">
        <v>257</v>
      </c>
      <c r="AR15" s="11" t="s">
        <v>26</v>
      </c>
      <c r="AS15" s="13">
        <v>11</v>
      </c>
      <c r="AT15" s="18">
        <v>59</v>
      </c>
      <c r="AU15" s="38">
        <v>10.2</v>
      </c>
      <c r="AV15" s="15" t="s">
        <v>19</v>
      </c>
      <c r="AW15" s="3">
        <v>2.5</v>
      </c>
      <c r="AX15" s="43">
        <v>6.5</v>
      </c>
      <c r="AY15" s="11"/>
      <c r="AZ15" s="43"/>
      <c r="BA15" s="3">
        <v>6.5</v>
      </c>
      <c r="BB15">
        <v>2.5</v>
      </c>
      <c r="BC15">
        <v>9</v>
      </c>
      <c r="BD15">
        <v>0.9</v>
      </c>
    </row>
    <row r="16" spans="1:56" ht="12.75">
      <c r="A16" s="13">
        <v>190</v>
      </c>
      <c r="B16" s="23" t="s">
        <v>26</v>
      </c>
      <c r="C16" s="4">
        <v>11</v>
      </c>
      <c r="D16" s="11">
        <v>185</v>
      </c>
      <c r="E16" s="13">
        <v>17.6</v>
      </c>
      <c r="F16" s="18" t="s">
        <v>19</v>
      </c>
      <c r="G16" s="37">
        <v>10.4</v>
      </c>
      <c r="H16" s="37">
        <v>16.3</v>
      </c>
      <c r="I16" s="15"/>
      <c r="J16" s="11"/>
      <c r="K16" s="43">
        <v>16.3</v>
      </c>
      <c r="L16" s="11">
        <v>10.4</v>
      </c>
      <c r="M16" s="11">
        <v>13</v>
      </c>
      <c r="N16" s="3">
        <v>2.1</v>
      </c>
      <c r="O16" s="13">
        <v>166</v>
      </c>
      <c r="P16" s="23" t="s">
        <v>26</v>
      </c>
      <c r="Q16" s="4">
        <v>11</v>
      </c>
      <c r="R16" s="11">
        <v>73</v>
      </c>
      <c r="S16" s="13">
        <v>8.4</v>
      </c>
      <c r="T16" s="18" t="s">
        <v>19</v>
      </c>
      <c r="U16" s="37">
        <v>1.5</v>
      </c>
      <c r="V16" s="15">
        <v>5.8</v>
      </c>
      <c r="W16" s="11"/>
      <c r="X16" s="43"/>
      <c r="Y16" s="11">
        <v>5.8</v>
      </c>
      <c r="Z16" s="11">
        <v>1.5</v>
      </c>
      <c r="AA16" s="3">
        <v>15</v>
      </c>
      <c r="AB16" s="13">
        <v>1</v>
      </c>
      <c r="AC16" s="18">
        <v>381</v>
      </c>
      <c r="AD16" s="38" t="s">
        <v>25</v>
      </c>
      <c r="AE16" s="37">
        <v>11</v>
      </c>
      <c r="AF16" s="15">
        <v>133</v>
      </c>
      <c r="AG16" s="1">
        <v>12.7</v>
      </c>
      <c r="AH16" s="1" t="s">
        <v>19</v>
      </c>
      <c r="AI16" s="2">
        <v>4.6</v>
      </c>
      <c r="AJ16" s="2">
        <v>11.6</v>
      </c>
      <c r="AK16" s="2"/>
      <c r="AL16" s="2"/>
      <c r="AM16" s="3">
        <v>11.6</v>
      </c>
      <c r="AN16" s="43">
        <v>4.6</v>
      </c>
      <c r="AO16" s="11">
        <v>9</v>
      </c>
      <c r="AP16" s="43">
        <v>0.9</v>
      </c>
      <c r="AQ16" s="4">
        <v>496</v>
      </c>
      <c r="AR16" s="11" t="s">
        <v>25</v>
      </c>
      <c r="AS16" s="13">
        <v>11</v>
      </c>
      <c r="AT16" s="18">
        <v>34</v>
      </c>
      <c r="AU16" s="38">
        <v>7.5</v>
      </c>
      <c r="AV16" s="15">
        <v>15</v>
      </c>
      <c r="AW16" s="3">
        <v>-1.25</v>
      </c>
      <c r="AX16" s="43">
        <v>5.75</v>
      </c>
      <c r="AY16" s="11">
        <v>-1.9</v>
      </c>
      <c r="AZ16" s="43">
        <v>1.3</v>
      </c>
      <c r="BA16" s="3">
        <v>5.125</v>
      </c>
      <c r="BB16">
        <v>1.625</v>
      </c>
      <c r="BC16">
        <v>6</v>
      </c>
      <c r="BD16">
        <v>1.525</v>
      </c>
    </row>
    <row r="17" spans="1:56" ht="12.75">
      <c r="A17" s="13">
        <v>187</v>
      </c>
      <c r="B17" s="23" t="s">
        <v>26</v>
      </c>
      <c r="C17" s="4">
        <v>11</v>
      </c>
      <c r="D17" s="11">
        <v>209</v>
      </c>
      <c r="E17" s="13">
        <v>15.7</v>
      </c>
      <c r="F17" s="18" t="s">
        <v>19</v>
      </c>
      <c r="G17" s="37">
        <v>9.1</v>
      </c>
      <c r="H17" s="37">
        <v>16.2</v>
      </c>
      <c r="I17" s="15"/>
      <c r="J17" s="11"/>
      <c r="K17" s="43">
        <v>16.2</v>
      </c>
      <c r="L17" s="11">
        <v>9.1</v>
      </c>
      <c r="M17" s="11">
        <v>14</v>
      </c>
      <c r="N17" s="3">
        <v>1.3</v>
      </c>
      <c r="O17" s="13">
        <v>178</v>
      </c>
      <c r="P17" s="23" t="s">
        <v>26</v>
      </c>
      <c r="Q17" s="4">
        <v>11</v>
      </c>
      <c r="R17" s="11">
        <v>46</v>
      </c>
      <c r="S17" s="13">
        <v>6.7</v>
      </c>
      <c r="T17" s="18" t="s">
        <v>19</v>
      </c>
      <c r="U17" s="37">
        <v>0.4</v>
      </c>
      <c r="V17" s="15">
        <v>3.8</v>
      </c>
      <c r="W17" s="11"/>
      <c r="X17" s="43"/>
      <c r="Y17" s="11">
        <v>3.8</v>
      </c>
      <c r="Z17" s="11">
        <v>0.4</v>
      </c>
      <c r="AA17" s="3">
        <v>13</v>
      </c>
      <c r="AB17" s="13">
        <v>0.8</v>
      </c>
      <c r="AC17" s="18">
        <v>385</v>
      </c>
      <c r="AD17" s="38" t="s">
        <v>25</v>
      </c>
      <c r="AE17" s="37">
        <v>11</v>
      </c>
      <c r="AF17" s="15">
        <v>40</v>
      </c>
      <c r="AG17" s="1">
        <v>8.3</v>
      </c>
      <c r="AH17" s="1" t="s">
        <v>19</v>
      </c>
      <c r="AI17" s="2">
        <v>4.6</v>
      </c>
      <c r="AJ17" s="2">
        <v>6.3</v>
      </c>
      <c r="AK17" s="2"/>
      <c r="AL17" s="2"/>
      <c r="AM17" s="3">
        <v>6.3</v>
      </c>
      <c r="AN17" s="43">
        <v>4.6</v>
      </c>
      <c r="AO17" s="11">
        <v>7</v>
      </c>
      <c r="AP17" s="43">
        <v>0.3</v>
      </c>
      <c r="AQ17" s="4">
        <v>10</v>
      </c>
      <c r="AR17" s="11" t="s">
        <v>25</v>
      </c>
      <c r="AS17" s="13">
        <v>11</v>
      </c>
      <c r="AT17" s="18">
        <v>70</v>
      </c>
      <c r="AU17" s="38">
        <v>1</v>
      </c>
      <c r="AV17" s="15">
        <v>1</v>
      </c>
      <c r="AW17" s="3">
        <v>3</v>
      </c>
      <c r="AX17" s="43">
        <v>8.75</v>
      </c>
      <c r="AY17" s="11">
        <v>1.25</v>
      </c>
      <c r="AZ17" s="43">
        <v>1.3</v>
      </c>
      <c r="BA17" s="3">
        <v>8.8</v>
      </c>
      <c r="BB17">
        <v>3.05</v>
      </c>
      <c r="BC17">
        <v>16</v>
      </c>
      <c r="BD17">
        <v>-1.2</v>
      </c>
    </row>
    <row r="18" spans="1:56" ht="12.75">
      <c r="A18" s="13">
        <v>189</v>
      </c>
      <c r="B18" s="23" t="s">
        <v>26</v>
      </c>
      <c r="C18" s="4">
        <v>11</v>
      </c>
      <c r="D18" s="11">
        <v>193</v>
      </c>
      <c r="E18" s="13">
        <v>20</v>
      </c>
      <c r="F18" s="18" t="s">
        <v>19</v>
      </c>
      <c r="G18" s="37">
        <v>11</v>
      </c>
      <c r="H18" s="37">
        <v>16.2</v>
      </c>
      <c r="I18" s="15"/>
      <c r="J18" s="11"/>
      <c r="K18" s="43">
        <v>16.2</v>
      </c>
      <c r="L18" s="11">
        <v>11</v>
      </c>
      <c r="M18" s="11">
        <v>18</v>
      </c>
      <c r="N18" s="3">
        <v>2</v>
      </c>
      <c r="O18" s="13">
        <v>188</v>
      </c>
      <c r="P18" s="23" t="s">
        <v>26</v>
      </c>
      <c r="Q18" s="4">
        <v>11</v>
      </c>
      <c r="R18" s="11">
        <v>52</v>
      </c>
      <c r="S18" s="13">
        <v>6.6</v>
      </c>
      <c r="T18" s="18" t="s">
        <v>19</v>
      </c>
      <c r="U18" s="37">
        <v>0.9</v>
      </c>
      <c r="V18" s="15">
        <v>3.8</v>
      </c>
      <c r="W18" s="11"/>
      <c r="X18" s="43"/>
      <c r="Y18" s="11">
        <v>3.8</v>
      </c>
      <c r="Z18" s="11">
        <v>0.9</v>
      </c>
      <c r="AA18" s="11">
        <v>12</v>
      </c>
      <c r="AB18" s="13">
        <v>0.4</v>
      </c>
      <c r="AC18" s="18">
        <v>357</v>
      </c>
      <c r="AD18" s="38" t="s">
        <v>25</v>
      </c>
      <c r="AE18" s="37">
        <v>11</v>
      </c>
      <c r="AF18" s="15">
        <v>42</v>
      </c>
      <c r="AG18" s="1">
        <v>8.2</v>
      </c>
      <c r="AH18" s="1" t="s">
        <v>19</v>
      </c>
      <c r="AI18" s="2">
        <v>3.7</v>
      </c>
      <c r="AJ18" s="2">
        <v>6</v>
      </c>
      <c r="AK18" s="2"/>
      <c r="AL18" s="2"/>
      <c r="AM18" s="3">
        <v>6</v>
      </c>
      <c r="AN18" s="43">
        <v>3.7</v>
      </c>
      <c r="AO18" s="11">
        <v>12</v>
      </c>
      <c r="AP18" s="43">
        <v>-0.4</v>
      </c>
      <c r="AQ18" s="4">
        <v>114</v>
      </c>
      <c r="AR18" s="11" t="s">
        <v>26</v>
      </c>
      <c r="AS18" s="13">
        <v>11</v>
      </c>
      <c r="AT18" s="18">
        <v>127</v>
      </c>
      <c r="AU18" s="38">
        <v>15.8</v>
      </c>
      <c r="AV18" s="15">
        <v>15</v>
      </c>
      <c r="AW18" s="3">
        <v>5.25</v>
      </c>
      <c r="AX18" s="43">
        <v>10.8</v>
      </c>
      <c r="AY18" s="11">
        <v>0</v>
      </c>
      <c r="AZ18" s="43">
        <v>1.3</v>
      </c>
      <c r="BA18" s="3">
        <v>12.676000000000002</v>
      </c>
      <c r="BB18">
        <v>6.83</v>
      </c>
      <c r="BC18">
        <v>13</v>
      </c>
      <c r="BD18">
        <v>0.3760000000000012</v>
      </c>
    </row>
    <row r="19" spans="1:56" ht="12.75">
      <c r="A19" s="13">
        <v>191</v>
      </c>
      <c r="B19" s="23" t="s">
        <v>26</v>
      </c>
      <c r="C19" s="4">
        <v>11</v>
      </c>
      <c r="D19" s="11">
        <v>221</v>
      </c>
      <c r="E19" s="13">
        <v>17.2</v>
      </c>
      <c r="F19" s="18" t="s">
        <v>19</v>
      </c>
      <c r="G19" s="37">
        <v>7.5</v>
      </c>
      <c r="H19" s="37">
        <v>17.4</v>
      </c>
      <c r="I19" s="15"/>
      <c r="J19" s="11"/>
      <c r="K19" s="43">
        <v>17.4</v>
      </c>
      <c r="L19" s="11">
        <v>7.5</v>
      </c>
      <c r="M19" s="11">
        <v>17</v>
      </c>
      <c r="N19" s="3">
        <v>1.5</v>
      </c>
      <c r="O19" s="13">
        <v>193</v>
      </c>
      <c r="P19" s="23" t="s">
        <v>26</v>
      </c>
      <c r="Q19" s="4">
        <v>11</v>
      </c>
      <c r="R19" s="11">
        <v>55</v>
      </c>
      <c r="S19" s="13">
        <v>9.4</v>
      </c>
      <c r="T19" s="18" t="s">
        <v>19</v>
      </c>
      <c r="U19" s="37">
        <v>0.8</v>
      </c>
      <c r="V19" s="15">
        <v>5.4</v>
      </c>
      <c r="W19" s="11"/>
      <c r="X19" s="43"/>
      <c r="Y19" s="11">
        <v>5.4</v>
      </c>
      <c r="Z19" s="11">
        <v>0.8</v>
      </c>
      <c r="AA19" s="11">
        <v>13</v>
      </c>
      <c r="AB19" s="13">
        <v>0.9</v>
      </c>
      <c r="AC19" s="18">
        <v>358</v>
      </c>
      <c r="AD19" s="38" t="s">
        <v>25</v>
      </c>
      <c r="AE19" s="37">
        <v>11</v>
      </c>
      <c r="AF19" s="15">
        <v>39</v>
      </c>
      <c r="AG19" s="1">
        <v>8.3</v>
      </c>
      <c r="AH19" s="1" t="s">
        <v>19</v>
      </c>
      <c r="AI19" s="2">
        <v>3.1</v>
      </c>
      <c r="AJ19" s="2">
        <v>6.7</v>
      </c>
      <c r="AK19" s="2"/>
      <c r="AL19" s="2"/>
      <c r="AM19" s="3">
        <v>6.7</v>
      </c>
      <c r="AN19" s="43">
        <v>3.1</v>
      </c>
      <c r="AO19" s="11">
        <v>9</v>
      </c>
      <c r="AP19" s="43">
        <v>1.9</v>
      </c>
      <c r="AQ19" s="4">
        <v>115</v>
      </c>
      <c r="AR19" s="11" t="s">
        <v>26</v>
      </c>
      <c r="AS19" s="13">
        <v>11</v>
      </c>
      <c r="AT19" s="18">
        <v>92</v>
      </c>
      <c r="AU19" s="38">
        <v>1</v>
      </c>
      <c r="AV19" s="15">
        <v>1</v>
      </c>
      <c r="AW19" s="3">
        <v>6.25</v>
      </c>
      <c r="AX19" s="43">
        <v>11.7</v>
      </c>
      <c r="AY19" s="11">
        <v>-0.25</v>
      </c>
      <c r="AZ19" s="43">
        <v>1.3</v>
      </c>
      <c r="BA19" s="3">
        <v>13.25</v>
      </c>
      <c r="BB19">
        <v>7.8</v>
      </c>
      <c r="BC19">
        <v>9</v>
      </c>
      <c r="BD19">
        <v>2.05</v>
      </c>
    </row>
    <row r="20" spans="1:56" ht="12.75">
      <c r="A20" s="13">
        <v>194</v>
      </c>
      <c r="B20" s="23" t="s">
        <v>26</v>
      </c>
      <c r="C20" s="4">
        <v>11</v>
      </c>
      <c r="D20" s="11">
        <v>139</v>
      </c>
      <c r="E20" s="13">
        <v>13.6</v>
      </c>
      <c r="F20" s="18" t="s">
        <v>19</v>
      </c>
      <c r="G20" s="37">
        <v>9.5</v>
      </c>
      <c r="H20" s="37">
        <v>14.1</v>
      </c>
      <c r="I20" s="15"/>
      <c r="J20" s="11"/>
      <c r="K20" s="43">
        <v>14.1</v>
      </c>
      <c r="L20" s="11">
        <v>9.5</v>
      </c>
      <c r="M20" s="11">
        <v>9</v>
      </c>
      <c r="N20" s="3">
        <v>1.4</v>
      </c>
      <c r="O20" s="13">
        <v>206</v>
      </c>
      <c r="P20" s="23" t="s">
        <v>26</v>
      </c>
      <c r="Q20" s="4">
        <v>11</v>
      </c>
      <c r="R20" s="11">
        <v>68</v>
      </c>
      <c r="S20" s="13">
        <v>7.4</v>
      </c>
      <c r="T20" s="18" t="s">
        <v>19</v>
      </c>
      <c r="U20" s="37">
        <v>1.2</v>
      </c>
      <c r="V20" s="15">
        <v>5.7</v>
      </c>
      <c r="W20" s="11"/>
      <c r="X20" s="43"/>
      <c r="Y20" s="11">
        <v>5.7</v>
      </c>
      <c r="Z20" s="11">
        <v>1.2</v>
      </c>
      <c r="AA20" s="3">
        <v>19</v>
      </c>
      <c r="AB20" s="13">
        <v>1.7</v>
      </c>
      <c r="AC20" s="18">
        <v>360</v>
      </c>
      <c r="AD20" s="38" t="s">
        <v>25</v>
      </c>
      <c r="AE20" s="37">
        <v>11</v>
      </c>
      <c r="AF20" s="15">
        <v>35</v>
      </c>
      <c r="AG20" s="1">
        <v>7.8</v>
      </c>
      <c r="AH20" s="1" t="s">
        <v>19</v>
      </c>
      <c r="AI20" s="2">
        <v>3</v>
      </c>
      <c r="AJ20" s="2">
        <v>5.8</v>
      </c>
      <c r="AK20" s="2"/>
      <c r="AL20" s="2"/>
      <c r="AM20" s="3">
        <v>5.8</v>
      </c>
      <c r="AN20" s="43">
        <v>3</v>
      </c>
      <c r="AO20" s="11">
        <v>8</v>
      </c>
      <c r="AP20" s="43">
        <v>1</v>
      </c>
      <c r="AQ20" s="4">
        <v>443</v>
      </c>
      <c r="AR20" s="11" t="s">
        <v>26</v>
      </c>
      <c r="AS20" s="13">
        <v>11</v>
      </c>
      <c r="AT20" s="18">
        <v>50</v>
      </c>
      <c r="AU20" s="38">
        <v>9.9</v>
      </c>
      <c r="AV20" s="15" t="s">
        <v>19</v>
      </c>
      <c r="AW20" s="43">
        <v>3.1</v>
      </c>
      <c r="AX20" s="43">
        <v>5.4</v>
      </c>
      <c r="AY20" s="11"/>
      <c r="AZ20" s="43"/>
      <c r="BA20" s="3">
        <v>5.4</v>
      </c>
      <c r="BB20">
        <v>3.1</v>
      </c>
      <c r="BC20">
        <v>18</v>
      </c>
      <c r="BD20">
        <v>0.5</v>
      </c>
    </row>
    <row r="21" spans="1:56" ht="12.75">
      <c r="A21" s="13">
        <v>197</v>
      </c>
      <c r="B21" s="23" t="s">
        <v>26</v>
      </c>
      <c r="C21" s="4">
        <v>11</v>
      </c>
      <c r="D21" s="11">
        <v>211</v>
      </c>
      <c r="E21" s="13">
        <v>16.6</v>
      </c>
      <c r="F21" s="18" t="s">
        <v>19</v>
      </c>
      <c r="G21" s="37">
        <v>9.4</v>
      </c>
      <c r="H21" s="37">
        <v>15.6</v>
      </c>
      <c r="I21" s="15"/>
      <c r="J21" s="11"/>
      <c r="K21" s="43">
        <v>15.6</v>
      </c>
      <c r="L21" s="11">
        <v>9.4</v>
      </c>
      <c r="M21" s="11">
        <v>14</v>
      </c>
      <c r="N21" s="3">
        <v>1.7</v>
      </c>
      <c r="O21" s="13">
        <v>212</v>
      </c>
      <c r="P21" s="23" t="s">
        <v>26</v>
      </c>
      <c r="Q21" s="4">
        <v>11</v>
      </c>
      <c r="R21" s="11">
        <v>67</v>
      </c>
      <c r="S21" s="13">
        <v>8.1</v>
      </c>
      <c r="T21" s="18" t="s">
        <v>19</v>
      </c>
      <c r="U21" s="37">
        <v>1.2</v>
      </c>
      <c r="V21" s="15">
        <v>3.8</v>
      </c>
      <c r="W21" s="11"/>
      <c r="X21" s="43"/>
      <c r="Y21" s="11">
        <v>3.8</v>
      </c>
      <c r="Z21" s="11">
        <v>1.2</v>
      </c>
      <c r="AA21" s="3">
        <v>16</v>
      </c>
      <c r="AB21" s="13">
        <v>0.9</v>
      </c>
      <c r="AC21" s="23">
        <v>523</v>
      </c>
      <c r="AD21" s="4" t="s">
        <v>26</v>
      </c>
      <c r="AE21" s="11">
        <v>11</v>
      </c>
      <c r="AF21" s="13">
        <v>45</v>
      </c>
      <c r="AG21" s="18">
        <v>7.3</v>
      </c>
      <c r="AH21" s="38" t="s">
        <v>19</v>
      </c>
      <c r="AI21" s="15">
        <v>2.4</v>
      </c>
      <c r="AJ21" s="3">
        <v>7.4</v>
      </c>
      <c r="AK21" s="43"/>
      <c r="AL21" s="11"/>
      <c r="AM21" s="43">
        <v>7.4</v>
      </c>
      <c r="AN21" s="3">
        <v>2.4</v>
      </c>
      <c r="AO21" s="13">
        <v>15</v>
      </c>
      <c r="AP21" s="23">
        <v>1.7</v>
      </c>
      <c r="AQ21" s="4">
        <v>454</v>
      </c>
      <c r="AR21" s="11" t="s">
        <v>26</v>
      </c>
      <c r="AS21" s="13">
        <v>11</v>
      </c>
      <c r="AT21" s="18">
        <v>39</v>
      </c>
      <c r="AU21" s="38">
        <v>9.9</v>
      </c>
      <c r="AV21" s="15" t="s">
        <v>19</v>
      </c>
      <c r="AW21" s="43">
        <v>2.3</v>
      </c>
      <c r="AX21" s="43">
        <v>5.5</v>
      </c>
      <c r="AY21" s="11"/>
      <c r="AZ21" s="43"/>
      <c r="BA21" s="3">
        <v>5.5</v>
      </c>
      <c r="BB21">
        <v>2.3</v>
      </c>
      <c r="BC21">
        <v>11</v>
      </c>
      <c r="BD21">
        <v>0.5</v>
      </c>
    </row>
    <row r="22" spans="1:56" ht="12.75">
      <c r="A22" s="13">
        <v>203</v>
      </c>
      <c r="B22" s="23" t="s">
        <v>26</v>
      </c>
      <c r="C22" s="4">
        <v>11</v>
      </c>
      <c r="D22" s="11">
        <v>255</v>
      </c>
      <c r="E22" s="13">
        <v>22.9</v>
      </c>
      <c r="F22" s="18" t="s">
        <v>19</v>
      </c>
      <c r="G22" s="37">
        <v>9.9</v>
      </c>
      <c r="H22" s="37">
        <v>17.6</v>
      </c>
      <c r="I22" s="15"/>
      <c r="J22" s="11"/>
      <c r="K22" s="43">
        <v>17.6</v>
      </c>
      <c r="L22" s="11">
        <v>9.9</v>
      </c>
      <c r="M22" s="11">
        <v>20</v>
      </c>
      <c r="N22" s="3">
        <v>2</v>
      </c>
      <c r="O22" s="13">
        <v>219</v>
      </c>
      <c r="P22" s="23" t="s">
        <v>26</v>
      </c>
      <c r="Q22" s="4">
        <v>11</v>
      </c>
      <c r="R22" s="11">
        <v>63</v>
      </c>
      <c r="S22" s="13">
        <v>8.5</v>
      </c>
      <c r="T22" s="18" t="s">
        <v>19</v>
      </c>
      <c r="U22" s="37">
        <v>0.6</v>
      </c>
      <c r="V22" s="15">
        <v>4.4</v>
      </c>
      <c r="W22" s="11"/>
      <c r="X22" s="43"/>
      <c r="Y22" s="11">
        <v>4.4</v>
      </c>
      <c r="Z22" s="11">
        <v>0.6</v>
      </c>
      <c r="AA22" s="3">
        <v>14</v>
      </c>
      <c r="AB22" s="13">
        <v>0.5</v>
      </c>
      <c r="AC22" s="23">
        <v>109</v>
      </c>
      <c r="AD22" s="4" t="s">
        <v>25</v>
      </c>
      <c r="AE22" s="11">
        <v>11</v>
      </c>
      <c r="AF22" s="13">
        <v>61</v>
      </c>
      <c r="AG22" s="18">
        <v>12</v>
      </c>
      <c r="AH22" s="38">
        <v>15</v>
      </c>
      <c r="AI22" s="15">
        <v>-0.5</v>
      </c>
      <c r="AJ22" s="3">
        <v>6.75</v>
      </c>
      <c r="AK22" s="43">
        <v>-3.75</v>
      </c>
      <c r="AL22" s="11"/>
      <c r="AM22" s="43">
        <v>8.4</v>
      </c>
      <c r="AN22" s="3">
        <v>2.6</v>
      </c>
      <c r="AO22" s="13">
        <v>10</v>
      </c>
      <c r="AP22" s="23">
        <v>-0.09999999999999964</v>
      </c>
      <c r="AQ22" s="4">
        <v>472</v>
      </c>
      <c r="AR22" s="11" t="s">
        <v>26</v>
      </c>
      <c r="AS22" s="13">
        <v>11</v>
      </c>
      <c r="AT22" s="18">
        <v>61</v>
      </c>
      <c r="AU22" s="38">
        <v>11.4</v>
      </c>
      <c r="AV22" s="15" t="s">
        <v>19</v>
      </c>
      <c r="AW22" s="43">
        <v>3.1</v>
      </c>
      <c r="AX22" s="43">
        <v>8</v>
      </c>
      <c r="AY22" s="11"/>
      <c r="AZ22" s="43"/>
      <c r="BA22" s="3">
        <v>8</v>
      </c>
      <c r="BB22">
        <v>3.1</v>
      </c>
      <c r="BC22">
        <v>14</v>
      </c>
      <c r="BD22">
        <v>1.3</v>
      </c>
    </row>
    <row r="23" spans="1:56" ht="12.75">
      <c r="A23" s="13">
        <v>199</v>
      </c>
      <c r="B23" s="23" t="s">
        <v>26</v>
      </c>
      <c r="C23" s="4">
        <v>11</v>
      </c>
      <c r="D23" s="11">
        <v>130</v>
      </c>
      <c r="E23" s="13">
        <v>13.3</v>
      </c>
      <c r="F23" s="18" t="s">
        <v>19</v>
      </c>
      <c r="G23" s="37">
        <v>9.1</v>
      </c>
      <c r="H23" s="37">
        <v>15.1</v>
      </c>
      <c r="I23" s="15"/>
      <c r="J23" s="11"/>
      <c r="K23" s="43">
        <v>15.1</v>
      </c>
      <c r="L23" s="11">
        <v>9.1</v>
      </c>
      <c r="M23" s="11">
        <v>14</v>
      </c>
      <c r="N23" s="3">
        <v>1.8</v>
      </c>
      <c r="O23" s="13">
        <v>227</v>
      </c>
      <c r="P23" s="23" t="s">
        <v>26</v>
      </c>
      <c r="Q23" s="4">
        <v>11</v>
      </c>
      <c r="R23" s="11">
        <v>46</v>
      </c>
      <c r="S23" s="13">
        <v>8.1</v>
      </c>
      <c r="T23" s="18" t="s">
        <v>19</v>
      </c>
      <c r="U23" s="37">
        <v>0.9</v>
      </c>
      <c r="V23" s="15">
        <v>3.5</v>
      </c>
      <c r="W23" s="11"/>
      <c r="X23" s="43"/>
      <c r="Y23" s="11">
        <v>3.5</v>
      </c>
      <c r="Z23" s="11">
        <v>0.9</v>
      </c>
      <c r="AA23" s="3">
        <v>11</v>
      </c>
      <c r="AB23" s="13">
        <v>0.4</v>
      </c>
      <c r="AC23" s="23">
        <v>110</v>
      </c>
      <c r="AD23" s="4" t="s">
        <v>25</v>
      </c>
      <c r="AE23" s="11">
        <v>11</v>
      </c>
      <c r="AF23" s="13">
        <v>57</v>
      </c>
      <c r="AG23" s="18">
        <v>13.2</v>
      </c>
      <c r="AH23" s="38">
        <v>15</v>
      </c>
      <c r="AI23" s="15">
        <v>-0.2</v>
      </c>
      <c r="AJ23" s="3">
        <v>6.75</v>
      </c>
      <c r="AK23" s="43">
        <v>-3.6</v>
      </c>
      <c r="AL23" s="11"/>
      <c r="AM23" s="43">
        <v>9.108</v>
      </c>
      <c r="AN23" s="3">
        <v>2.992</v>
      </c>
      <c r="AO23" s="13">
        <v>8</v>
      </c>
      <c r="AP23" s="23">
        <v>1.8080000000000007</v>
      </c>
      <c r="AQ23" s="4">
        <v>88</v>
      </c>
      <c r="AR23" s="11" t="s">
        <v>26</v>
      </c>
      <c r="AS23" s="13">
        <v>11</v>
      </c>
      <c r="AT23" s="18">
        <v>45</v>
      </c>
      <c r="AU23" s="38">
        <v>10</v>
      </c>
      <c r="AV23" s="15">
        <v>15</v>
      </c>
      <c r="AW23" s="43">
        <v>2.5</v>
      </c>
      <c r="AX23" s="43">
        <v>8.25</v>
      </c>
      <c r="AY23" s="11">
        <v>-0.1</v>
      </c>
      <c r="AZ23" s="43">
        <v>1.3</v>
      </c>
      <c r="BA23" s="3">
        <v>6.866666666666666</v>
      </c>
      <c r="BB23">
        <v>3.033333333333333</v>
      </c>
      <c r="BC23">
        <v>9</v>
      </c>
      <c r="BD23">
        <v>0.8666666666666663</v>
      </c>
    </row>
    <row r="24" spans="1:56" ht="12.75">
      <c r="A24" s="13">
        <v>198</v>
      </c>
      <c r="B24" s="23" t="s">
        <v>26</v>
      </c>
      <c r="C24" s="4">
        <v>11</v>
      </c>
      <c r="D24" s="11">
        <v>154</v>
      </c>
      <c r="E24" s="13">
        <v>16.2</v>
      </c>
      <c r="F24" s="18" t="s">
        <v>19</v>
      </c>
      <c r="G24" s="37">
        <v>9.4</v>
      </c>
      <c r="H24" s="37">
        <v>14.7</v>
      </c>
      <c r="I24" s="15"/>
      <c r="J24" s="11"/>
      <c r="K24" s="43">
        <v>14.7</v>
      </c>
      <c r="L24" s="11">
        <v>9.4</v>
      </c>
      <c r="M24" s="11">
        <v>11</v>
      </c>
      <c r="N24" s="3">
        <v>1.5</v>
      </c>
      <c r="O24" s="13">
        <v>238</v>
      </c>
      <c r="P24" s="23" t="s">
        <v>26</v>
      </c>
      <c r="Q24" s="4">
        <v>11</v>
      </c>
      <c r="R24" s="11">
        <v>59</v>
      </c>
      <c r="S24" s="13">
        <v>7.1</v>
      </c>
      <c r="T24" s="18" t="s">
        <v>19</v>
      </c>
      <c r="U24" s="37">
        <v>0.75</v>
      </c>
      <c r="V24" s="15">
        <v>3.9</v>
      </c>
      <c r="W24" s="11"/>
      <c r="X24" s="43"/>
      <c r="Y24" s="11">
        <v>3.9</v>
      </c>
      <c r="Z24" s="11">
        <v>0.75</v>
      </c>
      <c r="AA24" s="11">
        <v>21</v>
      </c>
      <c r="AB24" s="13">
        <v>0.9</v>
      </c>
      <c r="AC24" s="23">
        <v>108</v>
      </c>
      <c r="AD24" s="4" t="s">
        <v>25</v>
      </c>
      <c r="AE24" s="11">
        <v>11</v>
      </c>
      <c r="AF24" s="13">
        <v>59</v>
      </c>
      <c r="AG24" s="18">
        <v>12</v>
      </c>
      <c r="AH24" s="38">
        <v>15</v>
      </c>
      <c r="AI24" s="15">
        <v>0</v>
      </c>
      <c r="AJ24" s="3">
        <v>9.2</v>
      </c>
      <c r="AK24" s="43">
        <v>-4.75</v>
      </c>
      <c r="AL24" s="11"/>
      <c r="AM24" s="43">
        <v>11.16</v>
      </c>
      <c r="AN24" s="3">
        <v>3.8</v>
      </c>
      <c r="AO24" s="13">
        <v>7</v>
      </c>
      <c r="AP24" s="23">
        <v>2.26</v>
      </c>
      <c r="AQ24" s="4">
        <v>433</v>
      </c>
      <c r="AR24" s="11" t="s">
        <v>25</v>
      </c>
      <c r="AS24" s="13">
        <v>11</v>
      </c>
      <c r="AT24" s="18">
        <v>43</v>
      </c>
      <c r="AU24" s="38">
        <v>7.5</v>
      </c>
      <c r="AV24" s="15">
        <v>15</v>
      </c>
      <c r="AW24" s="3">
        <v>1.5</v>
      </c>
      <c r="AX24" s="43">
        <v>7.5</v>
      </c>
      <c r="AY24" s="11">
        <v>-3.6</v>
      </c>
      <c r="AZ24" s="43"/>
      <c r="BA24" s="3">
        <v>5.55</v>
      </c>
      <c r="BB24">
        <v>2.55</v>
      </c>
      <c r="BC24">
        <v>16</v>
      </c>
      <c r="BD24">
        <v>1.35</v>
      </c>
    </row>
    <row r="25" spans="1:56" ht="12.75">
      <c r="A25" s="13">
        <v>205</v>
      </c>
      <c r="B25" s="23" t="s">
        <v>26</v>
      </c>
      <c r="C25" s="4">
        <v>11</v>
      </c>
      <c r="D25" s="11">
        <v>141</v>
      </c>
      <c r="E25" s="13">
        <v>14.8</v>
      </c>
      <c r="F25" s="18" t="s">
        <v>19</v>
      </c>
      <c r="G25" s="37">
        <v>9.6</v>
      </c>
      <c r="H25" s="37">
        <v>14.8</v>
      </c>
      <c r="I25" s="15"/>
      <c r="J25" s="11"/>
      <c r="K25" s="43">
        <v>14.8</v>
      </c>
      <c r="L25" s="11">
        <v>9.6</v>
      </c>
      <c r="M25" s="11">
        <v>16</v>
      </c>
      <c r="N25" s="3">
        <v>1.4</v>
      </c>
      <c r="O25" s="13">
        <v>255</v>
      </c>
      <c r="P25" s="23" t="s">
        <v>26</v>
      </c>
      <c r="Q25" s="4">
        <v>11</v>
      </c>
      <c r="R25" s="11">
        <v>57</v>
      </c>
      <c r="S25" s="13">
        <v>9.6</v>
      </c>
      <c r="T25" s="18" t="s">
        <v>19</v>
      </c>
      <c r="U25" s="37">
        <v>1.4</v>
      </c>
      <c r="V25" s="15">
        <v>4.7</v>
      </c>
      <c r="W25" s="11"/>
      <c r="X25" s="43"/>
      <c r="Y25" s="11">
        <v>4.7</v>
      </c>
      <c r="Z25" s="11">
        <v>1.4</v>
      </c>
      <c r="AA25" s="3">
        <v>12</v>
      </c>
      <c r="AB25" s="13">
        <v>1.1</v>
      </c>
      <c r="AC25" s="23">
        <v>480</v>
      </c>
      <c r="AD25" s="4" t="s">
        <v>25</v>
      </c>
      <c r="AE25" s="11">
        <v>11</v>
      </c>
      <c r="AF25" s="13">
        <v>65</v>
      </c>
      <c r="AG25" s="18">
        <v>13</v>
      </c>
      <c r="AH25" s="38">
        <v>15</v>
      </c>
      <c r="AI25" s="15">
        <v>1.3</v>
      </c>
      <c r="AJ25" s="3">
        <v>6.4</v>
      </c>
      <c r="AK25" s="43">
        <v>-1.4</v>
      </c>
      <c r="AL25" s="11">
        <v>1.3</v>
      </c>
      <c r="AM25" s="43">
        <v>8.06</v>
      </c>
      <c r="AN25" s="3">
        <v>3.64</v>
      </c>
      <c r="AO25" s="13">
        <v>11</v>
      </c>
      <c r="AP25" s="23">
        <v>0.66</v>
      </c>
      <c r="AQ25" s="4">
        <v>384</v>
      </c>
      <c r="AR25" s="11" t="s">
        <v>25</v>
      </c>
      <c r="AS25" s="13">
        <v>11</v>
      </c>
      <c r="AT25" s="18">
        <v>40</v>
      </c>
      <c r="AU25" s="38">
        <v>10.3</v>
      </c>
      <c r="AV25" s="15" t="s">
        <v>19</v>
      </c>
      <c r="AW25" s="3">
        <v>4.7</v>
      </c>
      <c r="AX25" s="43">
        <v>5.9</v>
      </c>
      <c r="AY25" s="11"/>
      <c r="AZ25" s="43"/>
      <c r="BA25" s="3">
        <v>5.9</v>
      </c>
      <c r="BB25">
        <v>4.7</v>
      </c>
      <c r="BC25">
        <v>9</v>
      </c>
      <c r="BD25">
        <v>1.9</v>
      </c>
    </row>
    <row r="26" spans="1:56" ht="12.75">
      <c r="A26" s="13">
        <v>207</v>
      </c>
      <c r="B26" s="23" t="s">
        <v>26</v>
      </c>
      <c r="C26" s="4">
        <v>11</v>
      </c>
      <c r="D26" s="11">
        <v>173</v>
      </c>
      <c r="E26" s="13">
        <v>17.1</v>
      </c>
      <c r="F26" s="18" t="s">
        <v>19</v>
      </c>
      <c r="G26" s="37">
        <v>6.8</v>
      </c>
      <c r="H26" s="37">
        <v>16</v>
      </c>
      <c r="I26" s="15"/>
      <c r="J26" s="11"/>
      <c r="K26" s="43">
        <v>16</v>
      </c>
      <c r="L26" s="11">
        <v>6.8</v>
      </c>
      <c r="M26" s="11">
        <v>20</v>
      </c>
      <c r="N26" s="3">
        <v>2.1</v>
      </c>
      <c r="O26" s="13">
        <v>506</v>
      </c>
      <c r="P26" s="23" t="s">
        <v>26</v>
      </c>
      <c r="Q26" s="4">
        <v>11</v>
      </c>
      <c r="R26" s="11">
        <v>79</v>
      </c>
      <c r="S26" s="13">
        <v>8.9</v>
      </c>
      <c r="T26" s="18" t="s">
        <v>19</v>
      </c>
      <c r="U26" s="37">
        <v>0.5</v>
      </c>
      <c r="V26" s="15">
        <v>7.1</v>
      </c>
      <c r="W26" s="11"/>
      <c r="X26" s="43"/>
      <c r="Y26" s="11">
        <v>7.1</v>
      </c>
      <c r="Z26" s="11">
        <v>0.5</v>
      </c>
      <c r="AA26" s="3">
        <v>17</v>
      </c>
      <c r="AB26" s="13">
        <v>2.3</v>
      </c>
      <c r="AC26" s="23">
        <v>8</v>
      </c>
      <c r="AD26" s="4" t="s">
        <v>25</v>
      </c>
      <c r="AE26" s="11">
        <v>11</v>
      </c>
      <c r="AF26" s="13">
        <v>53</v>
      </c>
      <c r="AG26" s="18">
        <v>10</v>
      </c>
      <c r="AH26" s="38">
        <v>15</v>
      </c>
      <c r="AI26" s="15">
        <v>0.3333333333333333</v>
      </c>
      <c r="AJ26" s="3">
        <v>6.9</v>
      </c>
      <c r="AK26" s="43">
        <v>-0.6</v>
      </c>
      <c r="AL26" s="11">
        <v>1.3</v>
      </c>
      <c r="AM26" s="43">
        <v>6.3</v>
      </c>
      <c r="AN26" s="3">
        <v>1.9222222222222223</v>
      </c>
      <c r="AO26" s="13">
        <v>14</v>
      </c>
      <c r="AP26" s="23">
        <v>0.8999999999999995</v>
      </c>
      <c r="AQ26" s="4">
        <v>383</v>
      </c>
      <c r="AR26" s="11" t="s">
        <v>25</v>
      </c>
      <c r="AS26" s="13">
        <v>11</v>
      </c>
      <c r="AT26" s="18">
        <v>53</v>
      </c>
      <c r="AU26" s="38">
        <v>8.9</v>
      </c>
      <c r="AV26" s="15" t="s">
        <v>19</v>
      </c>
      <c r="AW26" s="3">
        <v>3.5</v>
      </c>
      <c r="AX26" s="43">
        <v>7.8</v>
      </c>
      <c r="AY26" s="11"/>
      <c r="AZ26" s="43"/>
      <c r="BA26" s="3">
        <v>7.8</v>
      </c>
      <c r="BB26">
        <v>3.5</v>
      </c>
      <c r="BC26">
        <v>22</v>
      </c>
      <c r="BD26">
        <v>2.4</v>
      </c>
    </row>
    <row r="27" spans="1:56" ht="12.75">
      <c r="A27" s="13">
        <v>204</v>
      </c>
      <c r="B27" s="23" t="s">
        <v>26</v>
      </c>
      <c r="C27" s="4">
        <v>11</v>
      </c>
      <c r="D27" s="11">
        <v>204</v>
      </c>
      <c r="E27" s="13">
        <v>20.5</v>
      </c>
      <c r="F27" s="18" t="s">
        <v>19</v>
      </c>
      <c r="G27" s="37">
        <v>10</v>
      </c>
      <c r="H27" s="37">
        <v>17.4</v>
      </c>
      <c r="I27" s="15"/>
      <c r="J27" s="11"/>
      <c r="K27" s="43">
        <v>17.4</v>
      </c>
      <c r="L27" s="11">
        <v>10</v>
      </c>
      <c r="M27" s="11">
        <v>24</v>
      </c>
      <c r="N27" s="3">
        <v>1.4</v>
      </c>
      <c r="O27" s="13">
        <v>504</v>
      </c>
      <c r="P27" s="23" t="s">
        <v>26</v>
      </c>
      <c r="Q27" s="4">
        <v>11</v>
      </c>
      <c r="R27" s="11">
        <v>63</v>
      </c>
      <c r="S27" s="13">
        <v>8.8</v>
      </c>
      <c r="T27" s="18" t="s">
        <v>19</v>
      </c>
      <c r="U27" s="37">
        <v>0.6</v>
      </c>
      <c r="V27" s="15">
        <v>4.1</v>
      </c>
      <c r="W27" s="11"/>
      <c r="X27" s="43"/>
      <c r="Y27" s="11">
        <v>4.1</v>
      </c>
      <c r="Z27" s="43">
        <v>0.6</v>
      </c>
      <c r="AA27" s="11">
        <v>22</v>
      </c>
      <c r="AB27" s="13">
        <v>1</v>
      </c>
      <c r="AC27" s="23">
        <v>546</v>
      </c>
      <c r="AD27" s="4" t="s">
        <v>25</v>
      </c>
      <c r="AE27" s="11">
        <v>11</v>
      </c>
      <c r="AF27" s="13">
        <v>39</v>
      </c>
      <c r="AG27" s="18">
        <v>8.5</v>
      </c>
      <c r="AH27" s="38" t="s">
        <v>19</v>
      </c>
      <c r="AI27" s="15">
        <v>2.7</v>
      </c>
      <c r="AJ27" s="3">
        <v>5.1</v>
      </c>
      <c r="AK27" s="43"/>
      <c r="AL27" s="11"/>
      <c r="AM27" s="43">
        <v>5.1</v>
      </c>
      <c r="AN27" s="3">
        <v>2.7</v>
      </c>
      <c r="AO27" s="13">
        <v>7</v>
      </c>
      <c r="AP27" s="23">
        <v>0</v>
      </c>
      <c r="AQ27" s="4">
        <v>341</v>
      </c>
      <c r="AR27" s="11" t="s">
        <v>25</v>
      </c>
      <c r="AS27" s="13">
        <v>11</v>
      </c>
      <c r="AT27" s="18">
        <v>57</v>
      </c>
      <c r="AU27" s="38">
        <v>9.7</v>
      </c>
      <c r="AV27" s="15" t="s">
        <v>19</v>
      </c>
      <c r="AW27" s="3">
        <v>3.7</v>
      </c>
      <c r="AX27" s="43">
        <v>8.2</v>
      </c>
      <c r="AY27" s="11"/>
      <c r="AZ27" s="43"/>
      <c r="BA27" s="3">
        <v>8.2</v>
      </c>
      <c r="BB27">
        <v>3.7</v>
      </c>
      <c r="BC27">
        <v>20</v>
      </c>
      <c r="BD27">
        <v>2.5</v>
      </c>
    </row>
    <row r="28" spans="1:56" ht="12.75">
      <c r="A28" s="13">
        <v>215</v>
      </c>
      <c r="B28" s="23" t="s">
        <v>26</v>
      </c>
      <c r="C28" s="4">
        <v>11</v>
      </c>
      <c r="D28" s="11">
        <v>211</v>
      </c>
      <c r="E28" s="13">
        <v>18.1</v>
      </c>
      <c r="F28" s="18" t="s">
        <v>19</v>
      </c>
      <c r="G28" s="37">
        <v>11.2</v>
      </c>
      <c r="H28" s="37">
        <v>17.1</v>
      </c>
      <c r="I28" s="15"/>
      <c r="J28" s="11"/>
      <c r="K28" s="43">
        <v>17.1</v>
      </c>
      <c r="L28" s="11">
        <v>11.2</v>
      </c>
      <c r="M28" s="11">
        <v>27</v>
      </c>
      <c r="N28" s="3">
        <v>1.4</v>
      </c>
      <c r="O28" s="13">
        <v>494</v>
      </c>
      <c r="P28" s="23" t="s">
        <v>26</v>
      </c>
      <c r="Q28" s="4">
        <v>11</v>
      </c>
      <c r="R28" s="11">
        <v>71</v>
      </c>
      <c r="S28" s="13">
        <v>8.4</v>
      </c>
      <c r="T28" s="18" t="s">
        <v>19</v>
      </c>
      <c r="U28" s="37">
        <v>0.8</v>
      </c>
      <c r="V28" s="15">
        <v>5.3</v>
      </c>
      <c r="W28" s="11"/>
      <c r="X28" s="43"/>
      <c r="Y28" s="11">
        <v>5.3</v>
      </c>
      <c r="Z28" s="43">
        <v>0.8</v>
      </c>
      <c r="AA28" s="11">
        <v>19</v>
      </c>
      <c r="AB28" s="13">
        <v>1</v>
      </c>
      <c r="AC28" s="23">
        <v>73</v>
      </c>
      <c r="AD28" s="4" t="s">
        <v>25</v>
      </c>
      <c r="AE28" s="11">
        <v>11</v>
      </c>
      <c r="AF28" s="13">
        <v>54</v>
      </c>
      <c r="AG28" s="18">
        <v>7.4</v>
      </c>
      <c r="AH28" s="38" t="s">
        <v>19</v>
      </c>
      <c r="AI28" s="15">
        <v>4.5</v>
      </c>
      <c r="AJ28" s="3">
        <v>6.2</v>
      </c>
      <c r="AK28" s="43"/>
      <c r="AL28" s="11"/>
      <c r="AM28" s="43">
        <v>6.2</v>
      </c>
      <c r="AN28" s="3">
        <v>4.5</v>
      </c>
      <c r="AO28" s="13">
        <v>7</v>
      </c>
      <c r="AP28" s="23">
        <v>0.10000000000000053</v>
      </c>
      <c r="AQ28" s="4">
        <v>340</v>
      </c>
      <c r="AR28" s="11" t="s">
        <v>25</v>
      </c>
      <c r="AS28" s="13">
        <v>11</v>
      </c>
      <c r="AT28" s="18">
        <v>45</v>
      </c>
      <c r="AU28" s="38">
        <v>10.9</v>
      </c>
      <c r="AV28" s="15" t="s">
        <v>19</v>
      </c>
      <c r="AW28" s="3">
        <v>3.6</v>
      </c>
      <c r="AX28" s="43">
        <v>7.5</v>
      </c>
      <c r="AY28" s="11"/>
      <c r="AZ28" s="43"/>
      <c r="BA28" s="3">
        <v>7.5</v>
      </c>
      <c r="BB28">
        <v>3.6</v>
      </c>
      <c r="BC28">
        <v>10</v>
      </c>
      <c r="BD28">
        <v>2</v>
      </c>
    </row>
    <row r="29" spans="1:53" ht="12.75">
      <c r="A29" s="13">
        <v>217</v>
      </c>
      <c r="B29" s="23" t="s">
        <v>26</v>
      </c>
      <c r="C29" s="4">
        <v>11</v>
      </c>
      <c r="D29" s="11">
        <v>159</v>
      </c>
      <c r="E29" s="13">
        <v>19.6</v>
      </c>
      <c r="F29" s="18" t="s">
        <v>19</v>
      </c>
      <c r="G29" s="37">
        <v>9</v>
      </c>
      <c r="H29" s="37">
        <v>15.6</v>
      </c>
      <c r="I29" s="15"/>
      <c r="J29" s="11"/>
      <c r="K29" s="43">
        <v>15.6</v>
      </c>
      <c r="L29" s="11">
        <v>9</v>
      </c>
      <c r="M29" s="11">
        <v>22</v>
      </c>
      <c r="N29" s="3">
        <v>1.2</v>
      </c>
      <c r="O29" s="13">
        <v>503</v>
      </c>
      <c r="P29" s="23" t="s">
        <v>25</v>
      </c>
      <c r="Q29" s="4">
        <v>11</v>
      </c>
      <c r="R29" s="11">
        <v>66</v>
      </c>
      <c r="S29" s="13">
        <v>10</v>
      </c>
      <c r="T29" s="18">
        <v>20</v>
      </c>
      <c r="U29" s="37">
        <v>0.8</v>
      </c>
      <c r="V29" s="15">
        <v>6.75</v>
      </c>
      <c r="W29" s="11">
        <v>-0.5</v>
      </c>
      <c r="X29" s="43">
        <v>1.3</v>
      </c>
      <c r="Y29" s="11">
        <v>4.925</v>
      </c>
      <c r="Z29" s="43">
        <v>0.8</v>
      </c>
      <c r="AA29" s="11">
        <v>16</v>
      </c>
      <c r="AB29" s="13">
        <v>0.725</v>
      </c>
      <c r="AC29" s="23">
        <v>439</v>
      </c>
      <c r="AD29" s="4" t="s">
        <v>26</v>
      </c>
      <c r="AE29" s="11">
        <v>11</v>
      </c>
      <c r="AF29" s="13">
        <v>34</v>
      </c>
      <c r="AG29" s="18">
        <v>11</v>
      </c>
      <c r="AH29" s="38" t="s">
        <v>19</v>
      </c>
      <c r="AI29" s="15">
        <v>2.5</v>
      </c>
      <c r="AJ29" s="3">
        <v>6</v>
      </c>
      <c r="AK29" s="43"/>
      <c r="AL29" s="11"/>
      <c r="AM29" s="43">
        <v>6</v>
      </c>
      <c r="AN29" s="3">
        <v>2.5</v>
      </c>
      <c r="AO29" s="13">
        <v>5</v>
      </c>
      <c r="AP29" s="23">
        <v>0.4</v>
      </c>
      <c r="AQ29" s="4"/>
      <c r="AR29" s="11"/>
      <c r="AS29" s="13"/>
      <c r="AT29" s="18"/>
      <c r="AU29" s="38"/>
      <c r="AV29" s="15"/>
      <c r="AW29" s="3"/>
      <c r="AX29" s="43"/>
      <c r="AY29" s="11"/>
      <c r="AZ29" s="43"/>
      <c r="BA29" s="3"/>
    </row>
    <row r="30" spans="1:53" ht="12.75">
      <c r="A30" s="13">
        <v>214</v>
      </c>
      <c r="B30" s="23" t="s">
        <v>26</v>
      </c>
      <c r="C30" s="4">
        <v>11</v>
      </c>
      <c r="D30" s="11">
        <v>234</v>
      </c>
      <c r="E30" s="13">
        <v>19.7</v>
      </c>
      <c r="F30" s="18" t="s">
        <v>19</v>
      </c>
      <c r="G30" s="37">
        <v>9.2</v>
      </c>
      <c r="H30" s="37">
        <v>17.5</v>
      </c>
      <c r="I30" s="15"/>
      <c r="J30" s="11"/>
      <c r="K30" s="43">
        <v>17.5</v>
      </c>
      <c r="L30" s="11">
        <v>9.2</v>
      </c>
      <c r="M30" s="11">
        <v>20</v>
      </c>
      <c r="N30" s="3">
        <v>1.5</v>
      </c>
      <c r="O30" s="13">
        <v>502</v>
      </c>
      <c r="P30" s="23" t="s">
        <v>25</v>
      </c>
      <c r="Q30" s="4">
        <v>11</v>
      </c>
      <c r="R30" s="11">
        <v>76</v>
      </c>
      <c r="S30" s="13">
        <v>10</v>
      </c>
      <c r="T30" s="18">
        <v>20</v>
      </c>
      <c r="U30" s="38">
        <v>0.8</v>
      </c>
      <c r="V30" s="15">
        <v>9.25</v>
      </c>
      <c r="W30" s="43">
        <v>1.25</v>
      </c>
      <c r="X30" s="43">
        <v>1.3</v>
      </c>
      <c r="Y30" s="11">
        <v>5.3</v>
      </c>
      <c r="Z30" s="43">
        <v>0.8</v>
      </c>
      <c r="AA30" s="11">
        <v>12</v>
      </c>
      <c r="AB30" s="13">
        <v>0.6</v>
      </c>
      <c r="AC30" s="23">
        <v>437</v>
      </c>
      <c r="AD30" s="4" t="s">
        <v>26</v>
      </c>
      <c r="AE30" s="11">
        <v>11</v>
      </c>
      <c r="AF30" s="13">
        <v>33</v>
      </c>
      <c r="AG30" s="18">
        <v>10.2</v>
      </c>
      <c r="AH30" s="38" t="s">
        <v>19</v>
      </c>
      <c r="AI30" s="15">
        <v>1.9</v>
      </c>
      <c r="AJ30" s="3">
        <v>4.5</v>
      </c>
      <c r="AK30" s="43"/>
      <c r="AL30" s="11"/>
      <c r="AM30" s="43">
        <v>4.5</v>
      </c>
      <c r="AN30" s="3">
        <v>1.9</v>
      </c>
      <c r="AO30" s="13">
        <v>5</v>
      </c>
      <c r="AP30" s="23">
        <v>0.09999999999999964</v>
      </c>
      <c r="AQ30" s="4"/>
      <c r="AR30" s="11"/>
      <c r="AS30" s="13"/>
      <c r="AT30" s="18"/>
      <c r="AU30" s="38"/>
      <c r="AV30" s="15"/>
      <c r="AW30" s="3"/>
      <c r="AX30" s="43"/>
      <c r="AY30" s="11"/>
      <c r="AZ30" s="43"/>
      <c r="BA30" s="3"/>
    </row>
    <row r="31" spans="1:53" ht="12.75">
      <c r="A31" s="13">
        <v>224</v>
      </c>
      <c r="B31" s="23" t="s">
        <v>26</v>
      </c>
      <c r="C31" s="4">
        <v>11</v>
      </c>
      <c r="D31" s="11">
        <v>130</v>
      </c>
      <c r="E31" s="13">
        <v>16.6</v>
      </c>
      <c r="F31" s="18" t="s">
        <v>19</v>
      </c>
      <c r="G31" s="37">
        <v>8.4</v>
      </c>
      <c r="H31" s="37">
        <v>16.2</v>
      </c>
      <c r="I31" s="15"/>
      <c r="J31" s="11"/>
      <c r="K31" s="43">
        <v>16.2</v>
      </c>
      <c r="L31" s="11">
        <v>8.4</v>
      </c>
      <c r="M31" s="11">
        <v>13</v>
      </c>
      <c r="N31" s="3">
        <v>2.1</v>
      </c>
      <c r="O31" s="13">
        <v>4</v>
      </c>
      <c r="P31" s="23" t="s">
        <v>25</v>
      </c>
      <c r="Q31" s="4">
        <v>11</v>
      </c>
      <c r="R31" s="11">
        <v>44</v>
      </c>
      <c r="S31" s="13">
        <v>7.5</v>
      </c>
      <c r="T31" s="18">
        <v>15</v>
      </c>
      <c r="U31" s="38">
        <v>-1.8</v>
      </c>
      <c r="V31" s="15">
        <v>4.75</v>
      </c>
      <c r="W31" s="43">
        <v>-3.5</v>
      </c>
      <c r="X31" s="43"/>
      <c r="Y31" s="11">
        <v>4.125</v>
      </c>
      <c r="Z31" s="43">
        <v>0.85</v>
      </c>
      <c r="AA31" s="11">
        <v>12</v>
      </c>
      <c r="AB31" s="13">
        <v>1.025</v>
      </c>
      <c r="AC31" s="23">
        <v>436</v>
      </c>
      <c r="AD31" s="4" t="s">
        <v>26</v>
      </c>
      <c r="AE31" s="11">
        <v>11</v>
      </c>
      <c r="AF31" s="13">
        <v>58</v>
      </c>
      <c r="AG31" s="18">
        <v>14.3</v>
      </c>
      <c r="AH31" s="38" t="s">
        <v>19</v>
      </c>
      <c r="AI31" s="15">
        <v>2.4</v>
      </c>
      <c r="AJ31" s="3">
        <v>8.1</v>
      </c>
      <c r="AK31" s="43"/>
      <c r="AL31" s="11"/>
      <c r="AM31" s="43">
        <v>8.1</v>
      </c>
      <c r="AN31" s="3">
        <v>2.4</v>
      </c>
      <c r="AO31" s="13">
        <v>9</v>
      </c>
      <c r="AP31" s="23">
        <v>1.2</v>
      </c>
      <c r="AQ31" s="4"/>
      <c r="AR31" s="11"/>
      <c r="AS31" s="13"/>
      <c r="AT31" s="18"/>
      <c r="AU31" s="38"/>
      <c r="AV31" s="15"/>
      <c r="AW31" s="3"/>
      <c r="AX31" s="43"/>
      <c r="AY31" s="11"/>
      <c r="AZ31" s="43"/>
      <c r="BA31" s="3"/>
    </row>
    <row r="32" spans="1:42" ht="12.75">
      <c r="A32" s="13">
        <v>223</v>
      </c>
      <c r="B32" s="23" t="s">
        <v>26</v>
      </c>
      <c r="C32" s="4">
        <v>11</v>
      </c>
      <c r="D32" s="11">
        <v>145</v>
      </c>
      <c r="E32" s="13">
        <v>18</v>
      </c>
      <c r="F32" s="18" t="s">
        <v>19</v>
      </c>
      <c r="G32" s="37">
        <v>9.8</v>
      </c>
      <c r="H32" s="37">
        <v>15.8</v>
      </c>
      <c r="I32" s="15"/>
      <c r="J32" s="11"/>
      <c r="K32" s="43">
        <v>15.8</v>
      </c>
      <c r="L32" s="11">
        <v>9.8</v>
      </c>
      <c r="M32" s="11">
        <v>8</v>
      </c>
      <c r="N32" s="3">
        <v>1.8</v>
      </c>
      <c r="O32" s="13">
        <v>5</v>
      </c>
      <c r="P32" s="23" t="s">
        <v>25</v>
      </c>
      <c r="Q32" s="4">
        <v>11</v>
      </c>
      <c r="R32" s="11">
        <v>99</v>
      </c>
      <c r="S32" s="13">
        <v>12.5</v>
      </c>
      <c r="T32" s="18">
        <v>15</v>
      </c>
      <c r="U32" s="38">
        <v>0.4</v>
      </c>
      <c r="V32" s="15">
        <v>8.9</v>
      </c>
      <c r="W32" s="43">
        <v>-1.7</v>
      </c>
      <c r="X32" s="43"/>
      <c r="Y32" s="11">
        <v>8.833333333333334</v>
      </c>
      <c r="Z32" s="43">
        <v>1.75</v>
      </c>
      <c r="AA32" s="11">
        <v>21</v>
      </c>
      <c r="AB32" s="13">
        <v>2.1333333333333337</v>
      </c>
      <c r="AC32" s="23">
        <v>435</v>
      </c>
      <c r="AD32" s="4" t="s">
        <v>26</v>
      </c>
      <c r="AE32" s="11">
        <v>11</v>
      </c>
      <c r="AF32" s="13">
        <v>54</v>
      </c>
      <c r="AG32" s="18">
        <v>11.3</v>
      </c>
      <c r="AH32" s="38" t="s">
        <v>19</v>
      </c>
      <c r="AI32" s="15">
        <v>3.5</v>
      </c>
      <c r="AJ32" s="3">
        <v>8.4</v>
      </c>
      <c r="AK32" s="43"/>
      <c r="AL32" s="11"/>
      <c r="AM32" s="43">
        <v>8.4</v>
      </c>
      <c r="AN32" s="3">
        <v>3.5</v>
      </c>
      <c r="AO32">
        <v>4</v>
      </c>
      <c r="AP32">
        <v>1.2</v>
      </c>
    </row>
    <row r="33" spans="1:42" ht="12.75">
      <c r="A33" s="13">
        <v>222</v>
      </c>
      <c r="B33" s="23" t="s">
        <v>26</v>
      </c>
      <c r="C33" s="4">
        <v>11</v>
      </c>
      <c r="D33" s="11">
        <v>204</v>
      </c>
      <c r="E33" s="13">
        <v>16.5</v>
      </c>
      <c r="F33" s="18" t="s">
        <v>19</v>
      </c>
      <c r="G33" s="37">
        <v>9.5</v>
      </c>
      <c r="H33" s="37">
        <v>15.6</v>
      </c>
      <c r="I33" s="15"/>
      <c r="J33" s="11"/>
      <c r="K33" s="43">
        <v>15.6</v>
      </c>
      <c r="L33" s="11">
        <v>9.5</v>
      </c>
      <c r="M33" s="11">
        <v>19</v>
      </c>
      <c r="N33" s="3">
        <v>1.6</v>
      </c>
      <c r="O33" s="13">
        <v>541</v>
      </c>
      <c r="P33" s="23" t="s">
        <v>25</v>
      </c>
      <c r="Q33" s="4">
        <v>11</v>
      </c>
      <c r="R33" s="11">
        <v>59</v>
      </c>
      <c r="S33" s="13">
        <v>7.5</v>
      </c>
      <c r="T33" s="18">
        <v>15</v>
      </c>
      <c r="U33" s="38">
        <v>-1.75</v>
      </c>
      <c r="V33" s="15">
        <v>6.25</v>
      </c>
      <c r="W33" s="43">
        <v>-2.75</v>
      </c>
      <c r="X33" s="43"/>
      <c r="Y33" s="11">
        <v>4.5</v>
      </c>
      <c r="Z33" s="43">
        <v>0.5</v>
      </c>
      <c r="AA33" s="11">
        <v>22</v>
      </c>
      <c r="AB33" s="13">
        <v>1.2</v>
      </c>
      <c r="AC33" s="23">
        <v>452</v>
      </c>
      <c r="AD33" s="4" t="s">
        <v>26</v>
      </c>
      <c r="AE33" s="11">
        <v>11</v>
      </c>
      <c r="AF33" s="13">
        <v>40</v>
      </c>
      <c r="AG33" s="18">
        <v>9.7</v>
      </c>
      <c r="AH33" s="38" t="s">
        <v>19</v>
      </c>
      <c r="AI33" s="15">
        <v>1.9</v>
      </c>
      <c r="AJ33" s="3">
        <v>5.4</v>
      </c>
      <c r="AK33" s="43"/>
      <c r="AL33" s="11"/>
      <c r="AM33" s="43">
        <v>5.4</v>
      </c>
      <c r="AN33" s="3">
        <v>1.9</v>
      </c>
      <c r="AO33">
        <v>5</v>
      </c>
      <c r="AP33">
        <v>0.8000000000000007</v>
      </c>
    </row>
    <row r="34" spans="1:42" ht="12.75">
      <c r="A34" s="13">
        <v>221</v>
      </c>
      <c r="B34" s="23" t="s">
        <v>26</v>
      </c>
      <c r="C34" s="4">
        <v>11</v>
      </c>
      <c r="D34" s="11">
        <v>167</v>
      </c>
      <c r="E34" s="13">
        <v>15.1</v>
      </c>
      <c r="F34" s="18" t="s">
        <v>19</v>
      </c>
      <c r="G34" s="37">
        <v>10.3</v>
      </c>
      <c r="H34" s="37">
        <v>16.5</v>
      </c>
      <c r="I34" s="15"/>
      <c r="J34" s="11"/>
      <c r="K34" s="43">
        <v>16.5</v>
      </c>
      <c r="L34" s="11">
        <v>10.3</v>
      </c>
      <c r="M34" s="11">
        <v>14</v>
      </c>
      <c r="N34" s="3">
        <v>1.6</v>
      </c>
      <c r="O34" s="13">
        <v>540</v>
      </c>
      <c r="P34" s="23" t="s">
        <v>25</v>
      </c>
      <c r="Q34" s="4">
        <v>11</v>
      </c>
      <c r="R34" s="11">
        <v>47</v>
      </c>
      <c r="S34" s="13">
        <v>7.5</v>
      </c>
      <c r="T34" s="18">
        <v>15</v>
      </c>
      <c r="U34" s="38">
        <v>-0.75</v>
      </c>
      <c r="V34" s="15">
        <v>6.75</v>
      </c>
      <c r="W34" s="43">
        <v>0.1</v>
      </c>
      <c r="X34" s="43">
        <v>1.3</v>
      </c>
      <c r="Y34" s="11">
        <v>4.625</v>
      </c>
      <c r="Z34" s="43">
        <v>0.875</v>
      </c>
      <c r="AA34" s="11">
        <v>16</v>
      </c>
      <c r="AB34" s="13">
        <v>1.425</v>
      </c>
      <c r="AC34" s="23">
        <v>449</v>
      </c>
      <c r="AD34" s="4" t="s">
        <v>26</v>
      </c>
      <c r="AE34" s="11">
        <v>11</v>
      </c>
      <c r="AF34" s="13">
        <v>54</v>
      </c>
      <c r="AG34" s="18">
        <v>11.4</v>
      </c>
      <c r="AH34" s="38" t="s">
        <v>19</v>
      </c>
      <c r="AI34" s="15">
        <v>4.1</v>
      </c>
      <c r="AJ34" s="3">
        <v>8.4</v>
      </c>
      <c r="AK34" s="43"/>
      <c r="AL34" s="11"/>
      <c r="AM34" s="43">
        <v>8.4</v>
      </c>
      <c r="AN34" s="3">
        <v>4.1</v>
      </c>
      <c r="AO34">
        <v>7</v>
      </c>
      <c r="AP34">
        <v>1.4</v>
      </c>
    </row>
    <row r="35" spans="1:42" ht="12.75">
      <c r="A35" s="13">
        <v>226</v>
      </c>
      <c r="B35" s="23" t="s">
        <v>26</v>
      </c>
      <c r="C35" s="4">
        <v>11</v>
      </c>
      <c r="D35" s="11">
        <v>191</v>
      </c>
      <c r="E35" s="13">
        <v>17.4</v>
      </c>
      <c r="F35" s="18" t="s">
        <v>19</v>
      </c>
      <c r="G35" s="37">
        <v>11.8</v>
      </c>
      <c r="H35" s="37">
        <v>17.2</v>
      </c>
      <c r="I35" s="15"/>
      <c r="J35" s="11"/>
      <c r="K35" s="43">
        <v>17.2</v>
      </c>
      <c r="L35" s="11">
        <v>11.8</v>
      </c>
      <c r="M35" s="11">
        <v>13</v>
      </c>
      <c r="N35" s="3">
        <v>0.8999999999999986</v>
      </c>
      <c r="O35" s="13">
        <v>59</v>
      </c>
      <c r="P35" s="23" t="s">
        <v>25</v>
      </c>
      <c r="Q35" s="4">
        <v>11</v>
      </c>
      <c r="R35" s="11">
        <v>60</v>
      </c>
      <c r="S35" s="13">
        <v>10</v>
      </c>
      <c r="T35" s="18">
        <v>20</v>
      </c>
      <c r="U35" s="38">
        <v>0.9</v>
      </c>
      <c r="V35" s="15">
        <v>5.5</v>
      </c>
      <c r="W35" s="43">
        <v>-2.25</v>
      </c>
      <c r="X35" s="43"/>
      <c r="Y35" s="11">
        <v>3.875</v>
      </c>
      <c r="Z35" s="43">
        <v>1.575</v>
      </c>
      <c r="AA35" s="3">
        <v>16</v>
      </c>
      <c r="AB35" s="13">
        <v>-0.125</v>
      </c>
      <c r="AC35" s="23">
        <v>448</v>
      </c>
      <c r="AD35" s="4" t="s">
        <v>26</v>
      </c>
      <c r="AE35" s="11">
        <v>11</v>
      </c>
      <c r="AF35" s="13">
        <v>121</v>
      </c>
      <c r="AG35" s="18">
        <v>20.5</v>
      </c>
      <c r="AH35" s="38" t="s">
        <v>19</v>
      </c>
      <c r="AI35" s="15">
        <v>6.1</v>
      </c>
      <c r="AJ35" s="3">
        <v>13.2</v>
      </c>
      <c r="AK35" s="43"/>
      <c r="AL35" s="11"/>
      <c r="AM35" s="43">
        <v>13.2</v>
      </c>
      <c r="AN35" s="3">
        <v>6.1</v>
      </c>
      <c r="AO35">
        <v>19</v>
      </c>
      <c r="AP35">
        <v>0.6999999999999993</v>
      </c>
    </row>
    <row r="36" spans="1:42" ht="12.75">
      <c r="A36" s="13">
        <v>231</v>
      </c>
      <c r="B36" s="23" t="s">
        <v>26</v>
      </c>
      <c r="C36" s="4">
        <v>11</v>
      </c>
      <c r="D36" s="11">
        <v>230</v>
      </c>
      <c r="E36" s="13">
        <v>16</v>
      </c>
      <c r="F36" s="18" t="s">
        <v>19</v>
      </c>
      <c r="G36" s="37">
        <v>8.8</v>
      </c>
      <c r="H36" s="37">
        <v>17</v>
      </c>
      <c r="I36" s="15"/>
      <c r="J36" s="11"/>
      <c r="K36" s="43">
        <v>17</v>
      </c>
      <c r="L36" s="11">
        <v>8.8</v>
      </c>
      <c r="M36" s="11">
        <v>16</v>
      </c>
      <c r="N36" s="3">
        <v>1.5</v>
      </c>
      <c r="O36" s="13">
        <v>69</v>
      </c>
      <c r="P36" s="23" t="s">
        <v>25</v>
      </c>
      <c r="Q36" s="4">
        <v>11</v>
      </c>
      <c r="R36" s="11">
        <v>55</v>
      </c>
      <c r="S36" s="13">
        <v>7.5</v>
      </c>
      <c r="T36" s="18">
        <v>15</v>
      </c>
      <c r="U36" s="38">
        <v>-1</v>
      </c>
      <c r="V36" s="15">
        <v>5.6</v>
      </c>
      <c r="W36" s="43">
        <v>-2.1</v>
      </c>
      <c r="X36" s="43"/>
      <c r="Y36" s="11">
        <v>3.85</v>
      </c>
      <c r="Z36" s="43">
        <v>0.55</v>
      </c>
      <c r="AA36" s="3">
        <v>15</v>
      </c>
      <c r="AB36" s="13">
        <v>0.35</v>
      </c>
      <c r="AC36" s="23">
        <v>451</v>
      </c>
      <c r="AD36" s="4" t="s">
        <v>26</v>
      </c>
      <c r="AE36" s="11">
        <v>11</v>
      </c>
      <c r="AF36" s="13">
        <v>52</v>
      </c>
      <c r="AG36" s="18">
        <v>5.3</v>
      </c>
      <c r="AH36" s="38" t="s">
        <v>19</v>
      </c>
      <c r="AI36" s="15">
        <v>4.1</v>
      </c>
      <c r="AJ36" s="3">
        <v>8.4</v>
      </c>
      <c r="AK36" s="43"/>
      <c r="AL36" s="11"/>
      <c r="AM36" s="43">
        <v>8.4</v>
      </c>
      <c r="AN36">
        <v>4.1</v>
      </c>
      <c r="AO36">
        <v>8</v>
      </c>
      <c r="AP36">
        <v>1.3</v>
      </c>
    </row>
    <row r="37" spans="1:42" ht="12.75">
      <c r="A37" s="13">
        <v>235</v>
      </c>
      <c r="B37" s="23" t="s">
        <v>26</v>
      </c>
      <c r="C37" s="4">
        <v>11</v>
      </c>
      <c r="D37" s="11">
        <v>180</v>
      </c>
      <c r="E37" s="13">
        <v>20.5</v>
      </c>
      <c r="F37" s="18" t="s">
        <v>19</v>
      </c>
      <c r="G37" s="37">
        <v>11.2</v>
      </c>
      <c r="H37" s="37">
        <v>16.4</v>
      </c>
      <c r="I37" s="15"/>
      <c r="J37" s="11"/>
      <c r="K37" s="43">
        <v>16.4</v>
      </c>
      <c r="L37" s="11">
        <v>11.2</v>
      </c>
      <c r="M37" s="11">
        <v>15</v>
      </c>
      <c r="N37" s="3">
        <v>1.7</v>
      </c>
      <c r="O37" s="13">
        <v>61</v>
      </c>
      <c r="P37" s="23" t="s">
        <v>25</v>
      </c>
      <c r="Q37" s="4">
        <v>11</v>
      </c>
      <c r="R37" s="11">
        <v>68</v>
      </c>
      <c r="S37" s="13">
        <v>1</v>
      </c>
      <c r="T37" s="18">
        <v>1</v>
      </c>
      <c r="U37" s="38">
        <v>3</v>
      </c>
      <c r="V37" s="15">
        <v>5.5</v>
      </c>
      <c r="W37" s="43">
        <v>0.25</v>
      </c>
      <c r="X37" s="43"/>
      <c r="Y37" s="11">
        <v>5.25</v>
      </c>
      <c r="Z37" s="43">
        <v>2.75</v>
      </c>
      <c r="AA37" s="11">
        <v>11</v>
      </c>
      <c r="AB37" s="13">
        <v>0.75</v>
      </c>
      <c r="AC37" s="23">
        <v>21</v>
      </c>
      <c r="AD37" s="4" t="s">
        <v>26</v>
      </c>
      <c r="AE37" s="11">
        <v>11</v>
      </c>
      <c r="AF37" s="13">
        <v>82</v>
      </c>
      <c r="AG37" s="18">
        <v>13.7</v>
      </c>
      <c r="AH37" s="38" t="s">
        <v>19</v>
      </c>
      <c r="AI37" s="15">
        <v>2.7</v>
      </c>
      <c r="AJ37" s="3">
        <v>12.2</v>
      </c>
      <c r="AK37" s="43"/>
      <c r="AL37" s="11"/>
      <c r="AM37" s="43">
        <v>12.2</v>
      </c>
      <c r="AN37" s="3">
        <v>2.7</v>
      </c>
      <c r="AO37">
        <v>11</v>
      </c>
      <c r="AP37">
        <v>1</v>
      </c>
    </row>
    <row r="38" spans="1:42" ht="12.75">
      <c r="A38" s="13">
        <v>232</v>
      </c>
      <c r="B38" s="23" t="s">
        <v>26</v>
      </c>
      <c r="C38" s="4">
        <v>11</v>
      </c>
      <c r="D38" s="11">
        <v>226</v>
      </c>
      <c r="E38" s="13">
        <v>17</v>
      </c>
      <c r="F38" s="18" t="s">
        <v>19</v>
      </c>
      <c r="G38" s="37">
        <v>10.1</v>
      </c>
      <c r="H38" s="37">
        <v>18</v>
      </c>
      <c r="I38" s="15"/>
      <c r="J38" s="11"/>
      <c r="K38" s="43">
        <v>18</v>
      </c>
      <c r="L38" s="11">
        <v>10.1</v>
      </c>
      <c r="M38" s="11">
        <v>19</v>
      </c>
      <c r="N38" s="3">
        <v>1.5</v>
      </c>
      <c r="O38" s="13">
        <v>67</v>
      </c>
      <c r="P38" s="23" t="s">
        <v>25</v>
      </c>
      <c r="Q38" s="4">
        <v>11</v>
      </c>
      <c r="R38" s="11">
        <v>67</v>
      </c>
      <c r="S38" s="13">
        <v>7.5</v>
      </c>
      <c r="T38" s="18">
        <v>15</v>
      </c>
      <c r="U38" s="38">
        <v>-2.1</v>
      </c>
      <c r="V38" s="15">
        <v>6.25</v>
      </c>
      <c r="W38" s="11">
        <v>-1.5</v>
      </c>
      <c r="X38" s="43">
        <v>1.3</v>
      </c>
      <c r="Y38" s="11">
        <v>5.175</v>
      </c>
      <c r="Z38" s="43">
        <v>1</v>
      </c>
      <c r="AA38" s="3">
        <v>20</v>
      </c>
      <c r="AB38" s="13">
        <v>1.075</v>
      </c>
      <c r="AC38" s="23">
        <v>22</v>
      </c>
      <c r="AD38" s="4" t="s">
        <v>26</v>
      </c>
      <c r="AE38" s="11">
        <v>11</v>
      </c>
      <c r="AF38" s="13">
        <v>136</v>
      </c>
      <c r="AG38" s="18">
        <v>13.4</v>
      </c>
      <c r="AH38" s="38" t="s">
        <v>19</v>
      </c>
      <c r="AI38" s="15">
        <v>6.4</v>
      </c>
      <c r="AJ38" s="3">
        <v>13.4</v>
      </c>
      <c r="AK38" s="43"/>
      <c r="AL38" s="11"/>
      <c r="AM38" s="43">
        <v>13.4</v>
      </c>
      <c r="AN38" s="3">
        <v>6.4</v>
      </c>
      <c r="AO38">
        <v>13</v>
      </c>
      <c r="AP38">
        <v>0.9</v>
      </c>
    </row>
    <row r="39" spans="1:42" ht="12.75">
      <c r="A39" s="13">
        <v>234</v>
      </c>
      <c r="B39" s="23" t="s">
        <v>26</v>
      </c>
      <c r="C39" s="4">
        <v>11</v>
      </c>
      <c r="D39" s="11">
        <v>197</v>
      </c>
      <c r="E39" s="13">
        <v>17.4</v>
      </c>
      <c r="F39" s="18" t="s">
        <v>19</v>
      </c>
      <c r="G39" s="37">
        <v>10.2</v>
      </c>
      <c r="H39" s="37">
        <v>16.8</v>
      </c>
      <c r="I39" s="15"/>
      <c r="J39" s="11"/>
      <c r="K39" s="43">
        <v>16.8</v>
      </c>
      <c r="L39" s="11">
        <v>10.2</v>
      </c>
      <c r="M39" s="11">
        <v>14</v>
      </c>
      <c r="N39" s="3">
        <v>1.5</v>
      </c>
      <c r="O39" s="13">
        <v>106</v>
      </c>
      <c r="P39" s="23" t="s">
        <v>25</v>
      </c>
      <c r="Q39" s="4">
        <v>11</v>
      </c>
      <c r="R39" s="11">
        <v>71</v>
      </c>
      <c r="S39" s="13">
        <v>10</v>
      </c>
      <c r="T39" s="18">
        <v>20</v>
      </c>
      <c r="U39" s="38">
        <v>-1</v>
      </c>
      <c r="V39" s="15">
        <v>7.75</v>
      </c>
      <c r="W39" s="43">
        <v>-1</v>
      </c>
      <c r="X39" s="43">
        <v>1.3</v>
      </c>
      <c r="Y39" s="11">
        <v>5.675</v>
      </c>
      <c r="Z39" s="43">
        <v>1.3</v>
      </c>
      <c r="AA39" s="11">
        <v>12</v>
      </c>
      <c r="AB39" s="13">
        <v>1.175</v>
      </c>
      <c r="AC39" s="23">
        <v>24</v>
      </c>
      <c r="AD39" s="4" t="s">
        <v>26</v>
      </c>
      <c r="AE39" s="11">
        <v>11</v>
      </c>
      <c r="AF39" s="13">
        <v>61</v>
      </c>
      <c r="AG39" s="18">
        <v>6.1</v>
      </c>
      <c r="AH39" s="38" t="s">
        <v>19</v>
      </c>
      <c r="AI39" s="15">
        <v>3</v>
      </c>
      <c r="AJ39" s="3">
        <v>7.7</v>
      </c>
      <c r="AK39" s="43"/>
      <c r="AL39" s="11"/>
      <c r="AM39" s="43">
        <v>7.7</v>
      </c>
      <c r="AN39" s="3">
        <v>3</v>
      </c>
      <c r="AO39">
        <v>-5</v>
      </c>
      <c r="AP39">
        <v>1.7</v>
      </c>
    </row>
    <row r="40" spans="1:42" ht="12.75">
      <c r="A40" s="13">
        <v>246</v>
      </c>
      <c r="B40" s="23" t="s">
        <v>26</v>
      </c>
      <c r="C40" s="4">
        <v>11</v>
      </c>
      <c r="D40" s="11">
        <v>210</v>
      </c>
      <c r="E40" s="13">
        <v>23.4</v>
      </c>
      <c r="F40" s="18" t="s">
        <v>19</v>
      </c>
      <c r="G40" s="37">
        <v>12.1</v>
      </c>
      <c r="H40" s="37">
        <v>18.9</v>
      </c>
      <c r="I40" s="15"/>
      <c r="J40" s="11"/>
      <c r="K40" s="43">
        <v>18.9</v>
      </c>
      <c r="L40" s="11">
        <v>12.1</v>
      </c>
      <c r="M40" s="11">
        <v>18</v>
      </c>
      <c r="N40" s="3">
        <v>1.6</v>
      </c>
      <c r="O40" s="13">
        <v>530</v>
      </c>
      <c r="P40" s="23" t="s">
        <v>25</v>
      </c>
      <c r="Q40" s="4">
        <v>11</v>
      </c>
      <c r="R40" s="11">
        <v>38</v>
      </c>
      <c r="S40" s="13">
        <v>5</v>
      </c>
      <c r="T40" s="18">
        <v>20</v>
      </c>
      <c r="U40" s="38">
        <v>-1.6875</v>
      </c>
      <c r="V40" s="15">
        <v>1.4</v>
      </c>
      <c r="W40" s="43">
        <v>-10.25</v>
      </c>
      <c r="X40" s="43"/>
      <c r="Y40" s="11">
        <v>2.9125</v>
      </c>
      <c r="Z40" s="43">
        <v>2.140625</v>
      </c>
      <c r="AA40" s="11">
        <v>4</v>
      </c>
      <c r="AB40" s="13">
        <v>0.3125</v>
      </c>
      <c r="AC40" s="23">
        <v>566</v>
      </c>
      <c r="AD40" s="4" t="s">
        <v>26</v>
      </c>
      <c r="AE40" s="11">
        <v>11</v>
      </c>
      <c r="AF40" s="13">
        <v>34</v>
      </c>
      <c r="AG40" s="18">
        <v>7.3</v>
      </c>
      <c r="AH40" s="38" t="s">
        <v>19</v>
      </c>
      <c r="AI40" s="15">
        <v>2.9</v>
      </c>
      <c r="AJ40" s="3">
        <v>5.2</v>
      </c>
      <c r="AK40" s="43"/>
      <c r="AL40" s="11"/>
      <c r="AM40" s="43">
        <v>5.2</v>
      </c>
      <c r="AN40" s="3">
        <v>2.9</v>
      </c>
      <c r="AO40">
        <v>4</v>
      </c>
      <c r="AP40">
        <v>-0.2</v>
      </c>
    </row>
    <row r="41" spans="1:42" ht="12.75">
      <c r="A41" s="13">
        <v>237</v>
      </c>
      <c r="B41" s="23" t="s">
        <v>26</v>
      </c>
      <c r="C41" s="4">
        <v>11</v>
      </c>
      <c r="D41" s="11">
        <v>203</v>
      </c>
      <c r="E41" s="13">
        <v>18.7</v>
      </c>
      <c r="F41" s="18" t="s">
        <v>19</v>
      </c>
      <c r="G41" s="37">
        <v>10.7</v>
      </c>
      <c r="H41" s="37">
        <v>17</v>
      </c>
      <c r="I41" s="15"/>
      <c r="J41" s="11"/>
      <c r="K41" s="43">
        <v>17</v>
      </c>
      <c r="L41" s="11">
        <v>10.7</v>
      </c>
      <c r="M41" s="11">
        <v>15</v>
      </c>
      <c r="N41" s="3">
        <v>0.6999999999999993</v>
      </c>
      <c r="O41" s="13">
        <v>532</v>
      </c>
      <c r="P41" s="23" t="s">
        <v>25</v>
      </c>
      <c r="Q41" s="4">
        <v>11</v>
      </c>
      <c r="R41" s="11">
        <v>50</v>
      </c>
      <c r="S41" s="13">
        <v>7.5</v>
      </c>
      <c r="T41" s="18">
        <v>15</v>
      </c>
      <c r="U41" s="38">
        <v>0</v>
      </c>
      <c r="V41" s="15">
        <v>5.8</v>
      </c>
      <c r="W41" s="43">
        <v>-1.6</v>
      </c>
      <c r="X41" s="43"/>
      <c r="Y41" s="11">
        <v>3.7</v>
      </c>
      <c r="Z41" s="43">
        <v>0.8</v>
      </c>
      <c r="AA41" s="3">
        <v>16</v>
      </c>
      <c r="AB41" s="13">
        <v>1</v>
      </c>
      <c r="AC41" s="23">
        <v>20</v>
      </c>
      <c r="AD41" s="4" t="s">
        <v>26</v>
      </c>
      <c r="AE41" s="11">
        <v>11</v>
      </c>
      <c r="AF41" s="13">
        <v>46</v>
      </c>
      <c r="AG41" s="18">
        <v>9.2</v>
      </c>
      <c r="AH41" s="38" t="s">
        <v>19</v>
      </c>
      <c r="AI41" s="15">
        <v>2.5</v>
      </c>
      <c r="AJ41" s="11">
        <v>8.2</v>
      </c>
      <c r="AK41" s="43"/>
      <c r="AL41" s="11"/>
      <c r="AM41" s="43">
        <v>8.2</v>
      </c>
      <c r="AN41" s="3">
        <v>2.5</v>
      </c>
      <c r="AO41">
        <v>6</v>
      </c>
      <c r="AP41">
        <v>1.9</v>
      </c>
    </row>
    <row r="42" spans="1:42" ht="12.75">
      <c r="A42" s="13">
        <v>256</v>
      </c>
      <c r="B42" s="23" t="s">
        <v>26</v>
      </c>
      <c r="C42" s="4">
        <v>11</v>
      </c>
      <c r="D42" s="11">
        <v>200</v>
      </c>
      <c r="E42" s="13">
        <v>20.8</v>
      </c>
      <c r="F42" s="18" t="s">
        <v>19</v>
      </c>
      <c r="G42" s="37">
        <v>10.2</v>
      </c>
      <c r="H42" s="37">
        <v>17.7</v>
      </c>
      <c r="I42" s="15"/>
      <c r="J42" s="11"/>
      <c r="K42" s="43">
        <v>17.7</v>
      </c>
      <c r="L42" s="11">
        <v>10.2</v>
      </c>
      <c r="M42" s="11">
        <v>16</v>
      </c>
      <c r="N42" s="3">
        <v>1.5</v>
      </c>
      <c r="O42" s="13">
        <v>270</v>
      </c>
      <c r="P42" s="23" t="s">
        <v>25</v>
      </c>
      <c r="Q42" s="4">
        <v>11</v>
      </c>
      <c r="R42" s="11">
        <v>65</v>
      </c>
      <c r="S42" s="13">
        <v>7.5</v>
      </c>
      <c r="T42" s="18">
        <v>15</v>
      </c>
      <c r="U42" s="38">
        <v>2.25</v>
      </c>
      <c r="V42" s="15">
        <v>12.7</v>
      </c>
      <c r="W42" s="43">
        <v>0.25</v>
      </c>
      <c r="X42" s="43"/>
      <c r="Y42" s="11">
        <v>6.225</v>
      </c>
      <c r="Z42" s="43">
        <v>1</v>
      </c>
      <c r="AA42" s="3">
        <v>13</v>
      </c>
      <c r="AB42" s="13">
        <v>0.925</v>
      </c>
      <c r="AC42" s="23">
        <v>567</v>
      </c>
      <c r="AD42" s="4" t="s">
        <v>26</v>
      </c>
      <c r="AE42" s="11">
        <v>11</v>
      </c>
      <c r="AF42" s="13">
        <v>33</v>
      </c>
      <c r="AG42" s="18">
        <v>7.2</v>
      </c>
      <c r="AH42" s="38" t="s">
        <v>19</v>
      </c>
      <c r="AI42" s="15">
        <v>3.5</v>
      </c>
      <c r="AJ42" s="43">
        <v>5.8</v>
      </c>
      <c r="AK42" s="43"/>
      <c r="AL42" s="11"/>
      <c r="AM42" s="43">
        <v>5.8</v>
      </c>
      <c r="AN42" s="3">
        <v>3.5</v>
      </c>
      <c r="AO42">
        <v>3</v>
      </c>
      <c r="AP42">
        <v>2.7</v>
      </c>
    </row>
    <row r="43" spans="1:42" ht="12.75">
      <c r="A43" s="13">
        <v>239</v>
      </c>
      <c r="B43" s="23" t="s">
        <v>26</v>
      </c>
      <c r="C43" s="4">
        <v>11</v>
      </c>
      <c r="D43" s="11">
        <v>213</v>
      </c>
      <c r="E43" s="13">
        <v>15.1</v>
      </c>
      <c r="F43" s="18" t="s">
        <v>19</v>
      </c>
      <c r="G43" s="37">
        <v>12.5</v>
      </c>
      <c r="H43" s="37">
        <v>18.8</v>
      </c>
      <c r="I43" s="15"/>
      <c r="J43" s="11"/>
      <c r="K43" s="43">
        <v>18.8</v>
      </c>
      <c r="L43" s="11">
        <v>12.5</v>
      </c>
      <c r="M43" s="11">
        <v>13</v>
      </c>
      <c r="N43" s="3">
        <v>2</v>
      </c>
      <c r="O43" s="13">
        <v>266</v>
      </c>
      <c r="P43" s="23" t="s">
        <v>25</v>
      </c>
      <c r="Q43" s="4">
        <v>11</v>
      </c>
      <c r="R43" s="11">
        <v>83</v>
      </c>
      <c r="S43" s="13">
        <v>10</v>
      </c>
      <c r="T43" s="18">
        <v>20</v>
      </c>
      <c r="U43" s="38">
        <v>-0.875</v>
      </c>
      <c r="V43" s="15">
        <v>12.5</v>
      </c>
      <c r="W43" s="43">
        <v>-1.25</v>
      </c>
      <c r="X43" s="43">
        <v>1.3</v>
      </c>
      <c r="Y43" s="11">
        <v>8.175</v>
      </c>
      <c r="Z43" s="43">
        <v>1.4875</v>
      </c>
      <c r="AA43" s="3">
        <v>18</v>
      </c>
      <c r="AB43" s="13">
        <v>1.875</v>
      </c>
      <c r="AC43" s="23">
        <v>37</v>
      </c>
      <c r="AD43" s="4" t="s">
        <v>26</v>
      </c>
      <c r="AE43" s="11">
        <v>11</v>
      </c>
      <c r="AF43" s="13">
        <v>47</v>
      </c>
      <c r="AG43" s="18">
        <v>8.4</v>
      </c>
      <c r="AH43" s="38" t="s">
        <v>19</v>
      </c>
      <c r="AI43" s="15">
        <v>2.8</v>
      </c>
      <c r="AJ43" s="3">
        <v>6.6</v>
      </c>
      <c r="AK43" s="43"/>
      <c r="AL43" s="11"/>
      <c r="AM43" s="43">
        <v>6.6</v>
      </c>
      <c r="AN43" s="3">
        <v>2.8</v>
      </c>
      <c r="AO43">
        <v>11</v>
      </c>
      <c r="AP43">
        <v>0.8</v>
      </c>
    </row>
    <row r="44" spans="1:42" ht="12.75">
      <c r="A44" s="13">
        <v>240</v>
      </c>
      <c r="B44" s="23" t="s">
        <v>26</v>
      </c>
      <c r="C44" s="4">
        <v>11</v>
      </c>
      <c r="D44" s="11">
        <v>177</v>
      </c>
      <c r="E44" s="13">
        <v>17.7</v>
      </c>
      <c r="F44" s="18" t="s">
        <v>19</v>
      </c>
      <c r="G44" s="37">
        <v>11.6</v>
      </c>
      <c r="H44" s="37">
        <v>18</v>
      </c>
      <c r="I44" s="15"/>
      <c r="J44" s="11"/>
      <c r="K44" s="43">
        <v>18</v>
      </c>
      <c r="L44" s="11">
        <v>11.6</v>
      </c>
      <c r="M44" s="11">
        <v>17</v>
      </c>
      <c r="N44" s="3">
        <v>1.1</v>
      </c>
      <c r="O44" s="13">
        <v>254</v>
      </c>
      <c r="P44" s="23" t="s">
        <v>25</v>
      </c>
      <c r="Q44" s="4">
        <v>11</v>
      </c>
      <c r="R44" s="11">
        <v>56</v>
      </c>
      <c r="S44" s="13">
        <v>7.5</v>
      </c>
      <c r="T44" s="18">
        <v>15</v>
      </c>
      <c r="U44" s="38">
        <v>0.6</v>
      </c>
      <c r="V44" s="15">
        <v>8.5</v>
      </c>
      <c r="W44" s="11">
        <v>-1</v>
      </c>
      <c r="X44" s="43"/>
      <c r="Y44" s="11">
        <v>4.75</v>
      </c>
      <c r="Z44" s="43">
        <v>0.8</v>
      </c>
      <c r="AA44" s="3">
        <v>12</v>
      </c>
      <c r="AB44" s="13">
        <v>1.55</v>
      </c>
      <c r="AC44" s="23">
        <v>82</v>
      </c>
      <c r="AD44" s="4" t="s">
        <v>26</v>
      </c>
      <c r="AE44" s="11">
        <v>11</v>
      </c>
      <c r="AF44" s="13">
        <v>56</v>
      </c>
      <c r="AG44" s="18">
        <v>10.5</v>
      </c>
      <c r="AH44" s="38" t="s">
        <v>19</v>
      </c>
      <c r="AI44" s="15">
        <v>4.5</v>
      </c>
      <c r="AJ44" s="3">
        <v>9.7</v>
      </c>
      <c r="AK44" s="43"/>
      <c r="AL44" s="11"/>
      <c r="AM44" s="43">
        <v>9.7</v>
      </c>
      <c r="AN44" s="3">
        <v>4.5</v>
      </c>
      <c r="AO44">
        <v>9</v>
      </c>
      <c r="AP44">
        <v>1</v>
      </c>
    </row>
    <row r="45" spans="1:42" ht="12.75">
      <c r="A45" s="13">
        <v>245</v>
      </c>
      <c r="B45" s="23" t="s">
        <v>26</v>
      </c>
      <c r="C45" s="4">
        <v>11</v>
      </c>
      <c r="D45" s="11">
        <v>164</v>
      </c>
      <c r="E45" s="13">
        <v>19</v>
      </c>
      <c r="F45" s="18" t="s">
        <v>19</v>
      </c>
      <c r="G45" s="37">
        <v>12.2</v>
      </c>
      <c r="H45" s="37">
        <v>16.7</v>
      </c>
      <c r="I45" s="15"/>
      <c r="J45" s="11"/>
      <c r="K45" s="43">
        <v>16.7</v>
      </c>
      <c r="L45" s="11">
        <v>12.2</v>
      </c>
      <c r="M45" s="43">
        <v>10</v>
      </c>
      <c r="N45" s="3">
        <v>1.3</v>
      </c>
      <c r="O45" s="13">
        <v>489</v>
      </c>
      <c r="P45" s="23" t="s">
        <v>25</v>
      </c>
      <c r="Q45" s="4">
        <v>11</v>
      </c>
      <c r="R45" s="11">
        <v>49</v>
      </c>
      <c r="S45" s="13">
        <v>7.5</v>
      </c>
      <c r="T45" s="18">
        <v>15</v>
      </c>
      <c r="U45" s="38">
        <v>-1.25</v>
      </c>
      <c r="V45" s="15">
        <v>5.25</v>
      </c>
      <c r="W45" s="43">
        <v>-3.6</v>
      </c>
      <c r="X45" s="43"/>
      <c r="Y45" s="11">
        <v>4.425</v>
      </c>
      <c r="Z45" s="43">
        <v>1.175</v>
      </c>
      <c r="AA45" s="3">
        <v>15</v>
      </c>
      <c r="AB45" s="13">
        <v>1.425</v>
      </c>
      <c r="AC45" s="23">
        <v>559</v>
      </c>
      <c r="AD45" s="4" t="s">
        <v>26</v>
      </c>
      <c r="AE45" s="11">
        <v>11</v>
      </c>
      <c r="AF45" s="13">
        <v>45</v>
      </c>
      <c r="AG45" s="18">
        <v>1</v>
      </c>
      <c r="AH45" s="38" t="s">
        <v>19</v>
      </c>
      <c r="AI45" s="15">
        <v>1</v>
      </c>
      <c r="AJ45" s="3">
        <v>6.8</v>
      </c>
      <c r="AK45" s="43"/>
      <c r="AL45" s="11"/>
      <c r="AM45" s="43">
        <v>6.8</v>
      </c>
      <c r="AN45" s="3">
        <v>1</v>
      </c>
      <c r="AO45">
        <v>9</v>
      </c>
      <c r="AP45">
        <v>1.2</v>
      </c>
    </row>
    <row r="46" spans="1:42" ht="12.75">
      <c r="A46" s="13">
        <v>248</v>
      </c>
      <c r="B46" s="23" t="s">
        <v>26</v>
      </c>
      <c r="C46" s="4">
        <v>11</v>
      </c>
      <c r="D46" s="11">
        <v>167</v>
      </c>
      <c r="E46" s="13">
        <v>14</v>
      </c>
      <c r="F46" s="18" t="s">
        <v>19</v>
      </c>
      <c r="G46" s="37">
        <v>11.9</v>
      </c>
      <c r="H46" s="37">
        <v>18.3</v>
      </c>
      <c r="I46" s="15"/>
      <c r="J46" s="11"/>
      <c r="K46" s="43">
        <v>18.3</v>
      </c>
      <c r="L46" s="11">
        <v>11.9</v>
      </c>
      <c r="M46" s="43">
        <v>11</v>
      </c>
      <c r="N46" s="3">
        <v>1.9</v>
      </c>
      <c r="O46" s="13">
        <v>462</v>
      </c>
      <c r="P46" s="23" t="s">
        <v>25</v>
      </c>
      <c r="Q46" s="4">
        <v>11</v>
      </c>
      <c r="R46" s="11">
        <v>50</v>
      </c>
      <c r="S46" s="13">
        <v>7.5</v>
      </c>
      <c r="T46" s="18">
        <v>15</v>
      </c>
      <c r="U46" s="38">
        <v>-3.6</v>
      </c>
      <c r="V46" s="15">
        <v>4</v>
      </c>
      <c r="W46" s="43">
        <v>-4.7</v>
      </c>
      <c r="X46" s="43"/>
      <c r="Y46" s="11">
        <v>4.35</v>
      </c>
      <c r="Z46" s="43">
        <v>0.55</v>
      </c>
      <c r="AA46" s="3">
        <v>18</v>
      </c>
      <c r="AB46" s="13">
        <v>1.55</v>
      </c>
      <c r="AC46" s="23">
        <v>408</v>
      </c>
      <c r="AD46" s="4" t="s">
        <v>25</v>
      </c>
      <c r="AE46" s="11">
        <v>11</v>
      </c>
      <c r="AF46" s="13">
        <v>36</v>
      </c>
      <c r="AG46" s="18">
        <v>7.4</v>
      </c>
      <c r="AH46" s="38" t="s">
        <v>19</v>
      </c>
      <c r="AI46" s="15">
        <v>3.1</v>
      </c>
      <c r="AJ46" s="3">
        <v>5.8</v>
      </c>
      <c r="AK46" s="43"/>
      <c r="AL46" s="11"/>
      <c r="AM46" s="43">
        <v>5.8</v>
      </c>
      <c r="AN46" s="3">
        <v>3.1</v>
      </c>
      <c r="AO46">
        <v>9</v>
      </c>
      <c r="AP46">
        <v>1.2</v>
      </c>
    </row>
    <row r="47" spans="1:42" ht="12.75">
      <c r="A47" s="13">
        <v>242</v>
      </c>
      <c r="B47" s="23" t="s">
        <v>26</v>
      </c>
      <c r="C47" s="4">
        <v>11</v>
      </c>
      <c r="D47" s="11">
        <v>247</v>
      </c>
      <c r="E47" s="13">
        <v>18.7</v>
      </c>
      <c r="F47" s="18" t="s">
        <v>19</v>
      </c>
      <c r="G47" s="37">
        <v>11.8</v>
      </c>
      <c r="H47" s="37">
        <v>19</v>
      </c>
      <c r="I47" s="15"/>
      <c r="J47" s="11"/>
      <c r="K47" s="43">
        <v>19</v>
      </c>
      <c r="L47" s="11">
        <v>11.8</v>
      </c>
      <c r="M47" s="43">
        <v>26</v>
      </c>
      <c r="N47" s="3">
        <v>1.4</v>
      </c>
      <c r="O47" s="13">
        <v>487</v>
      </c>
      <c r="P47" s="23" t="s">
        <v>25</v>
      </c>
      <c r="Q47" s="4">
        <v>11</v>
      </c>
      <c r="R47" s="11">
        <v>50</v>
      </c>
      <c r="S47" s="13">
        <v>7</v>
      </c>
      <c r="T47" s="18">
        <v>15</v>
      </c>
      <c r="U47" s="38">
        <v>0.7</v>
      </c>
      <c r="V47" s="15">
        <v>5</v>
      </c>
      <c r="W47" s="43">
        <v>-0.5</v>
      </c>
      <c r="X47" s="43">
        <v>1.3</v>
      </c>
      <c r="Y47" s="11">
        <v>3.866666666666667</v>
      </c>
      <c r="Z47" s="43">
        <v>0.7</v>
      </c>
      <c r="AA47" s="3">
        <v>23</v>
      </c>
      <c r="AB47" s="13">
        <v>1.266666666666667</v>
      </c>
      <c r="AC47" s="23">
        <v>425</v>
      </c>
      <c r="AD47" s="4" t="s">
        <v>25</v>
      </c>
      <c r="AE47" s="11">
        <v>11</v>
      </c>
      <c r="AF47" s="13">
        <v>107</v>
      </c>
      <c r="AG47" s="18">
        <v>19</v>
      </c>
      <c r="AH47" s="38" t="s">
        <v>19</v>
      </c>
      <c r="AI47" s="15">
        <v>6.3</v>
      </c>
      <c r="AJ47" s="3">
        <v>13.5</v>
      </c>
      <c r="AK47" s="43"/>
      <c r="AL47" s="11"/>
      <c r="AM47" s="43">
        <v>13.5</v>
      </c>
      <c r="AN47" s="3">
        <v>6.3</v>
      </c>
      <c r="AO47">
        <v>17</v>
      </c>
      <c r="AP47">
        <v>1</v>
      </c>
    </row>
    <row r="48" spans="1:42" ht="12.75">
      <c r="A48" s="13">
        <v>250</v>
      </c>
      <c r="B48" s="23" t="s">
        <v>26</v>
      </c>
      <c r="C48" s="4">
        <v>11</v>
      </c>
      <c r="D48" s="11">
        <v>199</v>
      </c>
      <c r="E48" s="13">
        <v>14.1</v>
      </c>
      <c r="F48" s="18" t="s">
        <v>19</v>
      </c>
      <c r="G48" s="37">
        <v>10.2</v>
      </c>
      <c r="H48" s="37">
        <v>18.4</v>
      </c>
      <c r="I48" s="15"/>
      <c r="J48" s="11"/>
      <c r="K48" s="43">
        <v>18.4</v>
      </c>
      <c r="L48" s="11">
        <v>10.2</v>
      </c>
      <c r="M48" s="43">
        <v>21</v>
      </c>
      <c r="N48" s="3">
        <v>1.8</v>
      </c>
      <c r="O48" s="13">
        <v>469</v>
      </c>
      <c r="P48" s="23" t="s">
        <v>25</v>
      </c>
      <c r="Q48" s="4">
        <v>11</v>
      </c>
      <c r="R48" s="11">
        <v>45</v>
      </c>
      <c r="S48" s="13">
        <v>7.5</v>
      </c>
      <c r="T48" s="18">
        <v>15</v>
      </c>
      <c r="U48" s="38">
        <v>0.4</v>
      </c>
      <c r="V48" s="15">
        <v>4.75</v>
      </c>
      <c r="W48" s="43">
        <v>-2.9</v>
      </c>
      <c r="X48" s="43"/>
      <c r="Y48" s="11">
        <v>3.825</v>
      </c>
      <c r="Z48" s="43">
        <v>1.65</v>
      </c>
      <c r="AA48" s="11">
        <v>12</v>
      </c>
      <c r="AB48" s="13">
        <v>0.425</v>
      </c>
      <c r="AC48" s="23">
        <v>411</v>
      </c>
      <c r="AD48" s="4" t="s">
        <v>25</v>
      </c>
      <c r="AE48" s="11">
        <v>11</v>
      </c>
      <c r="AF48" s="13">
        <v>61</v>
      </c>
      <c r="AG48" s="18">
        <v>13.6</v>
      </c>
      <c r="AH48" s="38" t="s">
        <v>19</v>
      </c>
      <c r="AI48" s="15">
        <v>5.2</v>
      </c>
      <c r="AJ48" s="3">
        <v>9.3</v>
      </c>
      <c r="AK48" s="43"/>
      <c r="AL48" s="11"/>
      <c r="AM48" s="43">
        <v>9.3</v>
      </c>
      <c r="AN48" s="3">
        <v>5.2</v>
      </c>
      <c r="AO48">
        <v>8</v>
      </c>
      <c r="AP48">
        <v>0.5</v>
      </c>
    </row>
    <row r="49" spans="1:42" ht="12.75">
      <c r="A49" s="13">
        <v>492</v>
      </c>
      <c r="B49" s="23" t="s">
        <v>26</v>
      </c>
      <c r="C49" s="4">
        <v>11</v>
      </c>
      <c r="D49" s="11">
        <v>150</v>
      </c>
      <c r="E49" s="13">
        <v>13</v>
      </c>
      <c r="F49" s="18" t="s">
        <v>19</v>
      </c>
      <c r="G49" s="37">
        <v>9.2</v>
      </c>
      <c r="H49" s="37">
        <v>16.5</v>
      </c>
      <c r="I49" s="15"/>
      <c r="J49" s="11"/>
      <c r="K49" s="43">
        <v>16.5</v>
      </c>
      <c r="L49" s="11">
        <v>9.2</v>
      </c>
      <c r="M49" s="43">
        <v>13</v>
      </c>
      <c r="N49" s="3">
        <v>1.2</v>
      </c>
      <c r="O49" s="13">
        <v>464</v>
      </c>
      <c r="P49" s="23" t="s">
        <v>25</v>
      </c>
      <c r="Q49" s="4">
        <v>11</v>
      </c>
      <c r="R49" s="11">
        <v>47</v>
      </c>
      <c r="S49" s="13">
        <v>7.5</v>
      </c>
      <c r="T49" s="18">
        <v>15</v>
      </c>
      <c r="U49" s="38">
        <v>-2.75</v>
      </c>
      <c r="V49" s="15">
        <v>2.25</v>
      </c>
      <c r="W49" s="43">
        <v>-1.6</v>
      </c>
      <c r="X49" s="43">
        <v>1.3</v>
      </c>
      <c r="Y49" s="11">
        <v>3.225</v>
      </c>
      <c r="Z49" s="43">
        <v>0.725</v>
      </c>
      <c r="AA49" s="11">
        <v>9</v>
      </c>
      <c r="AB49" s="13">
        <v>0.225</v>
      </c>
      <c r="AC49" s="23">
        <v>413</v>
      </c>
      <c r="AD49" s="4" t="s">
        <v>25</v>
      </c>
      <c r="AE49" s="11">
        <v>11</v>
      </c>
      <c r="AF49" s="13">
        <v>59</v>
      </c>
      <c r="AG49" s="18">
        <v>13.1</v>
      </c>
      <c r="AH49" s="38" t="s">
        <v>19</v>
      </c>
      <c r="AI49" s="15">
        <v>6.1</v>
      </c>
      <c r="AJ49" s="3">
        <v>10</v>
      </c>
      <c r="AK49" s="43"/>
      <c r="AL49" s="11"/>
      <c r="AM49" s="43">
        <v>10</v>
      </c>
      <c r="AN49" s="3">
        <v>6.1</v>
      </c>
      <c r="AO49">
        <v>10</v>
      </c>
      <c r="AP49">
        <v>1.6</v>
      </c>
    </row>
    <row r="50" spans="1:42" ht="12.75">
      <c r="A50" s="13">
        <v>507</v>
      </c>
      <c r="B50" s="23" t="s">
        <v>26</v>
      </c>
      <c r="C50" s="4">
        <v>11</v>
      </c>
      <c r="D50" s="11">
        <v>209</v>
      </c>
      <c r="E50" s="13">
        <v>15.7</v>
      </c>
      <c r="F50" s="18" t="s">
        <v>19</v>
      </c>
      <c r="G50" s="37">
        <v>11.1</v>
      </c>
      <c r="H50" s="37">
        <v>16.9</v>
      </c>
      <c r="I50" s="15"/>
      <c r="J50" s="11"/>
      <c r="K50" s="43">
        <v>16.9</v>
      </c>
      <c r="L50" s="11">
        <v>11.1</v>
      </c>
      <c r="M50" s="43">
        <v>9</v>
      </c>
      <c r="N50" s="3">
        <v>1.2</v>
      </c>
      <c r="O50" s="13">
        <v>479</v>
      </c>
      <c r="P50" s="23" t="s">
        <v>25</v>
      </c>
      <c r="Q50" s="4">
        <v>11</v>
      </c>
      <c r="R50" s="11">
        <v>44</v>
      </c>
      <c r="S50" s="13">
        <v>7.5</v>
      </c>
      <c r="T50" s="18">
        <v>15</v>
      </c>
      <c r="U50" s="38">
        <v>-1</v>
      </c>
      <c r="V50" s="15">
        <v>5.3</v>
      </c>
      <c r="W50" s="43">
        <v>-2.5</v>
      </c>
      <c r="X50" s="43"/>
      <c r="Y50" s="11">
        <v>3.9</v>
      </c>
      <c r="Z50" s="43">
        <v>0.75</v>
      </c>
      <c r="AA50" s="3">
        <v>14</v>
      </c>
      <c r="AB50" s="13">
        <v>0.9</v>
      </c>
      <c r="AC50" s="23">
        <v>410</v>
      </c>
      <c r="AD50" s="4" t="s">
        <v>25</v>
      </c>
      <c r="AE50" s="11">
        <v>11</v>
      </c>
      <c r="AF50" s="13">
        <v>54</v>
      </c>
      <c r="AG50" s="18">
        <v>11.7</v>
      </c>
      <c r="AH50" s="38" t="s">
        <v>19</v>
      </c>
      <c r="AI50" s="15">
        <v>4.8</v>
      </c>
      <c r="AJ50" s="3">
        <v>8.3</v>
      </c>
      <c r="AK50" s="43"/>
      <c r="AL50" s="11"/>
      <c r="AM50" s="43">
        <v>8.3</v>
      </c>
      <c r="AN50" s="3">
        <v>4.8</v>
      </c>
      <c r="AO50">
        <v>8</v>
      </c>
      <c r="AP50">
        <v>0.7000000000000011</v>
      </c>
    </row>
    <row r="51" spans="1:42" ht="12.75">
      <c r="A51" s="13">
        <v>508</v>
      </c>
      <c r="B51" s="23" t="s">
        <v>26</v>
      </c>
      <c r="C51" s="4">
        <v>11</v>
      </c>
      <c r="D51" s="11">
        <v>194</v>
      </c>
      <c r="E51" s="13">
        <v>12.2</v>
      </c>
      <c r="F51" s="18" t="s">
        <v>19</v>
      </c>
      <c r="G51" s="37">
        <v>12.5</v>
      </c>
      <c r="H51" s="37">
        <v>19.3</v>
      </c>
      <c r="I51" s="15"/>
      <c r="J51" s="11"/>
      <c r="K51" s="43">
        <v>19.3</v>
      </c>
      <c r="L51" s="11">
        <v>12.5</v>
      </c>
      <c r="M51" s="43">
        <v>20</v>
      </c>
      <c r="N51" s="11">
        <v>2.5</v>
      </c>
      <c r="O51" s="13">
        <v>476</v>
      </c>
      <c r="P51" s="23" t="s">
        <v>25</v>
      </c>
      <c r="Q51" s="4">
        <v>11</v>
      </c>
      <c r="R51" s="11">
        <v>81</v>
      </c>
      <c r="S51" s="13">
        <v>10</v>
      </c>
      <c r="T51" s="18">
        <v>20</v>
      </c>
      <c r="U51" s="38">
        <v>-0.75</v>
      </c>
      <c r="V51" s="15">
        <v>8.25</v>
      </c>
      <c r="W51" s="43">
        <v>-3.25</v>
      </c>
      <c r="X51" s="43"/>
      <c r="Y51" s="11">
        <v>5.75</v>
      </c>
      <c r="Z51" s="43">
        <v>1.25</v>
      </c>
      <c r="AA51" s="3">
        <v>12</v>
      </c>
      <c r="AB51" s="13">
        <v>0.65</v>
      </c>
      <c r="AC51" s="23">
        <v>423</v>
      </c>
      <c r="AD51" s="4" t="s">
        <v>25</v>
      </c>
      <c r="AE51" s="11">
        <v>11</v>
      </c>
      <c r="AF51" s="13">
        <v>38</v>
      </c>
      <c r="AG51" s="18">
        <v>9.1</v>
      </c>
      <c r="AH51" s="38" t="s">
        <v>19</v>
      </c>
      <c r="AI51" s="15">
        <v>2.9</v>
      </c>
      <c r="AJ51" s="3">
        <v>5</v>
      </c>
      <c r="AK51" s="43"/>
      <c r="AL51" s="11"/>
      <c r="AM51" s="43">
        <v>5</v>
      </c>
      <c r="AN51" s="3">
        <v>2.9</v>
      </c>
      <c r="AO51">
        <v>4</v>
      </c>
      <c r="AP51">
        <v>-0.2</v>
      </c>
    </row>
    <row r="52" spans="1:42" ht="12.75">
      <c r="A52" s="13">
        <v>493</v>
      </c>
      <c r="B52" s="23" t="s">
        <v>26</v>
      </c>
      <c r="C52" s="4">
        <v>11</v>
      </c>
      <c r="D52" s="11">
        <v>185</v>
      </c>
      <c r="E52" s="13">
        <v>13.7</v>
      </c>
      <c r="F52" s="18" t="s">
        <v>19</v>
      </c>
      <c r="G52" s="37">
        <v>9.3</v>
      </c>
      <c r="H52" s="37">
        <v>18.7</v>
      </c>
      <c r="I52" s="15"/>
      <c r="J52" s="11"/>
      <c r="K52" s="43">
        <v>18.7</v>
      </c>
      <c r="L52" s="11">
        <v>9.3</v>
      </c>
      <c r="M52" s="43">
        <v>19</v>
      </c>
      <c r="N52" s="11">
        <v>1.9</v>
      </c>
      <c r="O52" s="13">
        <v>545</v>
      </c>
      <c r="P52" s="23" t="s">
        <v>25</v>
      </c>
      <c r="Q52" s="4">
        <v>11</v>
      </c>
      <c r="R52" s="11">
        <v>37</v>
      </c>
      <c r="S52" s="13">
        <v>7.5</v>
      </c>
      <c r="T52" s="18">
        <v>15</v>
      </c>
      <c r="U52" s="38">
        <v>-0.75</v>
      </c>
      <c r="V52" s="15">
        <v>4.75</v>
      </c>
      <c r="W52" s="43">
        <v>-1.75</v>
      </c>
      <c r="X52" s="43"/>
      <c r="Y52" s="11">
        <v>3.25</v>
      </c>
      <c r="Z52" s="43">
        <v>0.5</v>
      </c>
      <c r="AA52" s="3">
        <v>6</v>
      </c>
      <c r="AB52" s="13">
        <v>0.65</v>
      </c>
      <c r="AC52" s="23">
        <v>424</v>
      </c>
      <c r="AD52" s="4" t="s">
        <v>25</v>
      </c>
      <c r="AE52" s="11">
        <v>11</v>
      </c>
      <c r="AF52" s="13">
        <v>34</v>
      </c>
      <c r="AG52" s="18">
        <v>9.7</v>
      </c>
      <c r="AH52" s="38" t="s">
        <v>19</v>
      </c>
      <c r="AI52" s="15">
        <v>3.6</v>
      </c>
      <c r="AJ52" s="3">
        <v>7</v>
      </c>
      <c r="AK52" s="43"/>
      <c r="AL52" s="11"/>
      <c r="AM52" s="43">
        <v>7</v>
      </c>
      <c r="AN52" s="3">
        <v>3.6</v>
      </c>
      <c r="AO52">
        <v>3</v>
      </c>
      <c r="AP52">
        <v>0</v>
      </c>
    </row>
    <row r="53" spans="1:42" ht="12.75">
      <c r="A53" s="13">
        <v>505</v>
      </c>
      <c r="B53" s="23" t="s">
        <v>26</v>
      </c>
      <c r="C53" s="4">
        <v>11</v>
      </c>
      <c r="D53" s="11">
        <v>237</v>
      </c>
      <c r="E53" s="13">
        <v>14.3</v>
      </c>
      <c r="F53" s="18" t="s">
        <v>19</v>
      </c>
      <c r="G53" s="37">
        <v>10.7</v>
      </c>
      <c r="H53" s="37">
        <v>16.9</v>
      </c>
      <c r="I53" s="15"/>
      <c r="J53" s="11"/>
      <c r="K53" s="43">
        <v>16.9</v>
      </c>
      <c r="L53" s="11">
        <v>10.7</v>
      </c>
      <c r="M53" s="43">
        <v>18</v>
      </c>
      <c r="N53" s="11">
        <v>1.1</v>
      </c>
      <c r="O53" s="13">
        <v>9</v>
      </c>
      <c r="P53" s="23" t="s">
        <v>25</v>
      </c>
      <c r="Q53" s="4">
        <v>11</v>
      </c>
      <c r="R53" s="11">
        <v>55</v>
      </c>
      <c r="S53" s="13">
        <v>7.5</v>
      </c>
      <c r="T53" s="18">
        <v>15</v>
      </c>
      <c r="U53" s="38">
        <v>-0.75</v>
      </c>
      <c r="V53" s="15">
        <v>4</v>
      </c>
      <c r="W53" s="43">
        <v>-3.25</v>
      </c>
      <c r="X53" s="43"/>
      <c r="Y53" s="11">
        <v>3.625</v>
      </c>
      <c r="Z53" s="43">
        <v>1.25</v>
      </c>
      <c r="AA53" s="11">
        <v>13</v>
      </c>
      <c r="AB53" s="13">
        <v>0.225</v>
      </c>
      <c r="AC53" s="23">
        <v>404</v>
      </c>
      <c r="AD53" s="4" t="s">
        <v>25</v>
      </c>
      <c r="AE53" s="11">
        <v>11</v>
      </c>
      <c r="AF53" s="13">
        <v>33</v>
      </c>
      <c r="AG53" s="18">
        <v>7.8</v>
      </c>
      <c r="AH53" s="38" t="s">
        <v>19</v>
      </c>
      <c r="AI53" s="15">
        <v>2.7</v>
      </c>
      <c r="AJ53" s="3">
        <v>5.9</v>
      </c>
      <c r="AK53" s="43"/>
      <c r="AL53" s="11"/>
      <c r="AM53" s="43">
        <v>5.9</v>
      </c>
      <c r="AN53" s="3">
        <v>2.7</v>
      </c>
      <c r="AO53">
        <v>5</v>
      </c>
      <c r="AP53">
        <v>0.10000000000000053</v>
      </c>
    </row>
    <row r="54" spans="1:42" ht="12.75">
      <c r="A54" s="13">
        <v>495</v>
      </c>
      <c r="B54" s="23" t="s">
        <v>25</v>
      </c>
      <c r="C54" s="4">
        <v>11</v>
      </c>
      <c r="D54" s="11">
        <v>202</v>
      </c>
      <c r="E54" s="13">
        <v>1</v>
      </c>
      <c r="F54" s="18">
        <v>1</v>
      </c>
      <c r="G54" s="37">
        <v>7.25</v>
      </c>
      <c r="H54" s="37">
        <v>13.5</v>
      </c>
      <c r="I54" s="15">
        <v>-2.3</v>
      </c>
      <c r="J54" s="11"/>
      <c r="K54" s="43">
        <v>15.8</v>
      </c>
      <c r="L54" s="11">
        <v>9.55</v>
      </c>
      <c r="M54" s="43">
        <v>17</v>
      </c>
      <c r="N54" s="11">
        <v>0.8000000000000007</v>
      </c>
      <c r="O54" s="13">
        <v>45</v>
      </c>
      <c r="P54" s="23" t="s">
        <v>25</v>
      </c>
      <c r="Q54" s="4">
        <v>11</v>
      </c>
      <c r="R54" s="11">
        <v>141</v>
      </c>
      <c r="S54" s="13">
        <v>16.5</v>
      </c>
      <c r="T54" s="18" t="s">
        <v>19</v>
      </c>
      <c r="U54" s="38">
        <v>2.4</v>
      </c>
      <c r="V54" s="15">
        <v>13.7</v>
      </c>
      <c r="W54" s="43"/>
      <c r="X54" s="43"/>
      <c r="Y54" s="11">
        <v>13.7</v>
      </c>
      <c r="Z54" s="43">
        <v>2.4</v>
      </c>
      <c r="AA54" s="11">
        <v>18</v>
      </c>
      <c r="AB54" s="13">
        <v>1.5</v>
      </c>
      <c r="AC54" s="23">
        <v>403</v>
      </c>
      <c r="AD54" s="4" t="s">
        <v>25</v>
      </c>
      <c r="AE54" s="11">
        <v>11</v>
      </c>
      <c r="AF54" s="13">
        <v>32</v>
      </c>
      <c r="AG54" s="18">
        <v>3.2</v>
      </c>
      <c r="AH54" s="38" t="s">
        <v>19</v>
      </c>
      <c r="AI54" s="15">
        <v>3.2</v>
      </c>
      <c r="AJ54" s="3">
        <v>5.2</v>
      </c>
      <c r="AK54" s="43"/>
      <c r="AL54" s="11"/>
      <c r="AM54" s="43">
        <v>5.2</v>
      </c>
      <c r="AN54" s="3">
        <v>3.2</v>
      </c>
      <c r="AO54">
        <v>4</v>
      </c>
      <c r="AP54">
        <v>0.2</v>
      </c>
    </row>
    <row r="55" spans="1:42" ht="12.75">
      <c r="A55" s="13">
        <v>501</v>
      </c>
      <c r="B55" s="23" t="s">
        <v>25</v>
      </c>
      <c r="C55" s="4">
        <v>11</v>
      </c>
      <c r="D55" s="11">
        <v>156</v>
      </c>
      <c r="E55" s="13">
        <v>1</v>
      </c>
      <c r="F55" s="18">
        <v>1</v>
      </c>
      <c r="G55" s="37">
        <v>8</v>
      </c>
      <c r="H55" s="37">
        <v>14</v>
      </c>
      <c r="I55" s="15">
        <v>-0.6</v>
      </c>
      <c r="J55" s="11">
        <v>1.3</v>
      </c>
      <c r="K55" s="43">
        <v>15.9</v>
      </c>
      <c r="L55" s="11">
        <v>9.9</v>
      </c>
      <c r="M55" s="43">
        <v>7</v>
      </c>
      <c r="N55" s="11">
        <v>2</v>
      </c>
      <c r="O55" s="13">
        <v>547</v>
      </c>
      <c r="P55" s="23" t="s">
        <v>25</v>
      </c>
      <c r="Q55" s="4">
        <v>11</v>
      </c>
      <c r="R55" s="11">
        <v>47</v>
      </c>
      <c r="S55" s="13">
        <v>5.5</v>
      </c>
      <c r="T55" s="18" t="s">
        <v>19</v>
      </c>
      <c r="U55" s="38">
        <v>1</v>
      </c>
      <c r="V55" s="15">
        <v>4.1</v>
      </c>
      <c r="W55" s="43"/>
      <c r="X55" s="43"/>
      <c r="Y55" s="11">
        <v>4.1</v>
      </c>
      <c r="Z55" s="43">
        <v>1</v>
      </c>
      <c r="AA55" s="11">
        <v>15</v>
      </c>
      <c r="AB55" s="13">
        <v>0.8</v>
      </c>
      <c r="AC55" s="23">
        <v>402</v>
      </c>
      <c r="AD55" s="4" t="s">
        <v>25</v>
      </c>
      <c r="AE55" s="11">
        <v>11</v>
      </c>
      <c r="AF55" s="13">
        <v>33</v>
      </c>
      <c r="AG55" s="18">
        <v>9.3</v>
      </c>
      <c r="AH55" s="38" t="s">
        <v>19</v>
      </c>
      <c r="AI55" s="15">
        <v>3.5</v>
      </c>
      <c r="AJ55" s="3">
        <v>4.7</v>
      </c>
      <c r="AK55" s="43"/>
      <c r="AL55" s="11"/>
      <c r="AM55" s="43">
        <v>4.7</v>
      </c>
      <c r="AN55" s="3">
        <v>3.5</v>
      </c>
      <c r="AO55">
        <v>6</v>
      </c>
      <c r="AP55">
        <v>-0.3</v>
      </c>
    </row>
    <row r="56" spans="1:42" ht="12.75">
      <c r="A56" s="13">
        <v>500</v>
      </c>
      <c r="B56" s="23" t="s">
        <v>25</v>
      </c>
      <c r="C56" s="4">
        <v>11</v>
      </c>
      <c r="D56" s="11">
        <v>103</v>
      </c>
      <c r="E56" s="13">
        <v>1</v>
      </c>
      <c r="F56" s="18">
        <v>1</v>
      </c>
      <c r="G56" s="38">
        <v>11.6</v>
      </c>
      <c r="H56" s="37">
        <v>14</v>
      </c>
      <c r="I56" s="15">
        <v>1.3</v>
      </c>
      <c r="J56" s="11">
        <v>1.3</v>
      </c>
      <c r="K56" s="43">
        <v>14</v>
      </c>
      <c r="L56" s="11">
        <v>11.6</v>
      </c>
      <c r="M56" s="43">
        <v>5</v>
      </c>
      <c r="N56" s="11">
        <v>1.4</v>
      </c>
      <c r="O56" s="13">
        <v>550</v>
      </c>
      <c r="P56" s="23" t="s">
        <v>25</v>
      </c>
      <c r="Q56" s="4">
        <v>11</v>
      </c>
      <c r="R56" s="11">
        <v>37</v>
      </c>
      <c r="S56" s="13">
        <v>5.2</v>
      </c>
      <c r="T56" s="18" t="s">
        <v>19</v>
      </c>
      <c r="U56" s="38">
        <v>0.8</v>
      </c>
      <c r="V56" s="15">
        <v>3.6</v>
      </c>
      <c r="W56" s="43"/>
      <c r="X56" s="43"/>
      <c r="Y56" s="11">
        <v>3.6</v>
      </c>
      <c r="Z56" s="43">
        <v>0.8</v>
      </c>
      <c r="AA56" s="3">
        <v>8</v>
      </c>
      <c r="AB56" s="13">
        <v>0.7</v>
      </c>
      <c r="AC56" s="23">
        <v>416</v>
      </c>
      <c r="AD56" s="4" t="s">
        <v>25</v>
      </c>
      <c r="AE56" s="11">
        <v>11</v>
      </c>
      <c r="AF56" s="13">
        <v>39</v>
      </c>
      <c r="AG56" s="18">
        <v>9.4</v>
      </c>
      <c r="AH56" s="38" t="s">
        <v>19</v>
      </c>
      <c r="AI56" s="15">
        <v>3.6</v>
      </c>
      <c r="AJ56" s="3">
        <v>4.4</v>
      </c>
      <c r="AK56" s="43"/>
      <c r="AL56" s="11"/>
      <c r="AM56" s="43">
        <v>4.4</v>
      </c>
      <c r="AN56" s="3">
        <v>3.6</v>
      </c>
      <c r="AO56">
        <v>6</v>
      </c>
      <c r="AP56">
        <v>-1.1</v>
      </c>
    </row>
    <row r="57" spans="1:42" ht="12.75">
      <c r="A57" s="13">
        <v>511</v>
      </c>
      <c r="B57" s="23" t="s">
        <v>25</v>
      </c>
      <c r="C57" s="4">
        <v>11</v>
      </c>
      <c r="D57" s="11">
        <v>240</v>
      </c>
      <c r="E57" s="13">
        <v>1</v>
      </c>
      <c r="F57" s="18">
        <v>1</v>
      </c>
      <c r="G57" s="38">
        <v>9</v>
      </c>
      <c r="H57" s="37">
        <v>15.5</v>
      </c>
      <c r="I57" s="15">
        <v>-1.25</v>
      </c>
      <c r="J57" s="11"/>
      <c r="K57" s="43">
        <v>16.75</v>
      </c>
      <c r="L57" s="11">
        <v>10.25</v>
      </c>
      <c r="M57" s="43">
        <v>14</v>
      </c>
      <c r="N57" s="3">
        <v>0.5500000000000007</v>
      </c>
      <c r="O57" s="13">
        <v>551</v>
      </c>
      <c r="P57" s="23" t="s">
        <v>25</v>
      </c>
      <c r="Q57" s="4">
        <v>11</v>
      </c>
      <c r="R57" s="11">
        <v>40</v>
      </c>
      <c r="S57" s="13">
        <v>5.2</v>
      </c>
      <c r="T57" s="18" t="s">
        <v>19</v>
      </c>
      <c r="U57" s="38">
        <v>0.8</v>
      </c>
      <c r="V57" s="15">
        <v>3.6</v>
      </c>
      <c r="W57" s="43"/>
      <c r="X57" s="43"/>
      <c r="Y57" s="11">
        <v>3.6</v>
      </c>
      <c r="Z57" s="43">
        <v>0.8</v>
      </c>
      <c r="AA57" s="11">
        <v>11</v>
      </c>
      <c r="AB57" s="13">
        <v>1.1</v>
      </c>
      <c r="AC57" s="23">
        <v>417</v>
      </c>
      <c r="AD57" s="4" t="s">
        <v>25</v>
      </c>
      <c r="AE57" s="11">
        <v>11</v>
      </c>
      <c r="AF57" s="13">
        <v>32</v>
      </c>
      <c r="AG57" s="18">
        <v>8.4</v>
      </c>
      <c r="AH57" s="38" t="s">
        <v>19</v>
      </c>
      <c r="AI57" s="15">
        <v>4.1</v>
      </c>
      <c r="AJ57" s="3">
        <v>6.1</v>
      </c>
      <c r="AK57" s="43"/>
      <c r="AL57" s="11"/>
      <c r="AM57" s="43">
        <v>6.1</v>
      </c>
      <c r="AN57" s="3">
        <v>4.1</v>
      </c>
      <c r="AO57">
        <v>4</v>
      </c>
      <c r="AP57">
        <v>0.6</v>
      </c>
    </row>
    <row r="58" spans="1:42" ht="12.75">
      <c r="A58" s="13">
        <v>484</v>
      </c>
      <c r="B58" s="23" t="s">
        <v>25</v>
      </c>
      <c r="C58" s="4">
        <v>11</v>
      </c>
      <c r="D58" s="11">
        <v>220</v>
      </c>
      <c r="E58" s="13">
        <v>1</v>
      </c>
      <c r="F58" s="18">
        <v>1</v>
      </c>
      <c r="G58" s="38">
        <v>7.25</v>
      </c>
      <c r="H58" s="37">
        <v>15.8</v>
      </c>
      <c r="I58" s="15">
        <v>-1.75</v>
      </c>
      <c r="J58" s="11"/>
      <c r="K58" s="43">
        <v>17.55</v>
      </c>
      <c r="L58" s="11">
        <v>9</v>
      </c>
      <c r="M58" s="43">
        <v>16</v>
      </c>
      <c r="N58" s="11">
        <v>1.85</v>
      </c>
      <c r="O58" s="13">
        <v>537</v>
      </c>
      <c r="P58" s="23" t="s">
        <v>25</v>
      </c>
      <c r="Q58" s="4">
        <v>11</v>
      </c>
      <c r="R58" s="11">
        <v>42</v>
      </c>
      <c r="S58" s="13">
        <v>5.1</v>
      </c>
      <c r="T58" s="18" t="s">
        <v>19</v>
      </c>
      <c r="U58" s="38">
        <v>1.1</v>
      </c>
      <c r="V58" s="15">
        <v>4.1</v>
      </c>
      <c r="W58" s="43"/>
      <c r="X58" s="43"/>
      <c r="Y58" s="11">
        <v>4.1</v>
      </c>
      <c r="Z58" s="43">
        <v>1.1</v>
      </c>
      <c r="AA58" s="11">
        <v>10</v>
      </c>
      <c r="AB58" s="13">
        <v>1.1</v>
      </c>
      <c r="AC58" s="23">
        <v>29</v>
      </c>
      <c r="AD58" s="4" t="s">
        <v>25</v>
      </c>
      <c r="AE58" s="11">
        <v>11</v>
      </c>
      <c r="AF58" s="13">
        <v>46</v>
      </c>
      <c r="AG58" s="18">
        <v>8.4</v>
      </c>
      <c r="AH58" s="38" t="s">
        <v>19</v>
      </c>
      <c r="AI58" s="15">
        <v>4.6</v>
      </c>
      <c r="AJ58" s="3">
        <v>7.2</v>
      </c>
      <c r="AK58" s="43"/>
      <c r="AL58" s="11"/>
      <c r="AM58" s="43">
        <v>7.2</v>
      </c>
      <c r="AN58" s="3">
        <v>4.6</v>
      </c>
      <c r="AO58">
        <v>8</v>
      </c>
      <c r="AP58">
        <v>0.5</v>
      </c>
    </row>
    <row r="59" spans="1:42" ht="12.75">
      <c r="A59" s="13">
        <v>498</v>
      </c>
      <c r="B59" s="23" t="s">
        <v>25</v>
      </c>
      <c r="C59" s="4">
        <v>11</v>
      </c>
      <c r="D59" s="11">
        <v>195</v>
      </c>
      <c r="E59" s="13">
        <v>1</v>
      </c>
      <c r="F59" s="18">
        <v>1</v>
      </c>
      <c r="G59" s="38">
        <v>6.75</v>
      </c>
      <c r="H59" s="37">
        <v>13</v>
      </c>
      <c r="I59" s="15">
        <v>-1.7</v>
      </c>
      <c r="J59" s="11"/>
      <c r="K59" s="43">
        <v>14.7</v>
      </c>
      <c r="L59" s="11">
        <v>8.45</v>
      </c>
      <c r="M59" s="43">
        <v>-1</v>
      </c>
      <c r="N59" s="11">
        <v>0.09999999999999964</v>
      </c>
      <c r="O59" s="13">
        <v>552</v>
      </c>
      <c r="P59" s="23" t="s">
        <v>25</v>
      </c>
      <c r="Q59" s="4">
        <v>11</v>
      </c>
      <c r="R59" s="11">
        <v>51</v>
      </c>
      <c r="S59" s="13">
        <v>6</v>
      </c>
      <c r="T59" s="18" t="s">
        <v>19</v>
      </c>
      <c r="U59" s="38">
        <v>0.9</v>
      </c>
      <c r="V59" s="15">
        <v>4</v>
      </c>
      <c r="W59" s="43"/>
      <c r="X59" s="43"/>
      <c r="Y59" s="11">
        <v>4</v>
      </c>
      <c r="Z59" s="43">
        <v>0.9</v>
      </c>
      <c r="AA59" s="11">
        <v>15</v>
      </c>
      <c r="AB59" s="13">
        <v>1.1</v>
      </c>
      <c r="AC59" s="23">
        <v>32</v>
      </c>
      <c r="AD59" s="4" t="s">
        <v>25</v>
      </c>
      <c r="AE59" s="11">
        <v>11</v>
      </c>
      <c r="AF59" s="13">
        <v>42</v>
      </c>
      <c r="AG59" s="18">
        <v>8.8</v>
      </c>
      <c r="AH59" s="38" t="s">
        <v>19</v>
      </c>
      <c r="AI59" s="15">
        <v>3.3</v>
      </c>
      <c r="AJ59" s="3">
        <v>6</v>
      </c>
      <c r="AK59" s="43"/>
      <c r="AL59" s="11"/>
      <c r="AM59" s="43">
        <v>6</v>
      </c>
      <c r="AN59" s="3">
        <v>3.3</v>
      </c>
      <c r="AO59">
        <v>9</v>
      </c>
      <c r="AP59">
        <v>1.9</v>
      </c>
    </row>
    <row r="60" spans="1:42" ht="12.75">
      <c r="A60" s="13">
        <v>163</v>
      </c>
      <c r="B60" s="23" t="s">
        <v>25</v>
      </c>
      <c r="C60" s="4">
        <v>11</v>
      </c>
      <c r="D60" s="11">
        <v>217</v>
      </c>
      <c r="E60" s="13">
        <v>1</v>
      </c>
      <c r="F60" s="18">
        <v>1</v>
      </c>
      <c r="G60" s="38">
        <v>8.2</v>
      </c>
      <c r="H60" s="37">
        <v>16.25</v>
      </c>
      <c r="I60" s="15">
        <v>-0.5</v>
      </c>
      <c r="J60" s="11"/>
      <c r="K60" s="43">
        <v>16.75</v>
      </c>
      <c r="L60" s="11">
        <v>8.7</v>
      </c>
      <c r="M60" s="43">
        <v>20</v>
      </c>
      <c r="N60" s="11">
        <v>1.95</v>
      </c>
      <c r="O60" s="13">
        <v>536</v>
      </c>
      <c r="P60" s="23" t="s">
        <v>25</v>
      </c>
      <c r="Q60" s="4">
        <v>11</v>
      </c>
      <c r="R60" s="11">
        <v>51</v>
      </c>
      <c r="S60" s="13">
        <v>5.9</v>
      </c>
      <c r="T60" s="18" t="s">
        <v>19</v>
      </c>
      <c r="U60" s="38">
        <v>1.2</v>
      </c>
      <c r="V60" s="15">
        <v>4.6</v>
      </c>
      <c r="W60" s="43"/>
      <c r="X60" s="43"/>
      <c r="Y60" s="11">
        <v>4.6</v>
      </c>
      <c r="Z60" s="43">
        <v>1.2</v>
      </c>
      <c r="AA60" s="11">
        <v>14</v>
      </c>
      <c r="AB60" s="13">
        <v>1.2</v>
      </c>
      <c r="AC60" s="23">
        <v>386</v>
      </c>
      <c r="AD60" s="4" t="s">
        <v>25</v>
      </c>
      <c r="AE60" s="11">
        <v>11</v>
      </c>
      <c r="AF60" s="13">
        <v>124</v>
      </c>
      <c r="AG60" s="18">
        <v>12.4</v>
      </c>
      <c r="AH60" s="38" t="s">
        <v>19</v>
      </c>
      <c r="AI60" s="15">
        <v>6</v>
      </c>
      <c r="AJ60" s="3">
        <v>11.6</v>
      </c>
      <c r="AK60" s="43"/>
      <c r="AL60" s="11"/>
      <c r="AM60" s="43">
        <v>11.6</v>
      </c>
      <c r="AN60" s="3">
        <v>6</v>
      </c>
      <c r="AO60">
        <v>15</v>
      </c>
      <c r="AP60">
        <v>1.4</v>
      </c>
    </row>
    <row r="61" spans="1:40" ht="12.75">
      <c r="A61" s="13">
        <v>2</v>
      </c>
      <c r="B61" s="23" t="s">
        <v>25</v>
      </c>
      <c r="C61" s="4">
        <v>11</v>
      </c>
      <c r="D61" s="11">
        <v>239</v>
      </c>
      <c r="E61" s="13">
        <v>1</v>
      </c>
      <c r="F61" s="18">
        <v>1</v>
      </c>
      <c r="G61" s="38">
        <v>11.2</v>
      </c>
      <c r="H61" s="37">
        <v>18.25</v>
      </c>
      <c r="I61" s="15">
        <v>0.9</v>
      </c>
      <c r="J61" s="11"/>
      <c r="K61" s="43">
        <v>17.35</v>
      </c>
      <c r="L61" s="11">
        <v>10.3</v>
      </c>
      <c r="M61" s="43">
        <v>14</v>
      </c>
      <c r="N61" s="11">
        <v>1.95</v>
      </c>
      <c r="O61" s="13">
        <v>101</v>
      </c>
      <c r="P61" s="23" t="s">
        <v>25</v>
      </c>
      <c r="Q61" s="4">
        <v>11</v>
      </c>
      <c r="R61" s="11">
        <v>65</v>
      </c>
      <c r="S61" s="13">
        <v>6.3</v>
      </c>
      <c r="T61" s="18" t="s">
        <v>19</v>
      </c>
      <c r="U61" s="38">
        <v>0.9</v>
      </c>
      <c r="V61" s="15">
        <v>5.4</v>
      </c>
      <c r="W61" s="43"/>
      <c r="X61" s="43"/>
      <c r="Y61" s="11">
        <v>5.4</v>
      </c>
      <c r="Z61" s="43">
        <v>0.9</v>
      </c>
      <c r="AA61" s="3">
        <v>23</v>
      </c>
      <c r="AB61" s="13">
        <v>0.9</v>
      </c>
      <c r="AC61" s="23"/>
      <c r="AD61" s="4"/>
      <c r="AE61" s="11"/>
      <c r="AF61" s="13"/>
      <c r="AG61" s="18"/>
      <c r="AH61" s="38"/>
      <c r="AI61" s="15"/>
      <c r="AJ61" s="3"/>
      <c r="AK61" s="43"/>
      <c r="AL61" s="11"/>
      <c r="AM61" s="43"/>
      <c r="AN61" s="3"/>
    </row>
    <row r="62" spans="1:40" ht="12.75">
      <c r="A62" s="13">
        <v>184</v>
      </c>
      <c r="B62" s="23" t="s">
        <v>25</v>
      </c>
      <c r="C62" s="4">
        <v>11</v>
      </c>
      <c r="D62" s="11">
        <v>194</v>
      </c>
      <c r="E62" s="13">
        <v>1</v>
      </c>
      <c r="F62" s="18">
        <v>1</v>
      </c>
      <c r="G62" s="38">
        <v>7.6</v>
      </c>
      <c r="H62" s="37">
        <v>13.25</v>
      </c>
      <c r="I62" s="15">
        <v>-2</v>
      </c>
      <c r="J62" s="11">
        <v>1.3</v>
      </c>
      <c r="K62" s="43">
        <v>16.55</v>
      </c>
      <c r="L62" s="11">
        <v>10.9</v>
      </c>
      <c r="M62" s="43">
        <v>14</v>
      </c>
      <c r="N62" s="3">
        <v>1.55</v>
      </c>
      <c r="O62" s="13">
        <v>93</v>
      </c>
      <c r="P62" s="23" t="s">
        <v>26</v>
      </c>
      <c r="Q62" s="4">
        <v>11</v>
      </c>
      <c r="R62" s="11">
        <v>87</v>
      </c>
      <c r="S62" s="13">
        <v>10</v>
      </c>
      <c r="T62" s="18">
        <v>15</v>
      </c>
      <c r="U62" s="38">
        <v>-0.3333333333333333</v>
      </c>
      <c r="V62" s="15">
        <v>6.3</v>
      </c>
      <c r="W62" s="43">
        <v>-3.7</v>
      </c>
      <c r="X62" s="43"/>
      <c r="Y62" s="11">
        <v>6.666666666666666</v>
      </c>
      <c r="Z62" s="43">
        <v>2.2444444444444445</v>
      </c>
      <c r="AA62" s="11">
        <v>12</v>
      </c>
      <c r="AB62" s="13">
        <v>0.9666666666666659</v>
      </c>
      <c r="AC62" s="23"/>
      <c r="AD62" s="4"/>
      <c r="AE62" s="11"/>
      <c r="AF62" s="13"/>
      <c r="AG62" s="18"/>
      <c r="AH62" s="38"/>
      <c r="AI62" s="15"/>
      <c r="AJ62" s="3"/>
      <c r="AK62" s="43"/>
      <c r="AL62" s="11"/>
      <c r="AM62" s="43"/>
      <c r="AN62" s="3"/>
    </row>
    <row r="63" spans="1:40" ht="12.75">
      <c r="A63" s="13">
        <v>56</v>
      </c>
      <c r="B63" s="23" t="s">
        <v>25</v>
      </c>
      <c r="C63" s="4">
        <v>11</v>
      </c>
      <c r="D63" s="11">
        <v>127</v>
      </c>
      <c r="E63" s="13">
        <v>1</v>
      </c>
      <c r="F63" s="18">
        <v>1</v>
      </c>
      <c r="G63" s="38">
        <v>5.1</v>
      </c>
      <c r="H63" s="37">
        <v>11.25</v>
      </c>
      <c r="I63" s="15">
        <v>-0.7</v>
      </c>
      <c r="J63" s="11">
        <v>1.3</v>
      </c>
      <c r="K63" s="43">
        <v>13.25</v>
      </c>
      <c r="L63" s="11">
        <v>7.1</v>
      </c>
      <c r="M63" s="43">
        <v>15</v>
      </c>
      <c r="N63" s="3">
        <v>1.25</v>
      </c>
      <c r="O63" s="13">
        <v>534</v>
      </c>
      <c r="P63" s="23" t="s">
        <v>26</v>
      </c>
      <c r="Q63" s="4">
        <v>11</v>
      </c>
      <c r="R63" s="11">
        <v>39</v>
      </c>
      <c r="S63" s="13">
        <v>7</v>
      </c>
      <c r="T63" s="18">
        <v>15</v>
      </c>
      <c r="U63" s="38">
        <v>0.2</v>
      </c>
      <c r="V63" s="15">
        <v>6.6</v>
      </c>
      <c r="W63" s="43">
        <v>1.8</v>
      </c>
      <c r="X63" s="43">
        <v>1.3</v>
      </c>
      <c r="Y63" s="11">
        <v>3.54</v>
      </c>
      <c r="Z63" s="43">
        <v>0.5533333333333333</v>
      </c>
      <c r="AA63" s="3">
        <v>11</v>
      </c>
      <c r="AB63" s="13">
        <v>0.84</v>
      </c>
      <c r="AC63" s="23"/>
      <c r="AD63" s="4"/>
      <c r="AE63" s="11"/>
      <c r="AF63" s="13"/>
      <c r="AG63" s="18"/>
      <c r="AH63" s="38"/>
      <c r="AI63" s="15"/>
      <c r="AJ63" s="3"/>
      <c r="AK63" s="43"/>
      <c r="AL63" s="11"/>
      <c r="AM63" s="43"/>
      <c r="AN63" s="3"/>
    </row>
    <row r="64" spans="1:40" ht="12.75">
      <c r="A64" s="13">
        <v>60</v>
      </c>
      <c r="B64" s="23" t="s">
        <v>25</v>
      </c>
      <c r="C64" s="4">
        <v>11</v>
      </c>
      <c r="D64" s="11">
        <v>171</v>
      </c>
      <c r="E64" s="13">
        <v>1</v>
      </c>
      <c r="F64" s="18">
        <v>1</v>
      </c>
      <c r="G64" s="38">
        <v>6.25</v>
      </c>
      <c r="H64" s="37">
        <v>13.25</v>
      </c>
      <c r="I64" s="15">
        <v>-0.4</v>
      </c>
      <c r="J64" s="11">
        <v>1.3</v>
      </c>
      <c r="K64" s="43">
        <v>14.95</v>
      </c>
      <c r="L64" s="11">
        <v>7.95</v>
      </c>
      <c r="M64" s="43">
        <v>20</v>
      </c>
      <c r="N64">
        <v>1.55</v>
      </c>
      <c r="O64" s="13">
        <v>533</v>
      </c>
      <c r="P64" s="23" t="s">
        <v>26</v>
      </c>
      <c r="Q64" s="4">
        <v>11</v>
      </c>
      <c r="R64" s="11">
        <v>43</v>
      </c>
      <c r="S64" s="13">
        <v>8.5</v>
      </c>
      <c r="T64" s="18" t="s">
        <v>19</v>
      </c>
      <c r="U64" s="38">
        <v>1.2</v>
      </c>
      <c r="V64" s="15">
        <v>4</v>
      </c>
      <c r="W64" s="3"/>
      <c r="X64" s="43"/>
      <c r="Y64" s="11">
        <v>4</v>
      </c>
      <c r="Z64" s="43">
        <v>1.2</v>
      </c>
      <c r="AA64" s="3">
        <v>10</v>
      </c>
      <c r="AB64" s="13">
        <v>0.7</v>
      </c>
      <c r="AC64" s="23"/>
      <c r="AD64" s="4"/>
      <c r="AE64" s="11"/>
      <c r="AF64" s="13"/>
      <c r="AG64" s="18"/>
      <c r="AH64" s="38"/>
      <c r="AI64" s="15"/>
      <c r="AJ64" s="3"/>
      <c r="AK64" s="43"/>
      <c r="AL64" s="11"/>
      <c r="AM64" s="43"/>
      <c r="AN64" s="3"/>
    </row>
    <row r="65" spans="1:40" ht="12.75">
      <c r="A65" s="13">
        <v>54</v>
      </c>
      <c r="B65" s="23" t="s">
        <v>25</v>
      </c>
      <c r="C65" s="4">
        <v>11</v>
      </c>
      <c r="D65" s="11">
        <v>207</v>
      </c>
      <c r="E65" s="13">
        <v>1</v>
      </c>
      <c r="F65" s="18">
        <v>1</v>
      </c>
      <c r="G65" s="38">
        <v>6.5</v>
      </c>
      <c r="H65" s="37">
        <v>15.25</v>
      </c>
      <c r="I65" s="15">
        <v>-0.7</v>
      </c>
      <c r="J65" s="11">
        <v>1.3</v>
      </c>
      <c r="K65" s="43">
        <v>17.25</v>
      </c>
      <c r="L65" s="11">
        <v>8.5</v>
      </c>
      <c r="M65" s="43">
        <v>17</v>
      </c>
      <c r="N65" s="3">
        <v>1.45</v>
      </c>
      <c r="O65" s="13">
        <v>285</v>
      </c>
      <c r="P65" s="23" t="s">
        <v>26</v>
      </c>
      <c r="Q65" s="4">
        <v>11</v>
      </c>
      <c r="R65" s="11">
        <v>70</v>
      </c>
      <c r="S65" s="13">
        <v>10.1</v>
      </c>
      <c r="T65" s="18" t="s">
        <v>19</v>
      </c>
      <c r="U65" s="38">
        <v>2</v>
      </c>
      <c r="V65" s="15">
        <v>5.8</v>
      </c>
      <c r="W65" s="3"/>
      <c r="X65" s="43"/>
      <c r="Y65" s="11">
        <v>5.8</v>
      </c>
      <c r="Z65" s="43">
        <v>2</v>
      </c>
      <c r="AA65" s="3">
        <v>14</v>
      </c>
      <c r="AB65" s="13">
        <v>1.2</v>
      </c>
      <c r="AC65" s="23"/>
      <c r="AD65" s="4"/>
      <c r="AE65" s="11"/>
      <c r="AF65" s="13"/>
      <c r="AG65" s="18"/>
      <c r="AH65" s="38"/>
      <c r="AI65" s="15"/>
      <c r="AJ65" s="3"/>
      <c r="AK65" s="43"/>
      <c r="AL65" s="11"/>
      <c r="AM65" s="43"/>
      <c r="AN65" s="3"/>
    </row>
    <row r="66" spans="1:40" ht="12.75">
      <c r="A66" s="13">
        <v>62</v>
      </c>
      <c r="B66" s="23" t="s">
        <v>25</v>
      </c>
      <c r="C66" s="4">
        <v>11</v>
      </c>
      <c r="D66" s="11">
        <v>149</v>
      </c>
      <c r="E66" s="13">
        <v>1</v>
      </c>
      <c r="F66" s="18">
        <v>1</v>
      </c>
      <c r="G66" s="38">
        <v>5</v>
      </c>
      <c r="H66" s="37">
        <v>11.1</v>
      </c>
      <c r="I66" s="15">
        <v>-0.7</v>
      </c>
      <c r="J66" s="11">
        <v>1.3</v>
      </c>
      <c r="K66" s="43">
        <v>13.1</v>
      </c>
      <c r="L66" s="11">
        <v>7</v>
      </c>
      <c r="M66" s="43">
        <v>21</v>
      </c>
      <c r="N66" s="3">
        <v>1.8</v>
      </c>
      <c r="O66" s="13">
        <v>275</v>
      </c>
      <c r="P66" s="23" t="s">
        <v>26</v>
      </c>
      <c r="Q66" s="4">
        <v>11</v>
      </c>
      <c r="R66" s="11">
        <v>38</v>
      </c>
      <c r="S66" s="13">
        <v>10</v>
      </c>
      <c r="T66" s="18" t="s">
        <v>19</v>
      </c>
      <c r="U66" s="38">
        <v>2</v>
      </c>
      <c r="V66" s="15">
        <v>3.5</v>
      </c>
      <c r="W66" s="3"/>
      <c r="X66" s="43"/>
      <c r="Y66" s="11">
        <v>3.5</v>
      </c>
      <c r="Z66" s="43">
        <v>2</v>
      </c>
      <c r="AA66" s="3">
        <v>8</v>
      </c>
      <c r="AB66" s="13">
        <v>0.5</v>
      </c>
      <c r="AC66" s="23"/>
      <c r="AD66" s="4"/>
      <c r="AE66" s="11"/>
      <c r="AF66" s="13"/>
      <c r="AG66" s="18"/>
      <c r="AH66" s="38"/>
      <c r="AI66" s="15"/>
      <c r="AJ66" s="3"/>
      <c r="AK66" s="43"/>
      <c r="AL66" s="11"/>
      <c r="AM66" s="43"/>
      <c r="AN66" s="3"/>
    </row>
    <row r="67" spans="1:40" ht="12.75">
      <c r="A67" s="13">
        <v>65</v>
      </c>
      <c r="B67" s="23" t="s">
        <v>25</v>
      </c>
      <c r="C67" s="4">
        <v>11</v>
      </c>
      <c r="D67" s="11">
        <v>141</v>
      </c>
      <c r="E67" s="13">
        <v>1</v>
      </c>
      <c r="F67" s="18">
        <v>1</v>
      </c>
      <c r="G67" s="38">
        <v>6</v>
      </c>
      <c r="H67" s="37">
        <v>12.4</v>
      </c>
      <c r="I67" s="15">
        <v>-0.1</v>
      </c>
      <c r="J67" s="11">
        <v>1.3</v>
      </c>
      <c r="K67" s="43">
        <v>13.8</v>
      </c>
      <c r="L67" s="11">
        <v>7.4</v>
      </c>
      <c r="M67" s="43">
        <v>17</v>
      </c>
      <c r="N67" s="3">
        <v>2</v>
      </c>
      <c r="O67" s="13">
        <v>276</v>
      </c>
      <c r="P67" s="23" t="s">
        <v>26</v>
      </c>
      <c r="Q67" s="4">
        <v>11</v>
      </c>
      <c r="R67" s="11">
        <v>60</v>
      </c>
      <c r="S67" s="13">
        <v>7.6</v>
      </c>
      <c r="T67" s="18" t="s">
        <v>19</v>
      </c>
      <c r="U67" s="38">
        <v>0.8</v>
      </c>
      <c r="V67" s="15">
        <v>4.7</v>
      </c>
      <c r="W67" s="3"/>
      <c r="X67" s="43"/>
      <c r="Y67" s="11">
        <v>4.7</v>
      </c>
      <c r="Z67" s="43">
        <v>0.8</v>
      </c>
      <c r="AA67" s="3">
        <v>15</v>
      </c>
      <c r="AB67" s="13">
        <v>0.9</v>
      </c>
      <c r="AC67" s="23"/>
      <c r="AD67" s="4"/>
      <c r="AE67" s="11"/>
      <c r="AF67" s="13"/>
      <c r="AG67" s="18"/>
      <c r="AH67" s="38"/>
      <c r="AI67" s="15"/>
      <c r="AJ67" s="3"/>
      <c r="AK67" s="43"/>
      <c r="AL67" s="11"/>
      <c r="AM67" s="43"/>
      <c r="AN67" s="3"/>
    </row>
    <row r="68" spans="1:40" ht="12.75">
      <c r="A68" s="13">
        <v>68</v>
      </c>
      <c r="B68" s="23" t="s">
        <v>25</v>
      </c>
      <c r="C68" s="4">
        <v>11</v>
      </c>
      <c r="D68" s="11">
        <v>150</v>
      </c>
      <c r="E68" s="13">
        <v>1</v>
      </c>
      <c r="F68" s="18">
        <v>1</v>
      </c>
      <c r="G68" s="38">
        <v>6</v>
      </c>
      <c r="H68" s="37">
        <v>13.5</v>
      </c>
      <c r="I68" s="15">
        <v>0</v>
      </c>
      <c r="J68" s="11">
        <v>1.3</v>
      </c>
      <c r="K68" s="43">
        <v>14.8</v>
      </c>
      <c r="L68" s="11">
        <v>7.3</v>
      </c>
      <c r="M68" s="43">
        <v>5</v>
      </c>
      <c r="N68" s="3">
        <v>1.8</v>
      </c>
      <c r="O68" s="13">
        <v>292</v>
      </c>
      <c r="P68" s="23" t="s">
        <v>26</v>
      </c>
      <c r="Q68" s="4">
        <v>11</v>
      </c>
      <c r="R68" s="11">
        <v>70</v>
      </c>
      <c r="S68" s="13">
        <v>8.9</v>
      </c>
      <c r="T68" s="18" t="s">
        <v>19</v>
      </c>
      <c r="U68" s="38">
        <v>1</v>
      </c>
      <c r="V68" s="15">
        <v>6.2</v>
      </c>
      <c r="W68" s="3"/>
      <c r="X68" s="43"/>
      <c r="Y68" s="11">
        <v>6.2</v>
      </c>
      <c r="Z68" s="43">
        <v>1</v>
      </c>
      <c r="AA68" s="3">
        <v>16</v>
      </c>
      <c r="AB68" s="13">
        <v>1.5</v>
      </c>
      <c r="AC68" s="23"/>
      <c r="AD68" s="4"/>
      <c r="AE68" s="11"/>
      <c r="AF68" s="13"/>
      <c r="AG68" s="18"/>
      <c r="AH68" s="38"/>
      <c r="AI68" s="15"/>
      <c r="AJ68" s="3"/>
      <c r="AK68" s="43"/>
      <c r="AL68" s="11"/>
      <c r="AM68" s="43"/>
      <c r="AN68" s="3"/>
    </row>
    <row r="69" spans="1:28" ht="12.75">
      <c r="A69" s="13">
        <v>104</v>
      </c>
      <c r="B69" s="23" t="s">
        <v>25</v>
      </c>
      <c r="C69" s="4">
        <v>11</v>
      </c>
      <c r="D69" s="11">
        <v>220</v>
      </c>
      <c r="E69" s="13">
        <v>1</v>
      </c>
      <c r="F69" s="18">
        <v>1</v>
      </c>
      <c r="G69" s="38">
        <v>8.5</v>
      </c>
      <c r="H69" s="37">
        <v>17</v>
      </c>
      <c r="I69" s="15">
        <v>0.7</v>
      </c>
      <c r="J69" s="11"/>
      <c r="K69" s="43">
        <v>16.3</v>
      </c>
      <c r="L69" s="11">
        <v>7.8</v>
      </c>
      <c r="M69" s="43">
        <v>26</v>
      </c>
      <c r="N69" s="3">
        <v>1.6</v>
      </c>
      <c r="O69" s="13">
        <v>288</v>
      </c>
      <c r="P69" s="23" t="s">
        <v>26</v>
      </c>
      <c r="Q69" s="4">
        <v>11</v>
      </c>
      <c r="R69" s="11">
        <v>47</v>
      </c>
      <c r="S69" s="13">
        <v>6.6</v>
      </c>
      <c r="T69" s="18" t="s">
        <v>19</v>
      </c>
      <c r="U69" s="38">
        <v>1</v>
      </c>
      <c r="V69" s="15">
        <v>3.6</v>
      </c>
      <c r="W69" s="3"/>
      <c r="X69" s="43"/>
      <c r="Y69" s="11">
        <v>3.6</v>
      </c>
      <c r="Z69" s="43">
        <v>1</v>
      </c>
      <c r="AA69" s="3">
        <v>17</v>
      </c>
      <c r="AB69" s="13">
        <v>0.9</v>
      </c>
    </row>
    <row r="70" spans="1:28" ht="12.75">
      <c r="A70" s="13">
        <v>102</v>
      </c>
      <c r="B70" s="23" t="s">
        <v>25</v>
      </c>
      <c r="C70" s="4">
        <v>11</v>
      </c>
      <c r="D70" s="11">
        <v>188</v>
      </c>
      <c r="E70" s="13">
        <v>1</v>
      </c>
      <c r="F70" s="18">
        <v>1</v>
      </c>
      <c r="G70" s="38">
        <v>9.5</v>
      </c>
      <c r="H70" s="37">
        <v>16.3</v>
      </c>
      <c r="I70" s="15">
        <v>0</v>
      </c>
      <c r="J70" s="11">
        <v>1.3</v>
      </c>
      <c r="K70" s="43">
        <v>17.6</v>
      </c>
      <c r="L70" s="11">
        <v>10.8</v>
      </c>
      <c r="M70" s="43">
        <v>19</v>
      </c>
      <c r="N70" s="3">
        <v>2.2</v>
      </c>
      <c r="O70" s="13">
        <v>25</v>
      </c>
      <c r="P70" s="23" t="s">
        <v>26</v>
      </c>
      <c r="Q70" s="4">
        <v>11</v>
      </c>
      <c r="R70" s="11">
        <v>77</v>
      </c>
      <c r="S70" s="13">
        <v>8.6</v>
      </c>
      <c r="T70" s="18" t="s">
        <v>19</v>
      </c>
      <c r="U70" s="38">
        <v>1.5</v>
      </c>
      <c r="V70" s="15">
        <v>6.5</v>
      </c>
      <c r="W70" s="3"/>
      <c r="X70" s="43"/>
      <c r="Y70" s="11">
        <v>6.5</v>
      </c>
      <c r="Z70" s="43">
        <v>1.5</v>
      </c>
      <c r="AA70" s="3">
        <v>23</v>
      </c>
      <c r="AB70">
        <v>0.2</v>
      </c>
    </row>
    <row r="71" spans="1:28" ht="12.75">
      <c r="A71" s="13">
        <v>107</v>
      </c>
      <c r="B71" s="23" t="s">
        <v>25</v>
      </c>
      <c r="C71" s="4">
        <v>11</v>
      </c>
      <c r="D71" s="11">
        <v>187</v>
      </c>
      <c r="E71" s="13">
        <v>1</v>
      </c>
      <c r="F71" s="18">
        <v>1</v>
      </c>
      <c r="G71" s="38">
        <v>9</v>
      </c>
      <c r="H71" s="37">
        <v>15.75</v>
      </c>
      <c r="I71" s="15">
        <v>2.2</v>
      </c>
      <c r="J71" s="11">
        <v>1.3</v>
      </c>
      <c r="K71" s="43">
        <v>14.85</v>
      </c>
      <c r="L71" s="11">
        <v>8.1</v>
      </c>
      <c r="M71" s="43">
        <v>10</v>
      </c>
      <c r="N71" s="3">
        <v>1.45</v>
      </c>
      <c r="O71" s="13">
        <v>579</v>
      </c>
      <c r="P71" s="23" t="s">
        <v>26</v>
      </c>
      <c r="Q71" s="4">
        <v>11</v>
      </c>
      <c r="R71" s="11">
        <v>47</v>
      </c>
      <c r="S71" s="13">
        <v>5.1</v>
      </c>
      <c r="T71" s="18" t="s">
        <v>19</v>
      </c>
      <c r="U71" s="38">
        <v>1.1</v>
      </c>
      <c r="V71" s="15">
        <v>3.9</v>
      </c>
      <c r="W71" s="3"/>
      <c r="X71" s="43"/>
      <c r="Y71" s="11">
        <v>3.9</v>
      </c>
      <c r="Z71" s="43">
        <v>1.1</v>
      </c>
      <c r="AA71" s="3">
        <v>12</v>
      </c>
      <c r="AB71">
        <v>0.2</v>
      </c>
    </row>
    <row r="72" spans="1:28" ht="12.75">
      <c r="A72" s="13">
        <v>112</v>
      </c>
      <c r="B72" s="23" t="s">
        <v>25</v>
      </c>
      <c r="C72" s="4">
        <v>11</v>
      </c>
      <c r="D72" s="11">
        <v>214</v>
      </c>
      <c r="E72" s="13">
        <v>1</v>
      </c>
      <c r="F72" s="18">
        <v>1</v>
      </c>
      <c r="G72" s="38">
        <v>7.25</v>
      </c>
      <c r="H72" s="37">
        <v>15.5</v>
      </c>
      <c r="I72" s="15">
        <v>-2</v>
      </c>
      <c r="J72" s="11">
        <v>1.3</v>
      </c>
      <c r="K72" s="43">
        <v>18.8</v>
      </c>
      <c r="L72" s="11">
        <v>10.55</v>
      </c>
      <c r="M72" s="43">
        <v>17</v>
      </c>
      <c r="N72" s="3">
        <v>1.9</v>
      </c>
      <c r="O72" s="13">
        <v>40</v>
      </c>
      <c r="P72" s="23" t="s">
        <v>26</v>
      </c>
      <c r="Q72" s="4">
        <v>11</v>
      </c>
      <c r="R72" s="11">
        <v>68</v>
      </c>
      <c r="S72" s="13">
        <v>7.9</v>
      </c>
      <c r="T72" s="18" t="s">
        <v>19</v>
      </c>
      <c r="U72" s="38">
        <v>1.2</v>
      </c>
      <c r="V72" s="15">
        <v>4</v>
      </c>
      <c r="W72" s="3"/>
      <c r="X72" s="43"/>
      <c r="Y72" s="11">
        <v>4</v>
      </c>
      <c r="Z72" s="43">
        <v>1.2</v>
      </c>
      <c r="AA72" s="3">
        <v>14</v>
      </c>
      <c r="AB72">
        <v>0.4</v>
      </c>
    </row>
    <row r="73" spans="1:28" ht="12.75">
      <c r="A73" s="13">
        <v>111</v>
      </c>
      <c r="B73" s="23" t="s">
        <v>25</v>
      </c>
      <c r="C73" s="4">
        <v>11</v>
      </c>
      <c r="D73" s="11">
        <v>198</v>
      </c>
      <c r="E73" s="13">
        <v>1</v>
      </c>
      <c r="F73" s="18">
        <v>1</v>
      </c>
      <c r="G73" s="38">
        <v>5</v>
      </c>
      <c r="H73" s="37">
        <v>15.5</v>
      </c>
      <c r="I73" s="15">
        <v>-4</v>
      </c>
      <c r="J73" s="11"/>
      <c r="K73" s="43">
        <v>19.5</v>
      </c>
      <c r="L73" s="11">
        <v>9</v>
      </c>
      <c r="M73" s="43">
        <v>23</v>
      </c>
      <c r="N73" s="3">
        <v>2.8</v>
      </c>
      <c r="O73" s="13">
        <v>42</v>
      </c>
      <c r="P73" s="23" t="s">
        <v>26</v>
      </c>
      <c r="Q73" s="4">
        <v>11</v>
      </c>
      <c r="R73" s="11">
        <v>66</v>
      </c>
      <c r="S73" s="13">
        <v>8.9</v>
      </c>
      <c r="T73" s="18" t="s">
        <v>19</v>
      </c>
      <c r="U73" s="38">
        <v>1.7</v>
      </c>
      <c r="V73" s="15">
        <v>6.7</v>
      </c>
      <c r="W73" s="3"/>
      <c r="X73" s="43"/>
      <c r="Y73" s="11">
        <v>6.7</v>
      </c>
      <c r="Z73" s="43">
        <v>1.7</v>
      </c>
      <c r="AA73" s="3">
        <v>12</v>
      </c>
      <c r="AB73">
        <v>1.6</v>
      </c>
    </row>
    <row r="74" spans="1:28" ht="12.75">
      <c r="A74" s="13">
        <v>142</v>
      </c>
      <c r="B74" s="23" t="s">
        <v>25</v>
      </c>
      <c r="C74" s="4">
        <v>11</v>
      </c>
      <c r="D74" s="11">
        <v>226</v>
      </c>
      <c r="E74" s="13">
        <v>14.5</v>
      </c>
      <c r="F74" s="18">
        <v>15</v>
      </c>
      <c r="G74" s="38">
        <v>7</v>
      </c>
      <c r="H74" s="37">
        <v>14.1</v>
      </c>
      <c r="I74" s="15">
        <v>-1.6</v>
      </c>
      <c r="J74" s="43">
        <v>1.3</v>
      </c>
      <c r="K74" s="43">
        <v>16.476666666666667</v>
      </c>
      <c r="L74" s="11">
        <v>9.613333333333333</v>
      </c>
      <c r="M74" s="43">
        <v>15</v>
      </c>
      <c r="N74" s="3">
        <v>1.6766666666666659</v>
      </c>
      <c r="O74" s="13">
        <v>560</v>
      </c>
      <c r="P74" s="23" t="s">
        <v>26</v>
      </c>
      <c r="Q74" s="4">
        <v>11</v>
      </c>
      <c r="R74" s="11">
        <v>42</v>
      </c>
      <c r="S74" s="13">
        <v>7.4</v>
      </c>
      <c r="T74" s="18" t="s">
        <v>19</v>
      </c>
      <c r="U74" s="38">
        <v>1.3</v>
      </c>
      <c r="V74" s="15">
        <v>4</v>
      </c>
      <c r="W74" s="3"/>
      <c r="X74" s="43"/>
      <c r="Y74" s="11">
        <v>4</v>
      </c>
      <c r="Z74" s="43">
        <v>1.3</v>
      </c>
      <c r="AA74" s="3">
        <v>12</v>
      </c>
      <c r="AB74">
        <v>1.3</v>
      </c>
    </row>
    <row r="75" spans="1:28" ht="12.75">
      <c r="A75" s="13">
        <v>145</v>
      </c>
      <c r="B75" s="23" t="s">
        <v>25</v>
      </c>
      <c r="C75" s="4">
        <v>11</v>
      </c>
      <c r="D75" s="11">
        <v>191</v>
      </c>
      <c r="E75" s="13">
        <v>1</v>
      </c>
      <c r="F75" s="18">
        <v>1</v>
      </c>
      <c r="G75" s="38">
        <v>6.4</v>
      </c>
      <c r="H75" s="37">
        <v>13.2</v>
      </c>
      <c r="I75" s="15">
        <v>-3.8</v>
      </c>
      <c r="J75" s="11"/>
      <c r="K75" s="43">
        <v>17</v>
      </c>
      <c r="L75" s="11">
        <v>10.2</v>
      </c>
      <c r="M75" s="43">
        <v>16</v>
      </c>
      <c r="N75" s="3">
        <v>1.8</v>
      </c>
      <c r="O75" s="13">
        <v>561</v>
      </c>
      <c r="P75" s="23" t="s">
        <v>26</v>
      </c>
      <c r="Q75" s="4">
        <v>11</v>
      </c>
      <c r="R75" s="11">
        <v>53</v>
      </c>
      <c r="S75" s="13">
        <v>15</v>
      </c>
      <c r="T75" s="18">
        <v>15</v>
      </c>
      <c r="U75" s="38">
        <v>-0.25</v>
      </c>
      <c r="V75" s="15">
        <v>3.25</v>
      </c>
      <c r="W75" s="3">
        <v>0.25</v>
      </c>
      <c r="X75" s="43">
        <v>1.3</v>
      </c>
      <c r="Y75" s="11">
        <v>4.3</v>
      </c>
      <c r="Z75" s="43">
        <v>0.8</v>
      </c>
      <c r="AA75" s="3">
        <v>11</v>
      </c>
      <c r="AB75">
        <v>0.6</v>
      </c>
    </row>
    <row r="76" spans="1:28" ht="12.75">
      <c r="A76" s="13">
        <v>143</v>
      </c>
      <c r="B76" s="23" t="s">
        <v>25</v>
      </c>
      <c r="C76" s="4">
        <v>11</v>
      </c>
      <c r="D76" s="11">
        <v>222</v>
      </c>
      <c r="E76" s="13">
        <v>1</v>
      </c>
      <c r="F76" s="18">
        <v>1</v>
      </c>
      <c r="G76" s="38">
        <v>7.5</v>
      </c>
      <c r="H76" s="37">
        <v>15.4</v>
      </c>
      <c r="I76" s="15">
        <v>-1</v>
      </c>
      <c r="J76" s="11">
        <v>1.3</v>
      </c>
      <c r="K76" s="43">
        <v>17.7</v>
      </c>
      <c r="L76" s="11">
        <v>9.8</v>
      </c>
      <c r="M76" s="43">
        <v>13</v>
      </c>
      <c r="N76" s="3">
        <v>1.9</v>
      </c>
      <c r="O76" s="13">
        <v>588</v>
      </c>
      <c r="P76" s="23" t="s">
        <v>26</v>
      </c>
      <c r="Q76" s="4">
        <v>11</v>
      </c>
      <c r="R76" s="11">
        <v>47</v>
      </c>
      <c r="S76" s="13">
        <v>8</v>
      </c>
      <c r="T76" s="18">
        <v>15</v>
      </c>
      <c r="U76" s="38">
        <v>1.3</v>
      </c>
      <c r="V76" s="15">
        <v>3.3</v>
      </c>
      <c r="W76" s="3">
        <v>-3.25</v>
      </c>
      <c r="X76" s="43"/>
      <c r="Y76" s="11">
        <v>3.493333333333333</v>
      </c>
      <c r="Z76" s="43">
        <v>1.3</v>
      </c>
      <c r="AA76" s="3">
        <v>11</v>
      </c>
      <c r="AB76">
        <v>0.9933333333333332</v>
      </c>
    </row>
    <row r="77" spans="1:28" ht="12.75">
      <c r="A77" s="13">
        <v>144</v>
      </c>
      <c r="B77" s="23" t="s">
        <v>25</v>
      </c>
      <c r="C77" s="4">
        <v>11</v>
      </c>
      <c r="D77" s="11">
        <v>188</v>
      </c>
      <c r="E77" s="13">
        <v>1</v>
      </c>
      <c r="F77" s="18">
        <v>1</v>
      </c>
      <c r="G77" s="38">
        <v>7.25</v>
      </c>
      <c r="H77" s="37">
        <v>15.25</v>
      </c>
      <c r="I77" s="15">
        <v>-2.2</v>
      </c>
      <c r="J77" s="11"/>
      <c r="K77" s="43">
        <v>17.45</v>
      </c>
      <c r="L77" s="11">
        <v>9.45</v>
      </c>
      <c r="M77" s="43">
        <v>18</v>
      </c>
      <c r="N77">
        <v>2.05</v>
      </c>
      <c r="O77" s="13">
        <v>86</v>
      </c>
      <c r="P77" s="23" t="s">
        <v>26</v>
      </c>
      <c r="Q77" s="4">
        <v>11</v>
      </c>
      <c r="R77" s="11">
        <v>69</v>
      </c>
      <c r="S77" s="13">
        <v>8.2</v>
      </c>
      <c r="T77" s="18">
        <v>15</v>
      </c>
      <c r="U77" s="38">
        <v>-2.3</v>
      </c>
      <c r="V77" s="15">
        <v>4.75</v>
      </c>
      <c r="W77" s="3">
        <v>-1.45</v>
      </c>
      <c r="X77" s="43">
        <v>1.3</v>
      </c>
      <c r="Y77" s="11">
        <v>4.689333333333333</v>
      </c>
      <c r="Z77" s="43">
        <v>0.8353333333333335</v>
      </c>
      <c r="AA77" s="3">
        <v>15</v>
      </c>
      <c r="AB77">
        <v>0.3893333333333331</v>
      </c>
    </row>
    <row r="78" spans="1:28" ht="12.75">
      <c r="A78" s="13">
        <v>274</v>
      </c>
      <c r="B78" s="23" t="s">
        <v>25</v>
      </c>
      <c r="C78" s="4">
        <v>11</v>
      </c>
      <c r="D78" s="11">
        <v>206</v>
      </c>
      <c r="E78" s="13">
        <v>1</v>
      </c>
      <c r="F78" s="18">
        <v>1</v>
      </c>
      <c r="G78" s="38">
        <v>10.7</v>
      </c>
      <c r="H78" s="37">
        <v>19.3</v>
      </c>
      <c r="I78" s="15">
        <v>1.25</v>
      </c>
      <c r="J78" s="11"/>
      <c r="K78" s="43">
        <v>18.05</v>
      </c>
      <c r="L78" s="11">
        <v>9.45</v>
      </c>
      <c r="M78" s="43">
        <v>21</v>
      </c>
      <c r="N78" s="3">
        <v>2.25</v>
      </c>
      <c r="O78" s="13">
        <v>119</v>
      </c>
      <c r="P78" s="23" t="s">
        <v>26</v>
      </c>
      <c r="Q78" s="4">
        <v>11</v>
      </c>
      <c r="R78" s="11">
        <v>61</v>
      </c>
      <c r="S78" s="13">
        <v>8.1</v>
      </c>
      <c r="T78" s="18">
        <v>15</v>
      </c>
      <c r="U78" s="38">
        <v>-0.75</v>
      </c>
      <c r="V78" s="15">
        <v>7.3</v>
      </c>
      <c r="W78" s="3">
        <v>-1.45</v>
      </c>
      <c r="X78" s="43">
        <v>1.3</v>
      </c>
      <c r="Y78" s="11">
        <v>6.025</v>
      </c>
      <c r="Z78" s="43">
        <v>1.678</v>
      </c>
      <c r="AA78" s="3">
        <v>8</v>
      </c>
      <c r="AB78">
        <v>1.025</v>
      </c>
    </row>
    <row r="79" spans="1:28" ht="12.75">
      <c r="A79" s="13">
        <v>271</v>
      </c>
      <c r="B79" s="23" t="s">
        <v>25</v>
      </c>
      <c r="C79" s="4">
        <v>11</v>
      </c>
      <c r="D79" s="11">
        <v>182</v>
      </c>
      <c r="E79" s="13">
        <v>1</v>
      </c>
      <c r="F79" s="18">
        <v>1</v>
      </c>
      <c r="G79" s="38">
        <v>9.6</v>
      </c>
      <c r="H79" s="37">
        <v>16.7</v>
      </c>
      <c r="I79" s="15">
        <v>0.75</v>
      </c>
      <c r="J79" s="11"/>
      <c r="K79" s="43">
        <v>15.95</v>
      </c>
      <c r="L79" s="11">
        <v>8.85</v>
      </c>
      <c r="M79" s="43">
        <v>15</v>
      </c>
      <c r="N79" s="3">
        <v>1.25</v>
      </c>
      <c r="O79" s="13">
        <v>554</v>
      </c>
      <c r="P79" s="23" t="s">
        <v>26</v>
      </c>
      <c r="Q79" s="4">
        <v>11</v>
      </c>
      <c r="R79" s="11">
        <v>44</v>
      </c>
      <c r="S79" s="13">
        <v>8</v>
      </c>
      <c r="T79" s="18">
        <v>15</v>
      </c>
      <c r="U79" s="38">
        <v>-0.8</v>
      </c>
      <c r="V79" s="15">
        <v>4.7</v>
      </c>
      <c r="W79" s="3">
        <v>-2.5</v>
      </c>
      <c r="X79" s="43"/>
      <c r="Y79" s="11">
        <v>3.84</v>
      </c>
      <c r="Z79" s="43">
        <v>0.9066666666666665</v>
      </c>
      <c r="AA79" s="3">
        <v>16</v>
      </c>
      <c r="AB79">
        <v>0.94</v>
      </c>
    </row>
    <row r="80" spans="1:28" ht="12.75">
      <c r="A80" s="13">
        <v>267</v>
      </c>
      <c r="B80" s="23" t="s">
        <v>25</v>
      </c>
      <c r="C80" s="4">
        <v>11</v>
      </c>
      <c r="D80" s="11">
        <v>190</v>
      </c>
      <c r="E80" s="13">
        <v>1</v>
      </c>
      <c r="F80" s="18">
        <v>1</v>
      </c>
      <c r="G80" s="38">
        <v>8.3</v>
      </c>
      <c r="H80" s="37">
        <v>16.5</v>
      </c>
      <c r="I80" s="15">
        <v>-0.8</v>
      </c>
      <c r="J80" s="11"/>
      <c r="K80" s="43">
        <v>17.3</v>
      </c>
      <c r="L80" s="11">
        <v>9.1</v>
      </c>
      <c r="M80" s="43">
        <v>24</v>
      </c>
      <c r="N80" s="3">
        <v>1.6</v>
      </c>
      <c r="O80" s="13">
        <v>569</v>
      </c>
      <c r="P80" s="23" t="s">
        <v>26</v>
      </c>
      <c r="Q80" s="4">
        <v>11</v>
      </c>
      <c r="R80" s="11">
        <v>61</v>
      </c>
      <c r="S80" s="13">
        <v>7.6</v>
      </c>
      <c r="T80" s="18">
        <v>15</v>
      </c>
      <c r="U80" s="38">
        <v>-1.75</v>
      </c>
      <c r="V80" s="15">
        <v>4.5</v>
      </c>
      <c r="W80" s="3">
        <v>-2.45</v>
      </c>
      <c r="X80" s="43">
        <v>1.3</v>
      </c>
      <c r="Y80" s="11">
        <v>4.821333333333333</v>
      </c>
      <c r="Z80" s="43">
        <v>1.6546666666666667</v>
      </c>
      <c r="AA80" s="3">
        <v>22</v>
      </c>
      <c r="AB80">
        <v>1.8213333333333326</v>
      </c>
    </row>
    <row r="81" spans="1:28" ht="12.75">
      <c r="A81" s="13">
        <v>259</v>
      </c>
      <c r="B81" s="23" t="s">
        <v>25</v>
      </c>
      <c r="C81" s="4">
        <v>11</v>
      </c>
      <c r="D81" s="11">
        <v>215</v>
      </c>
      <c r="E81" s="13">
        <v>1</v>
      </c>
      <c r="F81" s="18">
        <v>1</v>
      </c>
      <c r="G81" s="38">
        <v>9</v>
      </c>
      <c r="H81" s="37">
        <v>19</v>
      </c>
      <c r="I81" s="15">
        <v>0.5</v>
      </c>
      <c r="J81" s="11">
        <v>1.3</v>
      </c>
      <c r="K81" s="43">
        <v>19.8</v>
      </c>
      <c r="L81" s="11">
        <v>9.8</v>
      </c>
      <c r="M81" s="43">
        <v>25</v>
      </c>
      <c r="N81" s="3">
        <v>1.8</v>
      </c>
      <c r="O81" s="13">
        <v>132</v>
      </c>
      <c r="P81" s="23" t="s">
        <v>26</v>
      </c>
      <c r="Q81" s="4">
        <v>11</v>
      </c>
      <c r="R81" s="11">
        <v>54</v>
      </c>
      <c r="S81" s="13">
        <v>8</v>
      </c>
      <c r="T81" s="18">
        <v>15</v>
      </c>
      <c r="U81" s="38">
        <v>-0.2</v>
      </c>
      <c r="V81" s="15">
        <v>6.2</v>
      </c>
      <c r="W81" s="3">
        <v>2.75</v>
      </c>
      <c r="X81" s="43">
        <v>1.3</v>
      </c>
      <c r="Y81" s="11">
        <v>6.1</v>
      </c>
      <c r="Z81" s="43">
        <v>2.7</v>
      </c>
      <c r="AA81" s="3">
        <v>12</v>
      </c>
      <c r="AB81">
        <v>0.04</v>
      </c>
    </row>
    <row r="82" spans="1:28" ht="12.75">
      <c r="A82" s="13">
        <v>279</v>
      </c>
      <c r="B82" s="23" t="s">
        <v>25</v>
      </c>
      <c r="C82" s="4">
        <v>11</v>
      </c>
      <c r="D82" s="11">
        <v>213</v>
      </c>
      <c r="E82" s="13">
        <v>1</v>
      </c>
      <c r="F82" s="18">
        <v>1</v>
      </c>
      <c r="G82" s="38">
        <v>9.9</v>
      </c>
      <c r="H82" s="37">
        <v>20</v>
      </c>
      <c r="I82" s="15">
        <v>2.2</v>
      </c>
      <c r="J82" s="11">
        <v>1.3</v>
      </c>
      <c r="K82" s="43">
        <v>19.1</v>
      </c>
      <c r="L82" s="11">
        <v>9</v>
      </c>
      <c r="M82" s="43">
        <v>24</v>
      </c>
      <c r="N82" s="3">
        <v>2.5</v>
      </c>
      <c r="O82" s="13">
        <v>298</v>
      </c>
      <c r="P82" s="23" t="s">
        <v>26</v>
      </c>
      <c r="Q82" s="4">
        <v>11</v>
      </c>
      <c r="R82" s="11">
        <v>46</v>
      </c>
      <c r="S82" s="13">
        <v>8</v>
      </c>
      <c r="T82" s="18">
        <v>15</v>
      </c>
      <c r="U82" s="38">
        <v>0.2</v>
      </c>
      <c r="V82" s="15">
        <v>6.25</v>
      </c>
      <c r="W82" s="3">
        <v>-1.45</v>
      </c>
      <c r="X82" s="43"/>
      <c r="Y82" s="11">
        <v>4.1066666666666665</v>
      </c>
      <c r="Z82" s="43">
        <v>0.88</v>
      </c>
      <c r="AA82" s="3">
        <v>13</v>
      </c>
      <c r="AB82">
        <v>0.7066666666666666</v>
      </c>
    </row>
    <row r="83" spans="1:27" ht="12.75">
      <c r="A83" s="13">
        <v>263</v>
      </c>
      <c r="B83" s="23" t="s">
        <v>25</v>
      </c>
      <c r="C83" s="4">
        <v>11</v>
      </c>
      <c r="D83" s="11">
        <v>189</v>
      </c>
      <c r="E83" s="13">
        <v>1</v>
      </c>
      <c r="F83" s="18">
        <v>1</v>
      </c>
      <c r="G83" s="38">
        <v>10.75</v>
      </c>
      <c r="H83" s="37">
        <v>18.75</v>
      </c>
      <c r="I83" s="15">
        <v>0</v>
      </c>
      <c r="J83" s="11"/>
      <c r="K83" s="43">
        <v>18.75</v>
      </c>
      <c r="L83" s="11">
        <v>10.75</v>
      </c>
      <c r="M83" s="43">
        <v>17</v>
      </c>
      <c r="N83" s="3">
        <v>3.65</v>
      </c>
      <c r="O83" s="13">
        <v>301</v>
      </c>
      <c r="P83" s="23" t="s">
        <v>26</v>
      </c>
      <c r="Q83" s="4">
        <v>11</v>
      </c>
      <c r="R83" s="11">
        <v>48</v>
      </c>
      <c r="S83" s="13">
        <v>8</v>
      </c>
      <c r="T83" s="18">
        <v>15</v>
      </c>
      <c r="U83" s="38">
        <v>1.25</v>
      </c>
      <c r="V83" s="15">
        <v>6.7</v>
      </c>
      <c r="W83" s="43">
        <v>2.25</v>
      </c>
      <c r="X83" s="43">
        <v>1.3</v>
      </c>
      <c r="Y83" s="11">
        <v>3.673333333333333</v>
      </c>
      <c r="Z83" s="43">
        <v>0.7666666666666667</v>
      </c>
      <c r="AA83" s="3">
        <v>15</v>
      </c>
    </row>
    <row r="84" spans="1:28" ht="12.75">
      <c r="A84" s="13">
        <v>253</v>
      </c>
      <c r="B84" s="23" t="s">
        <v>25</v>
      </c>
      <c r="C84" s="4">
        <v>11</v>
      </c>
      <c r="D84" s="11">
        <v>207</v>
      </c>
      <c r="E84" s="13">
        <v>1</v>
      </c>
      <c r="F84" s="18">
        <v>1</v>
      </c>
      <c r="G84" s="38">
        <v>10.75</v>
      </c>
      <c r="H84" s="37">
        <v>18.6</v>
      </c>
      <c r="I84" s="15">
        <v>1.1</v>
      </c>
      <c r="J84" s="11"/>
      <c r="K84" s="43">
        <v>17.5</v>
      </c>
      <c r="L84" s="11">
        <v>9.65</v>
      </c>
      <c r="M84" s="43">
        <v>24</v>
      </c>
      <c r="N84" s="3">
        <v>0.3000000000000007</v>
      </c>
      <c r="O84" s="13">
        <v>314</v>
      </c>
      <c r="P84" s="23" t="s">
        <v>26</v>
      </c>
      <c r="Q84" s="4">
        <v>11</v>
      </c>
      <c r="R84" s="11">
        <v>63</v>
      </c>
      <c r="S84" s="13">
        <v>8</v>
      </c>
      <c r="T84" s="18">
        <v>15</v>
      </c>
      <c r="U84" s="38">
        <v>2.2</v>
      </c>
      <c r="V84" s="15">
        <v>9</v>
      </c>
      <c r="W84" s="43">
        <v>1.75</v>
      </c>
      <c r="X84" s="43">
        <v>1.3</v>
      </c>
      <c r="Y84" s="11">
        <v>5.166666666666666</v>
      </c>
      <c r="Z84" s="43">
        <v>1.54</v>
      </c>
      <c r="AA84" s="3">
        <v>17</v>
      </c>
      <c r="AB84">
        <v>1.566666666666666</v>
      </c>
    </row>
    <row r="85" spans="1:28" ht="12.75">
      <c r="A85" s="13">
        <v>491</v>
      </c>
      <c r="B85" s="23" t="s">
        <v>25</v>
      </c>
      <c r="C85" s="4">
        <v>11</v>
      </c>
      <c r="D85" s="11">
        <v>103</v>
      </c>
      <c r="E85" s="13">
        <v>1</v>
      </c>
      <c r="F85" s="18">
        <v>1</v>
      </c>
      <c r="G85" s="38">
        <v>5.5</v>
      </c>
      <c r="H85" s="37">
        <v>9.25</v>
      </c>
      <c r="I85" s="15">
        <v>-0.3</v>
      </c>
      <c r="J85" s="11">
        <v>1.3</v>
      </c>
      <c r="K85" s="43">
        <v>10.85</v>
      </c>
      <c r="L85" s="11">
        <v>7.1</v>
      </c>
      <c r="M85" s="43">
        <v>8</v>
      </c>
      <c r="N85" s="3">
        <v>1.05</v>
      </c>
      <c r="O85" s="13">
        <v>313</v>
      </c>
      <c r="P85" s="23" t="s">
        <v>26</v>
      </c>
      <c r="Q85" s="4">
        <v>11</v>
      </c>
      <c r="R85" s="11">
        <v>59</v>
      </c>
      <c r="S85" s="13">
        <v>8</v>
      </c>
      <c r="T85" s="18">
        <v>15</v>
      </c>
      <c r="U85" s="38">
        <v>0.75</v>
      </c>
      <c r="V85" s="15">
        <v>6.9</v>
      </c>
      <c r="W85" s="3">
        <v>-0.05</v>
      </c>
      <c r="X85" s="43">
        <v>1.3</v>
      </c>
      <c r="Y85" s="11">
        <v>5.006666666666667</v>
      </c>
      <c r="Z85" s="43">
        <v>1.7266666666666668</v>
      </c>
      <c r="AA85" s="3">
        <v>12</v>
      </c>
      <c r="AB85">
        <v>1.706666666666667</v>
      </c>
    </row>
    <row r="86" spans="1:28" ht="12.75">
      <c r="A86" s="13">
        <v>468</v>
      </c>
      <c r="B86" s="23" t="s">
        <v>25</v>
      </c>
      <c r="C86" s="4">
        <v>11</v>
      </c>
      <c r="D86" s="11">
        <v>164</v>
      </c>
      <c r="E86" s="13">
        <v>1</v>
      </c>
      <c r="F86" s="18">
        <v>1</v>
      </c>
      <c r="G86" s="38">
        <v>4.75</v>
      </c>
      <c r="H86" s="37">
        <v>13.5</v>
      </c>
      <c r="I86" s="15">
        <v>-0.5</v>
      </c>
      <c r="J86" s="11">
        <v>1.3</v>
      </c>
      <c r="K86" s="43">
        <v>15.3</v>
      </c>
      <c r="L86" s="11">
        <v>6.55</v>
      </c>
      <c r="M86" s="43">
        <v>20</v>
      </c>
      <c r="N86" s="3">
        <v>1.3</v>
      </c>
      <c r="O86" s="13">
        <v>412</v>
      </c>
      <c r="P86" s="23" t="s">
        <v>25</v>
      </c>
      <c r="Q86" s="4">
        <v>11</v>
      </c>
      <c r="R86" s="11">
        <v>35</v>
      </c>
      <c r="S86" s="13">
        <v>5.8</v>
      </c>
      <c r="T86" s="18" t="s">
        <v>19</v>
      </c>
      <c r="U86" s="38">
        <v>1.2</v>
      </c>
      <c r="V86" s="15">
        <v>3.1</v>
      </c>
      <c r="W86" s="3"/>
      <c r="X86" s="43"/>
      <c r="Y86" s="11">
        <v>3.1</v>
      </c>
      <c r="Z86" s="43">
        <v>1.2</v>
      </c>
      <c r="AA86" s="3">
        <v>7</v>
      </c>
      <c r="AB86">
        <v>0.2</v>
      </c>
    </row>
    <row r="87" spans="1:28" ht="12.75">
      <c r="A87" s="13">
        <v>463</v>
      </c>
      <c r="B87" s="23" t="s">
        <v>25</v>
      </c>
      <c r="C87" s="4">
        <v>11</v>
      </c>
      <c r="D87" s="11">
        <v>209</v>
      </c>
      <c r="E87" s="13">
        <v>1</v>
      </c>
      <c r="F87" s="18">
        <v>1</v>
      </c>
      <c r="G87" s="38">
        <v>7.2</v>
      </c>
      <c r="H87" s="37">
        <v>14.7</v>
      </c>
      <c r="I87" s="15">
        <v>-0.4</v>
      </c>
      <c r="J87" s="11">
        <v>1.3</v>
      </c>
      <c r="K87" s="43">
        <v>16.4</v>
      </c>
      <c r="L87" s="11">
        <v>8.9</v>
      </c>
      <c r="M87" s="43">
        <v>22</v>
      </c>
      <c r="N87" s="3">
        <v>1.2</v>
      </c>
      <c r="O87" s="13">
        <v>418</v>
      </c>
      <c r="P87" s="23" t="s">
        <v>25</v>
      </c>
      <c r="Q87" s="4">
        <v>11</v>
      </c>
      <c r="R87" s="11">
        <v>49</v>
      </c>
      <c r="S87" s="13">
        <v>7</v>
      </c>
      <c r="T87" s="18" t="s">
        <v>19</v>
      </c>
      <c r="U87" s="38">
        <v>1.6</v>
      </c>
      <c r="V87" s="15">
        <v>3.6</v>
      </c>
      <c r="W87" s="3"/>
      <c r="X87" s="43"/>
      <c r="Y87" s="11">
        <v>3.6</v>
      </c>
      <c r="Z87" s="43">
        <v>1.6</v>
      </c>
      <c r="AA87" s="3">
        <v>10</v>
      </c>
      <c r="AB87">
        <v>0.4</v>
      </c>
    </row>
    <row r="88" spans="1:28" ht="12.75">
      <c r="A88" s="13">
        <v>465</v>
      </c>
      <c r="B88" s="23" t="s">
        <v>25</v>
      </c>
      <c r="C88" s="4">
        <v>11</v>
      </c>
      <c r="D88" s="11">
        <v>168</v>
      </c>
      <c r="E88" s="13">
        <v>1</v>
      </c>
      <c r="F88" s="18">
        <v>1</v>
      </c>
      <c r="G88" s="38">
        <v>6.5</v>
      </c>
      <c r="H88" s="37">
        <v>14.75</v>
      </c>
      <c r="I88" s="15">
        <v>-0.4</v>
      </c>
      <c r="J88" s="11">
        <v>1.3</v>
      </c>
      <c r="K88" s="43">
        <v>16.45</v>
      </c>
      <c r="L88" s="11">
        <v>8.2</v>
      </c>
      <c r="M88" s="43">
        <v>17</v>
      </c>
      <c r="N88" s="3">
        <v>1.55</v>
      </c>
      <c r="O88" s="13">
        <v>393</v>
      </c>
      <c r="P88" s="23" t="s">
        <v>25</v>
      </c>
      <c r="Q88" s="4">
        <v>11</v>
      </c>
      <c r="R88" s="11">
        <v>38</v>
      </c>
      <c r="S88" s="13">
        <v>6.1</v>
      </c>
      <c r="T88" s="18" t="s">
        <v>19</v>
      </c>
      <c r="U88" s="38">
        <v>0.9</v>
      </c>
      <c r="V88" s="15">
        <v>3.5</v>
      </c>
      <c r="W88" s="3"/>
      <c r="X88" s="43"/>
      <c r="Y88" s="11">
        <v>3.5</v>
      </c>
      <c r="Z88" s="43">
        <v>0.9</v>
      </c>
      <c r="AA88" s="3">
        <v>11</v>
      </c>
      <c r="AB88">
        <v>0.8</v>
      </c>
    </row>
    <row r="89" spans="1:28" ht="12.75">
      <c r="A89" s="13">
        <v>466</v>
      </c>
      <c r="B89" s="23" t="s">
        <v>25</v>
      </c>
      <c r="C89" s="4">
        <v>11</v>
      </c>
      <c r="D89" s="11">
        <v>165</v>
      </c>
      <c r="E89" s="13">
        <v>1</v>
      </c>
      <c r="F89" s="18">
        <v>1</v>
      </c>
      <c r="G89" s="38">
        <v>7</v>
      </c>
      <c r="H89" s="37">
        <v>13.5</v>
      </c>
      <c r="I89" s="15">
        <v>-0.5</v>
      </c>
      <c r="J89" s="11">
        <v>1.3</v>
      </c>
      <c r="K89" s="43">
        <v>15.3</v>
      </c>
      <c r="L89" s="11">
        <v>8.8</v>
      </c>
      <c r="M89" s="43">
        <v>14</v>
      </c>
      <c r="N89" s="3">
        <v>1.6</v>
      </c>
      <c r="O89" s="13">
        <v>387</v>
      </c>
      <c r="P89" s="23" t="s">
        <v>25</v>
      </c>
      <c r="Q89" s="4">
        <v>11</v>
      </c>
      <c r="R89" s="11">
        <v>45</v>
      </c>
      <c r="S89" s="13">
        <v>5.6</v>
      </c>
      <c r="T89" s="18" t="s">
        <v>19</v>
      </c>
      <c r="U89" s="38">
        <v>0.7</v>
      </c>
      <c r="V89" s="15">
        <v>3.9</v>
      </c>
      <c r="W89" s="3"/>
      <c r="X89" s="43"/>
      <c r="Y89" s="11">
        <v>3.9</v>
      </c>
      <c r="Z89" s="43">
        <v>0.7</v>
      </c>
      <c r="AA89" s="3">
        <v>13</v>
      </c>
      <c r="AB89">
        <v>1.4</v>
      </c>
    </row>
    <row r="90" spans="1:28" ht="12.75">
      <c r="A90" s="13">
        <v>474</v>
      </c>
      <c r="B90" s="23" t="s">
        <v>25</v>
      </c>
      <c r="C90" s="4">
        <v>11</v>
      </c>
      <c r="D90" s="11">
        <v>230</v>
      </c>
      <c r="E90" s="13">
        <v>1</v>
      </c>
      <c r="F90" s="18">
        <v>1</v>
      </c>
      <c r="G90" s="38">
        <v>8.3</v>
      </c>
      <c r="H90" s="37">
        <v>15.7</v>
      </c>
      <c r="I90" s="15">
        <v>0</v>
      </c>
      <c r="J90" s="11">
        <v>1.3</v>
      </c>
      <c r="K90" s="43">
        <v>17</v>
      </c>
      <c r="L90" s="11">
        <v>9.6</v>
      </c>
      <c r="M90" s="43">
        <v>14</v>
      </c>
      <c r="N90" s="11">
        <v>1</v>
      </c>
      <c r="O90" s="13">
        <v>370</v>
      </c>
      <c r="P90" s="23" t="s">
        <v>25</v>
      </c>
      <c r="Q90" s="4">
        <v>11</v>
      </c>
      <c r="R90" s="11">
        <v>54</v>
      </c>
      <c r="S90" s="13">
        <v>5.6</v>
      </c>
      <c r="T90" s="18" t="s">
        <v>19</v>
      </c>
      <c r="U90" s="38">
        <v>1.3</v>
      </c>
      <c r="V90" s="15">
        <v>4.8</v>
      </c>
      <c r="W90" s="3"/>
      <c r="X90" s="43"/>
      <c r="Y90" s="11">
        <v>4.8</v>
      </c>
      <c r="Z90" s="43">
        <v>1.3</v>
      </c>
      <c r="AA90" s="3">
        <v>25</v>
      </c>
      <c r="AB90">
        <v>1.9</v>
      </c>
    </row>
    <row r="91" spans="1:28" ht="12.75">
      <c r="A91" s="13">
        <v>475</v>
      </c>
      <c r="B91" s="23" t="s">
        <v>25</v>
      </c>
      <c r="C91" s="4">
        <v>11</v>
      </c>
      <c r="D91" s="11">
        <v>164</v>
      </c>
      <c r="E91" s="13">
        <v>1</v>
      </c>
      <c r="F91" s="18">
        <v>1</v>
      </c>
      <c r="G91" s="38">
        <v>7.9</v>
      </c>
      <c r="H91" s="37">
        <v>14.9</v>
      </c>
      <c r="I91" s="15">
        <v>-0.1</v>
      </c>
      <c r="J91" s="11">
        <v>1.3</v>
      </c>
      <c r="K91" s="43">
        <v>16.3</v>
      </c>
      <c r="L91" s="11">
        <v>9.3</v>
      </c>
      <c r="M91" s="43">
        <v>20</v>
      </c>
      <c r="N91" s="3">
        <v>1.6</v>
      </c>
      <c r="O91" s="13">
        <v>371</v>
      </c>
      <c r="P91" s="23" t="s">
        <v>25</v>
      </c>
      <c r="Q91" s="4">
        <v>11</v>
      </c>
      <c r="R91" s="11">
        <v>35</v>
      </c>
      <c r="S91" s="13">
        <v>5.6</v>
      </c>
      <c r="T91" s="18" t="s">
        <v>19</v>
      </c>
      <c r="U91" s="38">
        <v>1.2</v>
      </c>
      <c r="V91" s="15">
        <v>3.5</v>
      </c>
      <c r="W91" s="3"/>
      <c r="X91" s="43"/>
      <c r="Y91" s="11">
        <v>3.5</v>
      </c>
      <c r="Z91" s="43">
        <v>1.2</v>
      </c>
      <c r="AA91" s="3">
        <v>5</v>
      </c>
      <c r="AB91">
        <v>0.6</v>
      </c>
    </row>
    <row r="92" spans="1:28" ht="12.75">
      <c r="A92" s="13">
        <v>11</v>
      </c>
      <c r="B92" s="23" t="s">
        <v>25</v>
      </c>
      <c r="C92" s="4">
        <v>11</v>
      </c>
      <c r="D92" s="11">
        <v>120</v>
      </c>
      <c r="E92" s="13">
        <v>12</v>
      </c>
      <c r="F92" s="18">
        <v>15</v>
      </c>
      <c r="G92" s="38">
        <v>9</v>
      </c>
      <c r="H92" s="37">
        <v>14.75</v>
      </c>
      <c r="I92" s="15">
        <v>-0.6</v>
      </c>
      <c r="J92" s="43">
        <v>1.3</v>
      </c>
      <c r="K92" s="43">
        <v>13.58</v>
      </c>
      <c r="L92" s="11">
        <v>8.98</v>
      </c>
      <c r="M92" s="43">
        <v>10</v>
      </c>
      <c r="N92" s="11">
        <v>1.28</v>
      </c>
      <c r="O92" s="13">
        <v>369</v>
      </c>
      <c r="P92" s="23" t="s">
        <v>25</v>
      </c>
      <c r="Q92" s="4">
        <v>11</v>
      </c>
      <c r="R92" s="11">
        <v>42</v>
      </c>
      <c r="S92" s="13">
        <v>6.6</v>
      </c>
      <c r="T92" s="18" t="s">
        <v>19</v>
      </c>
      <c r="U92" s="38">
        <v>1</v>
      </c>
      <c r="V92" s="15">
        <v>3.7</v>
      </c>
      <c r="W92" s="3"/>
      <c r="X92" s="43"/>
      <c r="Y92" s="11">
        <v>3.7</v>
      </c>
      <c r="Z92" s="43">
        <v>1</v>
      </c>
      <c r="AA92" s="3">
        <v>-2</v>
      </c>
      <c r="AB92">
        <v>0.1</v>
      </c>
    </row>
    <row r="93" spans="1:28" ht="12.75">
      <c r="A93" s="13">
        <v>14</v>
      </c>
      <c r="B93" s="23" t="s">
        <v>25</v>
      </c>
      <c r="C93" s="4">
        <v>11</v>
      </c>
      <c r="D93" s="11">
        <v>204</v>
      </c>
      <c r="E93" s="13">
        <v>1</v>
      </c>
      <c r="F93" s="18">
        <v>1</v>
      </c>
      <c r="G93" s="38">
        <v>5.75</v>
      </c>
      <c r="H93" s="37">
        <v>14.25</v>
      </c>
      <c r="I93" s="15">
        <v>-0.5</v>
      </c>
      <c r="J93" s="11">
        <v>1.3</v>
      </c>
      <c r="K93" s="43">
        <v>16.05</v>
      </c>
      <c r="L93" s="11">
        <v>7.55</v>
      </c>
      <c r="M93" s="43">
        <v>17</v>
      </c>
      <c r="N93" s="11">
        <v>2.05</v>
      </c>
      <c r="O93" s="13">
        <v>367</v>
      </c>
      <c r="P93" s="23" t="s">
        <v>25</v>
      </c>
      <c r="Q93" s="4">
        <v>11</v>
      </c>
      <c r="R93" s="11">
        <v>50</v>
      </c>
      <c r="S93" s="13">
        <v>6.8</v>
      </c>
      <c r="T93" s="18" t="s">
        <v>19</v>
      </c>
      <c r="U93" s="38">
        <v>1.3</v>
      </c>
      <c r="V93" s="15">
        <v>4.9</v>
      </c>
      <c r="W93" s="3"/>
      <c r="X93" s="43"/>
      <c r="Y93" s="11">
        <v>4.9</v>
      </c>
      <c r="Z93" s="43">
        <v>1.3</v>
      </c>
      <c r="AA93" s="3">
        <v>12</v>
      </c>
      <c r="AB93">
        <v>1.4</v>
      </c>
    </row>
    <row r="94" spans="1:28" ht="12.75">
      <c r="A94" s="13">
        <v>7</v>
      </c>
      <c r="B94" s="23" t="s">
        <v>25</v>
      </c>
      <c r="C94" s="4">
        <v>11</v>
      </c>
      <c r="D94" s="11">
        <v>178</v>
      </c>
      <c r="E94" s="13">
        <v>1</v>
      </c>
      <c r="F94" s="18">
        <v>1</v>
      </c>
      <c r="G94" s="38">
        <v>8.75</v>
      </c>
      <c r="H94" s="37">
        <v>15</v>
      </c>
      <c r="I94" s="15">
        <v>1.25</v>
      </c>
      <c r="J94" s="11">
        <v>1.3</v>
      </c>
      <c r="K94" s="43">
        <v>15.05</v>
      </c>
      <c r="L94" s="11">
        <v>8.8</v>
      </c>
      <c r="M94" s="43">
        <v>16</v>
      </c>
      <c r="N94" s="11">
        <v>1.45</v>
      </c>
      <c r="O94" s="13">
        <v>364</v>
      </c>
      <c r="P94" s="23" t="s">
        <v>25</v>
      </c>
      <c r="Q94" s="4">
        <v>11</v>
      </c>
      <c r="R94" s="11">
        <v>47</v>
      </c>
      <c r="S94" s="13">
        <v>6.2</v>
      </c>
      <c r="T94" s="18" t="s">
        <v>19</v>
      </c>
      <c r="U94" s="38">
        <v>1.2</v>
      </c>
      <c r="V94" s="15">
        <v>4.3</v>
      </c>
      <c r="W94" s="3"/>
      <c r="X94" s="43"/>
      <c r="Y94" s="11">
        <v>4.3</v>
      </c>
      <c r="Z94" s="43">
        <v>1.2</v>
      </c>
      <c r="AA94" s="3">
        <v>15</v>
      </c>
      <c r="AB94">
        <v>1.5</v>
      </c>
    </row>
    <row r="95" spans="1:28" ht="12.75">
      <c r="A95" s="13">
        <v>13</v>
      </c>
      <c r="B95" s="23" t="s">
        <v>25</v>
      </c>
      <c r="C95" s="4">
        <v>11</v>
      </c>
      <c r="D95" s="11">
        <v>191</v>
      </c>
      <c r="E95" s="13">
        <v>1</v>
      </c>
      <c r="F95" s="18">
        <v>1</v>
      </c>
      <c r="G95" s="38">
        <v>7.75</v>
      </c>
      <c r="H95" s="37">
        <v>15</v>
      </c>
      <c r="I95" s="15">
        <v>-0.75</v>
      </c>
      <c r="J95" s="11">
        <v>1.3</v>
      </c>
      <c r="K95" s="43">
        <v>17.05</v>
      </c>
      <c r="L95" s="11">
        <v>9.8</v>
      </c>
      <c r="M95" s="43">
        <v>19</v>
      </c>
      <c r="N95" s="11">
        <v>1.75</v>
      </c>
      <c r="O95" s="13">
        <v>353</v>
      </c>
      <c r="P95" s="23" t="s">
        <v>25</v>
      </c>
      <c r="Q95" s="4">
        <v>11</v>
      </c>
      <c r="R95" s="11">
        <v>45</v>
      </c>
      <c r="S95" s="13">
        <v>5.2</v>
      </c>
      <c r="T95" s="18" t="s">
        <v>19</v>
      </c>
      <c r="U95" s="38">
        <v>0.8</v>
      </c>
      <c r="V95" s="15">
        <v>4.2</v>
      </c>
      <c r="W95" s="3"/>
      <c r="X95" s="43"/>
      <c r="Y95" s="11">
        <v>4.2</v>
      </c>
      <c r="Z95" s="43">
        <v>0.8</v>
      </c>
      <c r="AA95" s="3">
        <v>15</v>
      </c>
      <c r="AB95">
        <v>1.4</v>
      </c>
    </row>
    <row r="96" spans="1:28" ht="12.75">
      <c r="A96" s="13">
        <v>16</v>
      </c>
      <c r="B96" s="23" t="s">
        <v>25</v>
      </c>
      <c r="C96" s="4">
        <v>11</v>
      </c>
      <c r="D96" s="11">
        <v>216</v>
      </c>
      <c r="E96" s="13">
        <v>1</v>
      </c>
      <c r="F96" s="18">
        <v>1</v>
      </c>
      <c r="G96" s="38">
        <v>9.4</v>
      </c>
      <c r="H96" s="37">
        <v>15.7</v>
      </c>
      <c r="I96" s="15">
        <v>-1.1</v>
      </c>
      <c r="J96" s="11"/>
      <c r="K96" s="43">
        <v>16.8</v>
      </c>
      <c r="L96" s="11">
        <v>10.5</v>
      </c>
      <c r="M96" s="43">
        <v>15</v>
      </c>
      <c r="N96" s="11">
        <v>2.2</v>
      </c>
      <c r="O96" s="13">
        <v>342</v>
      </c>
      <c r="P96" s="23" t="s">
        <v>25</v>
      </c>
      <c r="Q96" s="4">
        <v>11</v>
      </c>
      <c r="R96" s="11">
        <v>52</v>
      </c>
      <c r="S96" s="13">
        <v>7.7</v>
      </c>
      <c r="T96" s="18" t="s">
        <v>19</v>
      </c>
      <c r="U96" s="38">
        <v>1</v>
      </c>
      <c r="V96" s="15">
        <v>5.4</v>
      </c>
      <c r="W96" s="3"/>
      <c r="X96" s="43"/>
      <c r="Y96" s="11">
        <v>5.4</v>
      </c>
      <c r="Z96" s="43">
        <v>1</v>
      </c>
      <c r="AA96" s="3">
        <v>16</v>
      </c>
      <c r="AB96">
        <v>1.4</v>
      </c>
    </row>
    <row r="97" spans="1:28" ht="12.75">
      <c r="A97" s="13">
        <v>15</v>
      </c>
      <c r="B97" s="23" t="s">
        <v>25</v>
      </c>
      <c r="C97" s="4">
        <v>11</v>
      </c>
      <c r="D97" s="11">
        <v>209</v>
      </c>
      <c r="E97" s="13">
        <v>1</v>
      </c>
      <c r="F97" s="18">
        <v>1</v>
      </c>
      <c r="G97" s="38">
        <v>8.25</v>
      </c>
      <c r="H97" s="37">
        <v>16.25</v>
      </c>
      <c r="I97" s="15">
        <v>-0.5</v>
      </c>
      <c r="J97" s="11">
        <v>1.3</v>
      </c>
      <c r="K97" s="43">
        <v>18.05</v>
      </c>
      <c r="L97" s="11">
        <v>10.05</v>
      </c>
      <c r="M97" s="43">
        <v>12</v>
      </c>
      <c r="N97" s="11">
        <v>2.15</v>
      </c>
      <c r="O97" s="13">
        <v>344</v>
      </c>
      <c r="P97" s="23" t="s">
        <v>25</v>
      </c>
      <c r="Q97" s="4">
        <v>11</v>
      </c>
      <c r="R97" s="11">
        <v>54</v>
      </c>
      <c r="S97" s="13">
        <v>6.4</v>
      </c>
      <c r="T97" s="18" t="s">
        <v>19</v>
      </c>
      <c r="U97" s="38">
        <v>0.7</v>
      </c>
      <c r="V97" s="15">
        <v>4.5</v>
      </c>
      <c r="W97" s="43"/>
      <c r="X97" s="43"/>
      <c r="Y97" s="11">
        <v>4.5</v>
      </c>
      <c r="Z97" s="43">
        <v>0.7</v>
      </c>
      <c r="AA97" s="3">
        <v>14</v>
      </c>
      <c r="AB97">
        <v>1.6</v>
      </c>
    </row>
    <row r="98" spans="1:28" ht="12.75">
      <c r="A98" s="13">
        <v>46</v>
      </c>
      <c r="B98" s="23" t="s">
        <v>25</v>
      </c>
      <c r="C98" s="4">
        <v>11</v>
      </c>
      <c r="D98" s="11">
        <v>146</v>
      </c>
      <c r="E98" s="13">
        <v>1</v>
      </c>
      <c r="F98" s="18">
        <v>1</v>
      </c>
      <c r="G98" s="38">
        <v>10</v>
      </c>
      <c r="H98" s="37">
        <v>15</v>
      </c>
      <c r="I98" s="15">
        <v>1.2</v>
      </c>
      <c r="J98" s="11">
        <v>1.3</v>
      </c>
      <c r="K98" s="43">
        <v>15.1</v>
      </c>
      <c r="L98" s="11">
        <v>10.1</v>
      </c>
      <c r="M98" s="43">
        <v>16</v>
      </c>
      <c r="N98" s="3">
        <v>1.7</v>
      </c>
      <c r="O98" s="13">
        <v>320</v>
      </c>
      <c r="P98" s="23" t="s">
        <v>25</v>
      </c>
      <c r="Q98" s="4">
        <v>11</v>
      </c>
      <c r="R98" s="11">
        <v>46</v>
      </c>
      <c r="S98" s="13">
        <v>6.2</v>
      </c>
      <c r="T98" s="18" t="s">
        <v>19</v>
      </c>
      <c r="U98" s="38">
        <v>0.9</v>
      </c>
      <c r="V98" s="15">
        <v>4.3</v>
      </c>
      <c r="W98" s="43"/>
      <c r="X98" s="43"/>
      <c r="Y98" s="11">
        <v>4.3</v>
      </c>
      <c r="Z98" s="43">
        <v>0.9</v>
      </c>
      <c r="AA98" s="3">
        <v>11</v>
      </c>
      <c r="AB98">
        <v>1</v>
      </c>
    </row>
    <row r="99" spans="1:28" ht="12.75">
      <c r="A99" s="13">
        <v>52</v>
      </c>
      <c r="B99" s="23" t="s">
        <v>25</v>
      </c>
      <c r="C99" s="4">
        <v>11</v>
      </c>
      <c r="D99" s="11">
        <v>155</v>
      </c>
      <c r="E99" s="13">
        <v>14.8</v>
      </c>
      <c r="F99" s="18" t="s">
        <v>19</v>
      </c>
      <c r="G99" s="38">
        <v>8.3</v>
      </c>
      <c r="H99" s="37">
        <v>15.8</v>
      </c>
      <c r="I99" s="15"/>
      <c r="J99" s="11"/>
      <c r="K99" s="43">
        <v>15.8</v>
      </c>
      <c r="L99" s="11">
        <v>8.3</v>
      </c>
      <c r="M99" s="43">
        <v>10</v>
      </c>
      <c r="N99" s="3">
        <v>2.7</v>
      </c>
      <c r="O99" s="13">
        <v>322</v>
      </c>
      <c r="P99" s="23" t="s">
        <v>26</v>
      </c>
      <c r="Q99" s="4">
        <v>11</v>
      </c>
      <c r="R99" s="11">
        <v>62</v>
      </c>
      <c r="S99" s="13">
        <v>7</v>
      </c>
      <c r="T99" s="18">
        <v>15</v>
      </c>
      <c r="U99" s="38">
        <v>1.5</v>
      </c>
      <c r="V99" s="15">
        <v>7.9</v>
      </c>
      <c r="W99" s="43">
        <v>1.5</v>
      </c>
      <c r="X99" s="43">
        <v>1.3</v>
      </c>
      <c r="Y99" s="11">
        <v>4.286666666666667</v>
      </c>
      <c r="Z99" s="43">
        <v>1.3</v>
      </c>
      <c r="AA99" s="3">
        <v>11</v>
      </c>
      <c r="AB99">
        <v>0.8866666666666672</v>
      </c>
    </row>
    <row r="100" spans="1:28" ht="12.75">
      <c r="A100" s="13">
        <v>51</v>
      </c>
      <c r="B100" s="23" t="s">
        <v>25</v>
      </c>
      <c r="C100" s="4">
        <v>11</v>
      </c>
      <c r="D100" s="11">
        <v>184</v>
      </c>
      <c r="E100" s="13">
        <v>15.8</v>
      </c>
      <c r="F100" s="18" t="s">
        <v>19</v>
      </c>
      <c r="G100" s="38">
        <v>8.3</v>
      </c>
      <c r="H100" s="37">
        <v>17.1</v>
      </c>
      <c r="I100" s="15"/>
      <c r="J100" s="11"/>
      <c r="K100" s="43">
        <v>17.1</v>
      </c>
      <c r="L100" s="11">
        <v>8.3</v>
      </c>
      <c r="M100" s="43">
        <v>15</v>
      </c>
      <c r="N100" s="3">
        <v>1.8</v>
      </c>
      <c r="O100" s="13">
        <v>329</v>
      </c>
      <c r="P100" s="23" t="s">
        <v>26</v>
      </c>
      <c r="Q100" s="4">
        <v>11</v>
      </c>
      <c r="R100" s="11">
        <v>51</v>
      </c>
      <c r="S100" s="13">
        <v>8</v>
      </c>
      <c r="T100" s="18">
        <v>15</v>
      </c>
      <c r="U100" s="38">
        <v>-0.25</v>
      </c>
      <c r="V100" s="15">
        <v>6.2</v>
      </c>
      <c r="W100" s="43">
        <v>-0.5</v>
      </c>
      <c r="X100" s="43">
        <v>1.3</v>
      </c>
      <c r="Y100" s="11">
        <v>4.873333333333333</v>
      </c>
      <c r="Z100" s="43">
        <v>1.4333333333333333</v>
      </c>
      <c r="AA100" s="3">
        <v>11</v>
      </c>
      <c r="AB100">
        <v>1.373333333333333</v>
      </c>
    </row>
    <row r="101" spans="1:27" ht="12.75">
      <c r="A101" s="13">
        <v>48</v>
      </c>
      <c r="B101" s="23" t="s">
        <v>25</v>
      </c>
      <c r="C101" s="4">
        <v>11</v>
      </c>
      <c r="D101" s="11">
        <v>206</v>
      </c>
      <c r="E101" s="13">
        <v>15.7</v>
      </c>
      <c r="F101" s="18" t="s">
        <v>19</v>
      </c>
      <c r="G101" s="38">
        <v>9.8</v>
      </c>
      <c r="H101" s="37">
        <v>16.3</v>
      </c>
      <c r="I101" s="15"/>
      <c r="J101" s="11"/>
      <c r="K101" s="43">
        <v>16.3</v>
      </c>
      <c r="L101" s="11">
        <v>9.8</v>
      </c>
      <c r="M101" s="43">
        <v>12</v>
      </c>
      <c r="N101" s="3">
        <v>1.6</v>
      </c>
      <c r="O101" s="13">
        <v>4</v>
      </c>
      <c r="P101" s="23"/>
      <c r="Q101" s="4"/>
      <c r="R101" s="11"/>
      <c r="S101" s="13"/>
      <c r="T101" s="18"/>
      <c r="U101" s="38"/>
      <c r="V101" s="15"/>
      <c r="W101" s="43"/>
      <c r="X101" s="43"/>
      <c r="Y101" s="11"/>
      <c r="Z101" s="43"/>
      <c r="AA101" s="3"/>
    </row>
    <row r="102" spans="1:27" ht="12.75">
      <c r="A102" s="13">
        <v>53</v>
      </c>
      <c r="B102" s="23" t="s">
        <v>25</v>
      </c>
      <c r="C102" s="4">
        <v>11</v>
      </c>
      <c r="D102" s="11">
        <v>195</v>
      </c>
      <c r="E102" s="13">
        <v>16.3</v>
      </c>
      <c r="F102" s="18" t="s">
        <v>19</v>
      </c>
      <c r="G102" s="38">
        <v>8.8</v>
      </c>
      <c r="H102" s="37">
        <v>16.2</v>
      </c>
      <c r="I102" s="15"/>
      <c r="J102" s="11"/>
      <c r="K102" s="43">
        <v>16.2</v>
      </c>
      <c r="L102" s="11">
        <v>8.8</v>
      </c>
      <c r="M102" s="43">
        <v>22</v>
      </c>
      <c r="N102" s="3">
        <v>1.8</v>
      </c>
      <c r="O102" s="13">
        <v>4</v>
      </c>
      <c r="P102" s="23"/>
      <c r="Q102" s="4"/>
      <c r="R102" s="11"/>
      <c r="S102" s="13"/>
      <c r="T102" s="18"/>
      <c r="U102" s="38"/>
      <c r="V102" s="15"/>
      <c r="W102" s="43"/>
      <c r="X102" s="43"/>
      <c r="Y102" s="11"/>
      <c r="Z102" s="43"/>
      <c r="AA102" s="3"/>
    </row>
    <row r="103" spans="1:27" ht="12.75">
      <c r="A103" s="13">
        <v>70</v>
      </c>
      <c r="B103" s="23" t="s">
        <v>25</v>
      </c>
      <c r="C103" s="4">
        <v>11</v>
      </c>
      <c r="D103" s="11">
        <v>175</v>
      </c>
      <c r="E103" s="13">
        <v>14.4</v>
      </c>
      <c r="F103" s="18" t="s">
        <v>19</v>
      </c>
      <c r="G103" s="38">
        <v>10.6</v>
      </c>
      <c r="H103" s="37">
        <v>17.3</v>
      </c>
      <c r="I103" s="15"/>
      <c r="J103" s="11"/>
      <c r="K103" s="43">
        <v>17.3</v>
      </c>
      <c r="L103" s="11">
        <v>10.6</v>
      </c>
      <c r="M103" s="43">
        <v>13</v>
      </c>
      <c r="N103" s="3">
        <v>1.5</v>
      </c>
      <c r="O103" s="13">
        <v>4</v>
      </c>
      <c r="P103" s="23"/>
      <c r="Q103" s="4"/>
      <c r="R103" s="11"/>
      <c r="S103" s="13"/>
      <c r="T103" s="18"/>
      <c r="U103" s="38"/>
      <c r="V103" s="15"/>
      <c r="W103" s="43"/>
      <c r="X103" s="43"/>
      <c r="Y103" s="11"/>
      <c r="Z103" s="43"/>
      <c r="AA103" s="3"/>
    </row>
    <row r="104" spans="1:27" ht="12.75">
      <c r="A104" s="13">
        <v>72</v>
      </c>
      <c r="B104" s="23" t="s">
        <v>25</v>
      </c>
      <c r="C104" s="4">
        <v>11</v>
      </c>
      <c r="D104" s="11">
        <v>225</v>
      </c>
      <c r="E104" s="13">
        <v>15.1</v>
      </c>
      <c r="F104" s="18" t="s">
        <v>19</v>
      </c>
      <c r="G104" s="38">
        <v>8.7</v>
      </c>
      <c r="H104" s="37">
        <v>17</v>
      </c>
      <c r="I104" s="15"/>
      <c r="J104" s="11"/>
      <c r="K104" s="43">
        <v>17</v>
      </c>
      <c r="L104" s="11">
        <v>8.7</v>
      </c>
      <c r="M104" s="43">
        <v>21</v>
      </c>
      <c r="N104" s="3">
        <v>1.4</v>
      </c>
      <c r="O104" s="13">
        <v>4</v>
      </c>
      <c r="P104" s="23"/>
      <c r="Q104" s="4"/>
      <c r="R104" s="11"/>
      <c r="S104" s="13"/>
      <c r="T104" s="18"/>
      <c r="U104" s="38"/>
      <c r="V104" s="15"/>
      <c r="W104" s="43"/>
      <c r="X104" s="43"/>
      <c r="Y104" s="11"/>
      <c r="Z104" s="43"/>
      <c r="AA104" s="3"/>
    </row>
    <row r="105" spans="1:27" ht="12.75">
      <c r="A105" s="13">
        <v>75</v>
      </c>
      <c r="B105" s="23" t="s">
        <v>25</v>
      </c>
      <c r="C105" s="4">
        <v>11</v>
      </c>
      <c r="D105" s="11">
        <v>196</v>
      </c>
      <c r="E105" s="13">
        <v>17.4</v>
      </c>
      <c r="F105" s="18" t="s">
        <v>19</v>
      </c>
      <c r="G105" s="38">
        <v>10.6</v>
      </c>
      <c r="H105" s="37">
        <v>17.8</v>
      </c>
      <c r="I105" s="15"/>
      <c r="J105" s="11"/>
      <c r="K105" s="43">
        <v>17.8</v>
      </c>
      <c r="L105" s="11">
        <v>10.6</v>
      </c>
      <c r="M105" s="43">
        <v>11</v>
      </c>
      <c r="N105" s="3">
        <v>1.3</v>
      </c>
      <c r="O105" s="13">
        <v>4</v>
      </c>
      <c r="P105" s="23"/>
      <c r="Q105" s="4"/>
      <c r="R105" s="11"/>
      <c r="S105" s="13"/>
      <c r="T105" s="18"/>
      <c r="U105" s="38"/>
      <c r="V105" s="15"/>
      <c r="W105" s="43"/>
      <c r="X105" s="43"/>
      <c r="Y105" s="11"/>
      <c r="Z105" s="43"/>
      <c r="AA105" s="3"/>
    </row>
    <row r="106" spans="1:27" ht="12.75">
      <c r="A106" s="13">
        <v>98</v>
      </c>
      <c r="B106" s="23" t="s">
        <v>25</v>
      </c>
      <c r="C106" s="4">
        <v>11</v>
      </c>
      <c r="D106" s="11">
        <v>145</v>
      </c>
      <c r="E106" s="13">
        <v>13.8</v>
      </c>
      <c r="F106" s="18" t="s">
        <v>19</v>
      </c>
      <c r="G106" s="38">
        <v>9.6</v>
      </c>
      <c r="H106" s="37">
        <v>16.5</v>
      </c>
      <c r="I106" s="15"/>
      <c r="J106" s="11"/>
      <c r="K106" s="43">
        <v>16.5</v>
      </c>
      <c r="L106" s="11">
        <v>9.6</v>
      </c>
      <c r="M106" s="43">
        <v>10</v>
      </c>
      <c r="N106" s="3">
        <v>1</v>
      </c>
      <c r="O106" s="13">
        <v>4</v>
      </c>
      <c r="P106" s="23"/>
      <c r="Q106" s="4"/>
      <c r="R106" s="11"/>
      <c r="S106" s="13"/>
      <c r="T106" s="18"/>
      <c r="U106" s="38"/>
      <c r="V106" s="15"/>
      <c r="W106" s="43"/>
      <c r="X106" s="43"/>
      <c r="Y106" s="11"/>
      <c r="Z106" s="43"/>
      <c r="AA106" s="3"/>
    </row>
    <row r="107" spans="1:27" ht="12.75">
      <c r="A107" s="13">
        <v>94</v>
      </c>
      <c r="B107" s="23" t="s">
        <v>25</v>
      </c>
      <c r="C107" s="4">
        <v>11</v>
      </c>
      <c r="D107" s="11">
        <v>215</v>
      </c>
      <c r="E107" s="13">
        <v>13.6</v>
      </c>
      <c r="F107" s="18" t="s">
        <v>19</v>
      </c>
      <c r="G107" s="38">
        <v>10.2</v>
      </c>
      <c r="H107" s="37">
        <v>18.4</v>
      </c>
      <c r="I107" s="15"/>
      <c r="J107" s="11"/>
      <c r="K107" s="43">
        <v>18.4</v>
      </c>
      <c r="L107" s="11">
        <v>10.2</v>
      </c>
      <c r="M107" s="43">
        <v>16</v>
      </c>
      <c r="N107" s="3">
        <v>2</v>
      </c>
      <c r="O107" s="13">
        <v>4</v>
      </c>
      <c r="P107" s="23"/>
      <c r="Q107" s="4"/>
      <c r="R107" s="11"/>
      <c r="S107" s="13"/>
      <c r="T107" s="18"/>
      <c r="U107" s="38"/>
      <c r="V107" s="15"/>
      <c r="W107" s="43"/>
      <c r="X107" s="43"/>
      <c r="Y107" s="11"/>
      <c r="Z107" s="43"/>
      <c r="AA107" s="3"/>
    </row>
    <row r="108" spans="1:27" ht="12.75">
      <c r="A108" s="13">
        <v>97</v>
      </c>
      <c r="B108" s="23" t="s">
        <v>26</v>
      </c>
      <c r="C108" s="4">
        <v>11</v>
      </c>
      <c r="D108" s="11">
        <v>205</v>
      </c>
      <c r="E108" s="13">
        <v>15.7</v>
      </c>
      <c r="F108" s="18">
        <v>15</v>
      </c>
      <c r="G108" s="38">
        <v>8.9</v>
      </c>
      <c r="H108" s="37">
        <v>14.7</v>
      </c>
      <c r="I108" s="15">
        <v>-2.3</v>
      </c>
      <c r="J108" s="43"/>
      <c r="K108" s="43">
        <v>17.793333333333333</v>
      </c>
      <c r="L108" s="11">
        <v>11.722666666666665</v>
      </c>
      <c r="M108" s="43">
        <v>9</v>
      </c>
      <c r="N108" s="3">
        <v>1.6933333333333316</v>
      </c>
      <c r="O108" s="13">
        <v>4</v>
      </c>
      <c r="P108" s="23"/>
      <c r="Q108" s="4"/>
      <c r="R108" s="11"/>
      <c r="S108" s="13"/>
      <c r="T108" s="18"/>
      <c r="U108" s="38"/>
      <c r="V108" s="15"/>
      <c r="W108" s="43"/>
      <c r="X108" s="43"/>
      <c r="Y108" s="11"/>
      <c r="Z108" s="43"/>
      <c r="AA108" s="3"/>
    </row>
    <row r="109" spans="1:27" ht="12.75">
      <c r="A109" s="13">
        <v>100</v>
      </c>
      <c r="B109" s="23" t="s">
        <v>26</v>
      </c>
      <c r="C109" s="4">
        <v>11</v>
      </c>
      <c r="D109" s="11">
        <v>236</v>
      </c>
      <c r="E109" s="13">
        <v>16</v>
      </c>
      <c r="F109" s="18">
        <v>15</v>
      </c>
      <c r="G109" s="38">
        <v>8.25</v>
      </c>
      <c r="H109" s="37">
        <v>14.2</v>
      </c>
      <c r="I109" s="15">
        <v>-2.4</v>
      </c>
      <c r="J109" s="43"/>
      <c r="K109" s="43">
        <v>17.706666666666667</v>
      </c>
      <c r="L109" s="11">
        <v>11.36</v>
      </c>
      <c r="M109" s="43">
        <v>15</v>
      </c>
      <c r="N109" s="3">
        <v>2.1066666666666674</v>
      </c>
      <c r="O109" s="13">
        <v>4</v>
      </c>
      <c r="P109" s="23"/>
      <c r="Q109" s="4"/>
      <c r="R109" s="11"/>
      <c r="S109" s="13"/>
      <c r="T109" s="18"/>
      <c r="U109" s="38"/>
      <c r="V109" s="15"/>
      <c r="W109" s="43"/>
      <c r="X109" s="43"/>
      <c r="Y109" s="11"/>
      <c r="Z109" s="43"/>
      <c r="AA109" s="3"/>
    </row>
    <row r="110" spans="1:27" ht="12.75">
      <c r="A110" s="13">
        <v>116</v>
      </c>
      <c r="B110" s="23" t="s">
        <v>26</v>
      </c>
      <c r="C110" s="4">
        <v>11</v>
      </c>
      <c r="D110" s="11">
        <v>157</v>
      </c>
      <c r="E110" s="13">
        <v>14.5</v>
      </c>
      <c r="F110" s="18">
        <v>15</v>
      </c>
      <c r="G110" s="38">
        <v>10.75</v>
      </c>
      <c r="H110" s="37">
        <v>16.3</v>
      </c>
      <c r="I110" s="15">
        <v>-1.2</v>
      </c>
      <c r="J110" s="43">
        <v>1.3</v>
      </c>
      <c r="K110" s="43">
        <v>18.21666666666667</v>
      </c>
      <c r="L110" s="11">
        <v>12.851666666666668</v>
      </c>
      <c r="M110" s="43">
        <v>20</v>
      </c>
      <c r="N110" s="3">
        <v>3.316666666666668</v>
      </c>
      <c r="O110" s="13">
        <v>4</v>
      </c>
      <c r="P110" s="23"/>
      <c r="Q110" s="4"/>
      <c r="R110" s="11"/>
      <c r="S110" s="13"/>
      <c r="T110" s="18"/>
      <c r="U110" s="38"/>
      <c r="V110" s="15"/>
      <c r="W110" s="43"/>
      <c r="X110" s="43"/>
      <c r="Y110" s="11"/>
      <c r="Z110" s="43"/>
      <c r="AA110" s="3"/>
    </row>
    <row r="111" spans="1:27" ht="12.75">
      <c r="A111" s="13">
        <v>113</v>
      </c>
      <c r="B111" s="23" t="s">
        <v>26</v>
      </c>
      <c r="C111" s="4">
        <v>11</v>
      </c>
      <c r="D111" s="11">
        <v>178</v>
      </c>
      <c r="E111" s="13">
        <v>17</v>
      </c>
      <c r="F111" s="18">
        <v>15</v>
      </c>
      <c r="G111" s="38">
        <v>9.5</v>
      </c>
      <c r="H111" s="37">
        <v>15</v>
      </c>
      <c r="I111" s="15">
        <v>2.2</v>
      </c>
      <c r="J111" s="43">
        <v>1.3</v>
      </c>
      <c r="K111" s="43">
        <v>15.806666666666667</v>
      </c>
      <c r="L111" s="11">
        <v>9.573333333333332</v>
      </c>
      <c r="M111" s="43">
        <v>12</v>
      </c>
      <c r="N111" s="3">
        <v>2.006666666666666</v>
      </c>
      <c r="O111" s="13">
        <v>4</v>
      </c>
      <c r="P111" s="23"/>
      <c r="Q111" s="4"/>
      <c r="R111" s="11"/>
      <c r="S111" s="13"/>
      <c r="T111" s="18"/>
      <c r="U111" s="38"/>
      <c r="V111" s="15"/>
      <c r="W111" s="43"/>
      <c r="X111" s="43"/>
      <c r="Y111" s="11"/>
      <c r="Z111" s="43"/>
      <c r="AA111" s="3"/>
    </row>
    <row r="112" spans="1:27" ht="12.75">
      <c r="A112" s="13">
        <v>117</v>
      </c>
      <c r="B112" s="23" t="s">
        <v>26</v>
      </c>
      <c r="C112" s="4">
        <v>11</v>
      </c>
      <c r="D112" s="11">
        <v>140</v>
      </c>
      <c r="E112" s="13">
        <v>15.4</v>
      </c>
      <c r="F112" s="18">
        <v>15</v>
      </c>
      <c r="G112" s="38">
        <v>9</v>
      </c>
      <c r="H112" s="37">
        <v>14</v>
      </c>
      <c r="I112" s="15">
        <v>-0.3</v>
      </c>
      <c r="J112" s="43">
        <v>1.3</v>
      </c>
      <c r="K112" s="43">
        <v>15.981333333333334</v>
      </c>
      <c r="L112" s="11">
        <v>10.848</v>
      </c>
      <c r="M112" s="43">
        <v>15</v>
      </c>
      <c r="N112" s="3">
        <v>1.4813333333333336</v>
      </c>
      <c r="O112" s="13">
        <v>5</v>
      </c>
      <c r="P112" s="23"/>
      <c r="Q112" s="4"/>
      <c r="R112" s="11"/>
      <c r="S112" s="13"/>
      <c r="T112" s="18"/>
      <c r="U112" s="38"/>
      <c r="V112" s="15"/>
      <c r="W112" s="3"/>
      <c r="X112" s="43"/>
      <c r="Y112" s="11"/>
      <c r="Z112" s="43"/>
      <c r="AA112" s="3"/>
    </row>
    <row r="113" spans="1:27" ht="12.75">
      <c r="A113" s="13">
        <v>140</v>
      </c>
      <c r="B113" s="23" t="s">
        <v>26</v>
      </c>
      <c r="C113" s="4">
        <v>11</v>
      </c>
      <c r="D113" s="11">
        <v>204</v>
      </c>
      <c r="E113" s="13">
        <v>16</v>
      </c>
      <c r="F113" s="18">
        <v>15</v>
      </c>
      <c r="G113" s="38">
        <v>10.7</v>
      </c>
      <c r="H113" s="37">
        <v>16.1</v>
      </c>
      <c r="I113" s="15">
        <v>3</v>
      </c>
      <c r="J113" s="43">
        <v>1.3</v>
      </c>
      <c r="K113" s="43">
        <v>15.273333333333337</v>
      </c>
      <c r="L113" s="11">
        <v>9.513333333333332</v>
      </c>
      <c r="M113" s="43">
        <v>19</v>
      </c>
      <c r="N113" s="3">
        <v>0.273333333333337</v>
      </c>
      <c r="O113" s="13">
        <v>5</v>
      </c>
      <c r="P113" s="23"/>
      <c r="Q113" s="4"/>
      <c r="R113" s="11"/>
      <c r="S113" s="13"/>
      <c r="T113" s="18"/>
      <c r="U113" s="38"/>
      <c r="V113" s="15"/>
      <c r="W113" s="3"/>
      <c r="X113" s="43"/>
      <c r="Y113" s="11"/>
      <c r="Z113" s="43"/>
      <c r="AA113" s="3"/>
    </row>
    <row r="114" spans="1:27" ht="12.75">
      <c r="A114" s="13">
        <v>134</v>
      </c>
      <c r="B114" s="23" t="s">
        <v>26</v>
      </c>
      <c r="C114" s="4">
        <v>11</v>
      </c>
      <c r="D114" s="11">
        <v>224</v>
      </c>
      <c r="E114" s="13">
        <v>1</v>
      </c>
      <c r="F114" s="18">
        <v>1</v>
      </c>
      <c r="G114" s="38">
        <v>10.2</v>
      </c>
      <c r="H114" s="37">
        <v>18.4</v>
      </c>
      <c r="I114" s="15">
        <v>1.1</v>
      </c>
      <c r="J114" s="11">
        <v>1.3</v>
      </c>
      <c r="K114" s="43">
        <v>18.6</v>
      </c>
      <c r="L114" s="11">
        <v>10.4</v>
      </c>
      <c r="M114" s="43">
        <v>20</v>
      </c>
      <c r="N114" s="3">
        <v>1.8</v>
      </c>
      <c r="O114" s="13">
        <v>5</v>
      </c>
      <c r="P114" s="23"/>
      <c r="Q114" s="4"/>
      <c r="R114" s="11"/>
      <c r="S114" s="13"/>
      <c r="T114" s="18"/>
      <c r="U114" s="38"/>
      <c r="V114" s="15"/>
      <c r="W114" s="3"/>
      <c r="X114" s="43"/>
      <c r="Y114" s="11"/>
      <c r="Z114" s="43"/>
      <c r="AA114" s="3"/>
    </row>
    <row r="115" spans="1:27" ht="12.75">
      <c r="A115" s="13">
        <v>135</v>
      </c>
      <c r="B115" s="23" t="s">
        <v>26</v>
      </c>
      <c r="C115" s="4">
        <v>11</v>
      </c>
      <c r="D115" s="11">
        <v>165</v>
      </c>
      <c r="E115" s="13">
        <v>14</v>
      </c>
      <c r="F115" s="18">
        <v>15</v>
      </c>
      <c r="G115" s="38">
        <v>13.5</v>
      </c>
      <c r="H115" s="37">
        <v>19.45</v>
      </c>
      <c r="I115" s="15">
        <v>2.4</v>
      </c>
      <c r="J115" s="43">
        <v>1.3</v>
      </c>
      <c r="K115" s="43">
        <v>17.21333333333333</v>
      </c>
      <c r="L115" s="11">
        <v>11.66</v>
      </c>
      <c r="M115" s="43">
        <v>16</v>
      </c>
      <c r="N115" s="3">
        <v>2.213333333333331</v>
      </c>
      <c r="O115" s="13">
        <v>5</v>
      </c>
      <c r="P115" s="23"/>
      <c r="Q115" s="4"/>
      <c r="R115" s="11"/>
      <c r="S115" s="13"/>
      <c r="T115" s="18"/>
      <c r="U115" s="38"/>
      <c r="V115" s="15"/>
      <c r="W115" s="3"/>
      <c r="X115" s="43"/>
      <c r="Y115" s="11"/>
      <c r="Z115" s="43"/>
      <c r="AA115" s="3"/>
    </row>
    <row r="116" spans="1:27" ht="12.75">
      <c r="A116" s="13">
        <v>137</v>
      </c>
      <c r="B116" s="23" t="s">
        <v>26</v>
      </c>
      <c r="C116" s="4">
        <v>11</v>
      </c>
      <c r="D116" s="11">
        <v>179</v>
      </c>
      <c r="E116" s="13">
        <v>1</v>
      </c>
      <c r="F116" s="18">
        <v>1</v>
      </c>
      <c r="G116" s="38">
        <v>9.4</v>
      </c>
      <c r="H116" s="37">
        <v>15.9</v>
      </c>
      <c r="I116" s="15">
        <v>-0.7</v>
      </c>
      <c r="J116" s="11"/>
      <c r="K116" s="43">
        <v>16.6</v>
      </c>
      <c r="L116" s="11">
        <v>10.1</v>
      </c>
      <c r="M116" s="43">
        <v>20</v>
      </c>
      <c r="N116" s="3">
        <v>1.6</v>
      </c>
      <c r="O116" s="13">
        <v>5</v>
      </c>
      <c r="P116" s="23"/>
      <c r="Q116" s="4"/>
      <c r="R116" s="11"/>
      <c r="S116" s="13"/>
      <c r="T116" s="18"/>
      <c r="U116" s="38"/>
      <c r="V116" s="15"/>
      <c r="W116" s="3"/>
      <c r="X116" s="43"/>
      <c r="Y116" s="11"/>
      <c r="Z116" s="43"/>
      <c r="AA116" s="3"/>
    </row>
    <row r="117" spans="1:27" ht="12.75">
      <c r="A117" s="13">
        <v>133</v>
      </c>
      <c r="B117" s="23" t="s">
        <v>26</v>
      </c>
      <c r="C117" s="4">
        <v>11</v>
      </c>
      <c r="D117" s="11">
        <v>252</v>
      </c>
      <c r="E117" s="13">
        <v>16</v>
      </c>
      <c r="F117" s="18">
        <v>15</v>
      </c>
      <c r="G117" s="38">
        <v>10.25</v>
      </c>
      <c r="H117" s="37">
        <v>19.25</v>
      </c>
      <c r="I117" s="15">
        <v>1.3</v>
      </c>
      <c r="J117" s="43">
        <v>1.3</v>
      </c>
      <c r="K117" s="43">
        <v>20.446666666666665</v>
      </c>
      <c r="L117" s="11">
        <v>10.846666666666668</v>
      </c>
      <c r="M117" s="43">
        <v>22</v>
      </c>
      <c r="N117" s="3">
        <v>2.6466666666666647</v>
      </c>
      <c r="O117" s="13">
        <v>5</v>
      </c>
      <c r="P117" s="23"/>
      <c r="Q117" s="4"/>
      <c r="R117" s="11"/>
      <c r="S117" s="13"/>
      <c r="T117" s="18"/>
      <c r="U117" s="38"/>
      <c r="V117" s="15"/>
      <c r="W117" s="3"/>
      <c r="X117" s="43"/>
      <c r="Y117" s="11"/>
      <c r="Z117" s="43"/>
      <c r="AA117" s="3"/>
    </row>
    <row r="118" spans="1:27" ht="12.75">
      <c r="A118" s="13">
        <v>136</v>
      </c>
      <c r="B118" s="23" t="s">
        <v>26</v>
      </c>
      <c r="C118" s="4">
        <v>11</v>
      </c>
      <c r="D118" s="11">
        <v>160</v>
      </c>
      <c r="E118" s="13">
        <v>1</v>
      </c>
      <c r="F118" s="18">
        <v>1</v>
      </c>
      <c r="G118" s="38">
        <v>11.25</v>
      </c>
      <c r="H118" s="37">
        <v>17.4</v>
      </c>
      <c r="I118" s="15">
        <v>1.9</v>
      </c>
      <c r="J118" s="11">
        <v>1.3</v>
      </c>
      <c r="K118" s="43">
        <v>16.8</v>
      </c>
      <c r="L118" s="11">
        <v>10.65</v>
      </c>
      <c r="M118" s="43">
        <v>14</v>
      </c>
      <c r="N118" s="3">
        <v>2.2</v>
      </c>
      <c r="O118" s="13">
        <v>5</v>
      </c>
      <c r="P118" s="23"/>
      <c r="Q118" s="4"/>
      <c r="R118" s="11"/>
      <c r="S118" s="13"/>
      <c r="T118" s="18"/>
      <c r="U118" s="38"/>
      <c r="V118" s="15"/>
      <c r="W118" s="3"/>
      <c r="X118" s="43"/>
      <c r="Y118" s="11"/>
      <c r="Z118" s="43"/>
      <c r="AA118" s="3"/>
    </row>
    <row r="119" spans="1:27" ht="12.75">
      <c r="A119" s="13">
        <v>286</v>
      </c>
      <c r="B119" s="23" t="s">
        <v>26</v>
      </c>
      <c r="C119" s="4">
        <v>11</v>
      </c>
      <c r="D119" s="11">
        <v>166</v>
      </c>
      <c r="E119" s="13">
        <v>20</v>
      </c>
      <c r="F119" s="18" t="s">
        <v>19</v>
      </c>
      <c r="G119" s="38">
        <v>11.3</v>
      </c>
      <c r="H119" s="37">
        <v>16.4</v>
      </c>
      <c r="I119" s="15"/>
      <c r="J119" s="11"/>
      <c r="K119" s="43">
        <v>16.4</v>
      </c>
      <c r="L119" s="11">
        <v>11.3</v>
      </c>
      <c r="M119" s="43">
        <v>16</v>
      </c>
      <c r="N119" s="3">
        <v>1.5</v>
      </c>
      <c r="O119" s="13">
        <v>5</v>
      </c>
      <c r="P119" s="23"/>
      <c r="Q119" s="4"/>
      <c r="R119" s="11"/>
      <c r="S119" s="13"/>
      <c r="T119" s="18"/>
      <c r="U119" s="38"/>
      <c r="V119" s="15"/>
      <c r="W119" s="3"/>
      <c r="X119" s="43"/>
      <c r="Y119" s="11"/>
      <c r="Z119" s="43"/>
      <c r="AA119" s="3"/>
    </row>
    <row r="120" spans="1:27" ht="12.75">
      <c r="A120" s="13">
        <v>287</v>
      </c>
      <c r="B120" s="23" t="s">
        <v>26</v>
      </c>
      <c r="C120" s="4">
        <v>11</v>
      </c>
      <c r="D120" s="11">
        <v>185</v>
      </c>
      <c r="E120" s="13">
        <v>16</v>
      </c>
      <c r="F120" s="18" t="s">
        <v>19</v>
      </c>
      <c r="G120" s="38">
        <v>10.2</v>
      </c>
      <c r="H120" s="37">
        <v>15.5</v>
      </c>
      <c r="I120" s="15"/>
      <c r="J120" s="11"/>
      <c r="K120" s="43">
        <v>15.5</v>
      </c>
      <c r="L120" s="11">
        <v>10.2</v>
      </c>
      <c r="M120" s="43">
        <v>13</v>
      </c>
      <c r="N120" s="3">
        <v>1.8</v>
      </c>
      <c r="O120" s="13">
        <v>5</v>
      </c>
      <c r="P120" s="23"/>
      <c r="Q120" s="4"/>
      <c r="R120" s="11"/>
      <c r="S120" s="13"/>
      <c r="T120" s="18"/>
      <c r="U120" s="38"/>
      <c r="V120" s="15"/>
      <c r="W120" s="3"/>
      <c r="X120" s="43"/>
      <c r="Y120" s="11"/>
      <c r="Z120" s="43"/>
      <c r="AA120" s="3"/>
    </row>
    <row r="121" spans="1:27" ht="12.75">
      <c r="A121" s="13">
        <v>277</v>
      </c>
      <c r="B121" s="23" t="s">
        <v>26</v>
      </c>
      <c r="C121" s="4">
        <v>11</v>
      </c>
      <c r="D121" s="11">
        <v>195</v>
      </c>
      <c r="E121" s="13">
        <v>14.8</v>
      </c>
      <c r="F121" s="18" t="s">
        <v>19</v>
      </c>
      <c r="G121" s="38">
        <v>9.4</v>
      </c>
      <c r="H121" s="37">
        <v>17.5</v>
      </c>
      <c r="I121" s="15"/>
      <c r="J121" s="11"/>
      <c r="K121" s="43">
        <v>17.5</v>
      </c>
      <c r="L121" s="11">
        <v>9.4</v>
      </c>
      <c r="M121" s="43">
        <v>25</v>
      </c>
      <c r="N121" s="3">
        <v>1.6</v>
      </c>
      <c r="O121" s="13">
        <v>5</v>
      </c>
      <c r="P121" s="23"/>
      <c r="Q121" s="4"/>
      <c r="R121" s="11"/>
      <c r="S121" s="13"/>
      <c r="T121" s="18"/>
      <c r="U121" s="38"/>
      <c r="V121" s="15"/>
      <c r="W121" s="3"/>
      <c r="X121" s="43"/>
      <c r="Y121" s="11"/>
      <c r="Z121" s="43"/>
      <c r="AA121" s="3"/>
    </row>
    <row r="122" spans="1:27" ht="12.75">
      <c r="A122" s="13">
        <v>293</v>
      </c>
      <c r="B122" s="23" t="s">
        <v>26</v>
      </c>
      <c r="C122" s="4">
        <v>11</v>
      </c>
      <c r="D122" s="11">
        <v>122</v>
      </c>
      <c r="E122" s="13">
        <v>17.5</v>
      </c>
      <c r="F122" s="18" t="s">
        <v>19</v>
      </c>
      <c r="G122" s="38">
        <v>8.8</v>
      </c>
      <c r="H122" s="37">
        <v>14.1</v>
      </c>
      <c r="I122" s="15"/>
      <c r="J122" s="11"/>
      <c r="K122" s="43">
        <v>14.1</v>
      </c>
      <c r="L122" s="11">
        <v>8.8</v>
      </c>
      <c r="M122" s="43">
        <v>10</v>
      </c>
      <c r="N122" s="3">
        <v>1.1</v>
      </c>
      <c r="O122" s="13">
        <v>5</v>
      </c>
      <c r="P122" s="23"/>
      <c r="Q122" s="4"/>
      <c r="R122" s="11"/>
      <c r="S122" s="13"/>
      <c r="T122" s="18"/>
      <c r="U122" s="38"/>
      <c r="V122" s="15"/>
      <c r="W122" s="3"/>
      <c r="X122" s="43"/>
      <c r="Y122" s="11"/>
      <c r="Z122" s="43"/>
      <c r="AA122" s="3"/>
    </row>
    <row r="123" spans="1:27" ht="12.75">
      <c r="A123" s="13">
        <v>291</v>
      </c>
      <c r="B123" s="23" t="s">
        <v>26</v>
      </c>
      <c r="C123" s="4">
        <v>11</v>
      </c>
      <c r="D123" s="11">
        <v>131</v>
      </c>
      <c r="E123" s="13">
        <v>15.2</v>
      </c>
      <c r="F123" s="18" t="s">
        <v>19</v>
      </c>
      <c r="G123" s="38">
        <v>9.8</v>
      </c>
      <c r="H123" s="37">
        <v>14.9</v>
      </c>
      <c r="I123" s="15"/>
      <c r="J123" s="11"/>
      <c r="K123" s="43">
        <v>14.9</v>
      </c>
      <c r="L123" s="11">
        <v>9.8</v>
      </c>
      <c r="M123" s="43">
        <v>14</v>
      </c>
      <c r="N123" s="3">
        <v>1.3</v>
      </c>
      <c r="O123" s="13">
        <v>5</v>
      </c>
      <c r="P123" s="23"/>
      <c r="Q123" s="4"/>
      <c r="R123" s="11"/>
      <c r="S123" s="13"/>
      <c r="T123" s="18"/>
      <c r="U123" s="38"/>
      <c r="V123" s="15"/>
      <c r="W123" s="3"/>
      <c r="X123" s="43"/>
      <c r="Y123" s="11"/>
      <c r="Z123" s="43"/>
      <c r="AA123" s="3"/>
    </row>
    <row r="124" spans="1:27" ht="12.75">
      <c r="A124" s="13">
        <v>289</v>
      </c>
      <c r="B124" s="23" t="s">
        <v>26</v>
      </c>
      <c r="C124" s="4">
        <v>11</v>
      </c>
      <c r="D124" s="11">
        <v>175</v>
      </c>
      <c r="E124" s="13">
        <v>15</v>
      </c>
      <c r="F124" s="18" t="s">
        <v>19</v>
      </c>
      <c r="G124" s="38">
        <v>10.6</v>
      </c>
      <c r="H124" s="37">
        <v>16.3</v>
      </c>
      <c r="I124" s="15"/>
      <c r="J124" s="11"/>
      <c r="K124" s="43">
        <v>16.3</v>
      </c>
      <c r="L124" s="11">
        <v>10.6</v>
      </c>
      <c r="M124" s="43">
        <v>22</v>
      </c>
      <c r="N124" s="3">
        <v>1.8</v>
      </c>
      <c r="O124" s="13">
        <v>5</v>
      </c>
      <c r="P124" s="23"/>
      <c r="Q124" s="4"/>
      <c r="R124" s="11"/>
      <c r="S124" s="13"/>
      <c r="T124" s="18"/>
      <c r="U124" s="38"/>
      <c r="V124" s="15"/>
      <c r="W124" s="3"/>
      <c r="X124" s="43"/>
      <c r="Y124" s="11"/>
      <c r="Z124" s="43"/>
      <c r="AA124" s="3"/>
    </row>
    <row r="125" spans="1:27" ht="12.75">
      <c r="A125" s="13">
        <v>441</v>
      </c>
      <c r="B125" s="23" t="s">
        <v>26</v>
      </c>
      <c r="C125" s="4">
        <v>11</v>
      </c>
      <c r="D125" s="11">
        <v>175</v>
      </c>
      <c r="E125" s="13">
        <v>14.9</v>
      </c>
      <c r="F125" s="18" t="s">
        <v>19</v>
      </c>
      <c r="G125" s="38">
        <v>6.5</v>
      </c>
      <c r="H125" s="37">
        <v>13.6</v>
      </c>
      <c r="I125" s="15"/>
      <c r="J125" s="11"/>
      <c r="K125" s="43">
        <v>13.6</v>
      </c>
      <c r="L125" s="11">
        <v>6.5</v>
      </c>
      <c r="M125" s="43">
        <v>23</v>
      </c>
      <c r="N125" s="3">
        <v>1.4</v>
      </c>
      <c r="O125" s="13">
        <v>5</v>
      </c>
      <c r="P125" s="23"/>
      <c r="Q125" s="4"/>
      <c r="R125" s="11"/>
      <c r="S125" s="13"/>
      <c r="T125" s="18"/>
      <c r="U125" s="38"/>
      <c r="V125" s="15"/>
      <c r="W125" s="3"/>
      <c r="X125" s="43"/>
      <c r="Y125" s="11"/>
      <c r="Z125" s="43"/>
      <c r="AA125" s="3"/>
    </row>
    <row r="126" spans="1:27" ht="12.75">
      <c r="A126" s="13">
        <v>440</v>
      </c>
      <c r="B126" s="23" t="s">
        <v>26</v>
      </c>
      <c r="C126" s="4">
        <v>11</v>
      </c>
      <c r="D126" s="11">
        <v>143</v>
      </c>
      <c r="E126" s="13">
        <v>14.9</v>
      </c>
      <c r="F126" s="18" t="s">
        <v>19</v>
      </c>
      <c r="G126" s="38">
        <v>7.3</v>
      </c>
      <c r="H126" s="37">
        <v>13.8</v>
      </c>
      <c r="I126" s="15"/>
      <c r="J126" s="11"/>
      <c r="K126" s="43">
        <v>13.8</v>
      </c>
      <c r="L126" s="11">
        <v>7.3</v>
      </c>
      <c r="M126" s="43">
        <v>11</v>
      </c>
      <c r="N126" s="3">
        <v>2.4</v>
      </c>
      <c r="O126" s="13">
        <v>5</v>
      </c>
      <c r="P126" s="23"/>
      <c r="Q126" s="4"/>
      <c r="R126" s="11"/>
      <c r="S126" s="13"/>
      <c r="T126" s="18"/>
      <c r="U126" s="38"/>
      <c r="V126" s="15"/>
      <c r="W126" s="3"/>
      <c r="X126" s="43"/>
      <c r="Y126" s="11"/>
      <c r="Z126" s="43"/>
      <c r="AA126" s="3"/>
    </row>
    <row r="127" spans="1:27" ht="12.75">
      <c r="A127" s="13">
        <v>458</v>
      </c>
      <c r="B127" s="23" t="s">
        <v>26</v>
      </c>
      <c r="C127" s="4">
        <v>11</v>
      </c>
      <c r="D127" s="11">
        <v>167</v>
      </c>
      <c r="E127" s="13">
        <v>21.6</v>
      </c>
      <c r="F127" s="18" t="s">
        <v>19</v>
      </c>
      <c r="G127" s="38">
        <v>6.9</v>
      </c>
      <c r="H127" s="37">
        <v>16.4</v>
      </c>
      <c r="I127" s="15"/>
      <c r="J127" s="11"/>
      <c r="K127" s="43">
        <v>16.4</v>
      </c>
      <c r="L127" s="11">
        <v>6.9</v>
      </c>
      <c r="M127" s="43">
        <v>16</v>
      </c>
      <c r="N127" s="3">
        <v>1.7</v>
      </c>
      <c r="O127" s="13">
        <v>5</v>
      </c>
      <c r="P127" s="23"/>
      <c r="Q127" s="4"/>
      <c r="R127" s="11"/>
      <c r="S127" s="13"/>
      <c r="T127" s="18"/>
      <c r="U127" s="38"/>
      <c r="V127" s="15"/>
      <c r="W127" s="3"/>
      <c r="X127" s="43"/>
      <c r="Y127" s="11"/>
      <c r="Z127" s="43"/>
      <c r="AA127" s="3"/>
    </row>
    <row r="128" spans="1:27" ht="12.75">
      <c r="A128" s="13">
        <v>444</v>
      </c>
      <c r="B128" s="23" t="s">
        <v>26</v>
      </c>
      <c r="C128" s="4">
        <v>11</v>
      </c>
      <c r="D128" s="11">
        <v>189</v>
      </c>
      <c r="E128" s="13">
        <v>18.3</v>
      </c>
      <c r="F128" s="18" t="s">
        <v>19</v>
      </c>
      <c r="G128" s="38">
        <v>8.5</v>
      </c>
      <c r="H128" s="37">
        <v>15.1</v>
      </c>
      <c r="I128" s="15"/>
      <c r="J128" s="11"/>
      <c r="K128" s="43">
        <v>15.1</v>
      </c>
      <c r="L128" s="11">
        <v>8.5</v>
      </c>
      <c r="M128" s="43">
        <v>18</v>
      </c>
      <c r="N128" s="3">
        <v>1.5</v>
      </c>
      <c r="O128" s="13">
        <v>5</v>
      </c>
      <c r="P128" s="23"/>
      <c r="Q128" s="4"/>
      <c r="R128" s="11"/>
      <c r="S128" s="13"/>
      <c r="T128" s="18"/>
      <c r="U128" s="38"/>
      <c r="V128" s="15"/>
      <c r="W128" s="3"/>
      <c r="X128" s="43"/>
      <c r="Y128" s="11"/>
      <c r="Z128" s="43"/>
      <c r="AA128" s="3"/>
    </row>
    <row r="129" spans="1:27" ht="12.75">
      <c r="A129" s="13">
        <v>470</v>
      </c>
      <c r="B129" s="23" t="s">
        <v>26</v>
      </c>
      <c r="C129" s="4">
        <v>11</v>
      </c>
      <c r="D129" s="11">
        <v>182</v>
      </c>
      <c r="E129" s="13">
        <v>19.3</v>
      </c>
      <c r="F129" s="18" t="s">
        <v>19</v>
      </c>
      <c r="G129" s="38">
        <v>8</v>
      </c>
      <c r="H129" s="37">
        <v>15.1</v>
      </c>
      <c r="I129" s="15"/>
      <c r="J129" s="11"/>
      <c r="K129" s="43">
        <v>15.1</v>
      </c>
      <c r="L129" s="11">
        <v>8</v>
      </c>
      <c r="M129" s="43">
        <v>18</v>
      </c>
      <c r="N129" s="3">
        <v>1.5</v>
      </c>
      <c r="O129" s="13">
        <v>5</v>
      </c>
      <c r="P129" s="23"/>
      <c r="Q129" s="4"/>
      <c r="R129" s="11"/>
      <c r="S129" s="13"/>
      <c r="T129" s="18"/>
      <c r="U129" s="38"/>
      <c r="V129" s="15"/>
      <c r="W129" s="3"/>
      <c r="X129" s="43"/>
      <c r="Y129" s="11"/>
      <c r="Z129" s="43"/>
      <c r="AA129" s="3"/>
    </row>
    <row r="130" spans="1:27" ht="12.75">
      <c r="A130" s="13">
        <v>455</v>
      </c>
      <c r="B130" s="23" t="s">
        <v>26</v>
      </c>
      <c r="C130" s="4">
        <v>11</v>
      </c>
      <c r="D130" s="11">
        <v>181</v>
      </c>
      <c r="E130" s="13">
        <v>21</v>
      </c>
      <c r="F130" s="18" t="s">
        <v>19</v>
      </c>
      <c r="G130" s="38">
        <v>8.8</v>
      </c>
      <c r="H130" s="37">
        <v>15.5</v>
      </c>
      <c r="I130" s="15"/>
      <c r="J130" s="11"/>
      <c r="K130" s="43">
        <v>15.5</v>
      </c>
      <c r="L130" s="11">
        <v>8.8</v>
      </c>
      <c r="M130" s="43">
        <v>14</v>
      </c>
      <c r="N130" s="3">
        <v>0.9</v>
      </c>
      <c r="O130" s="13">
        <v>5</v>
      </c>
      <c r="P130" s="23"/>
      <c r="Q130" s="4"/>
      <c r="R130" s="11"/>
      <c r="S130" s="13"/>
      <c r="T130" s="18"/>
      <c r="U130" s="38"/>
      <c r="V130" s="15"/>
      <c r="W130" s="3"/>
      <c r="X130" s="43"/>
      <c r="Y130" s="11"/>
      <c r="Z130" s="43"/>
      <c r="AA130" s="3"/>
    </row>
    <row r="131" spans="1:27" ht="12.75">
      <c r="A131" s="13">
        <v>453</v>
      </c>
      <c r="B131" s="23" t="s">
        <v>26</v>
      </c>
      <c r="C131" s="4">
        <v>11</v>
      </c>
      <c r="D131" s="11">
        <v>158</v>
      </c>
      <c r="E131" s="13">
        <v>19.2</v>
      </c>
      <c r="F131" s="18" t="s">
        <v>19</v>
      </c>
      <c r="G131" s="38">
        <v>9.5</v>
      </c>
      <c r="H131" s="37">
        <v>13.6</v>
      </c>
      <c r="I131" s="15"/>
      <c r="J131" s="11"/>
      <c r="K131" s="43">
        <v>13.6</v>
      </c>
      <c r="L131" s="11">
        <v>9.5</v>
      </c>
      <c r="M131" s="43">
        <v>10</v>
      </c>
      <c r="N131" s="3">
        <v>0.9</v>
      </c>
      <c r="O131" s="13">
        <v>5</v>
      </c>
      <c r="P131" s="23"/>
      <c r="Q131" s="4"/>
      <c r="R131" s="11"/>
      <c r="S131" s="13"/>
      <c r="T131" s="18"/>
      <c r="U131" s="38"/>
      <c r="V131" s="15"/>
      <c r="W131" s="3"/>
      <c r="X131" s="43"/>
      <c r="Y131" s="11"/>
      <c r="Z131" s="43"/>
      <c r="AA131" s="3"/>
    </row>
    <row r="132" spans="1:27" ht="12.75">
      <c r="A132" s="13">
        <v>473</v>
      </c>
      <c r="B132" s="23" t="s">
        <v>26</v>
      </c>
      <c r="C132" s="4">
        <v>11</v>
      </c>
      <c r="D132" s="11">
        <v>142</v>
      </c>
      <c r="E132" s="13">
        <v>16.9</v>
      </c>
      <c r="F132" s="18" t="s">
        <v>19</v>
      </c>
      <c r="G132" s="38">
        <v>10.5</v>
      </c>
      <c r="H132" s="37">
        <v>15</v>
      </c>
      <c r="I132" s="15"/>
      <c r="J132" s="11"/>
      <c r="K132" s="43">
        <v>15</v>
      </c>
      <c r="L132" s="11">
        <v>10.5</v>
      </c>
      <c r="M132" s="43">
        <v>5</v>
      </c>
      <c r="N132" s="3">
        <v>1.3</v>
      </c>
      <c r="O132" s="13">
        <v>5</v>
      </c>
      <c r="P132" s="23"/>
      <c r="Q132" s="4"/>
      <c r="R132" s="11"/>
      <c r="S132" s="13"/>
      <c r="T132" s="18"/>
      <c r="U132" s="38"/>
      <c r="V132" s="15"/>
      <c r="W132" s="3"/>
      <c r="X132" s="43"/>
      <c r="Y132" s="11"/>
      <c r="Z132" s="43"/>
      <c r="AA132" s="3"/>
    </row>
    <row r="133" spans="1:27" ht="12.75">
      <c r="A133" s="13">
        <v>27</v>
      </c>
      <c r="B133" s="23" t="s">
        <v>26</v>
      </c>
      <c r="C133" s="4">
        <v>11</v>
      </c>
      <c r="D133" s="11">
        <v>183</v>
      </c>
      <c r="E133" s="13">
        <v>11.8</v>
      </c>
      <c r="F133" s="18" t="s">
        <v>19</v>
      </c>
      <c r="G133" s="38">
        <v>8.1</v>
      </c>
      <c r="H133" s="37">
        <v>15.8</v>
      </c>
      <c r="I133" s="15"/>
      <c r="J133" s="11"/>
      <c r="K133" s="43">
        <v>15.8</v>
      </c>
      <c r="L133" s="11">
        <v>8.1</v>
      </c>
      <c r="M133" s="43">
        <v>20</v>
      </c>
      <c r="N133" s="3">
        <v>1.3</v>
      </c>
      <c r="O133" s="13">
        <v>5</v>
      </c>
      <c r="P133" s="23"/>
      <c r="Q133" s="4"/>
      <c r="R133" s="11"/>
      <c r="S133" s="13"/>
      <c r="T133" s="18"/>
      <c r="U133" s="38"/>
      <c r="V133" s="15"/>
      <c r="W133" s="3"/>
      <c r="X133" s="43"/>
      <c r="Y133" s="11"/>
      <c r="Z133" s="43"/>
      <c r="AA133" s="3"/>
    </row>
    <row r="134" spans="1:27" ht="12.75">
      <c r="A134" s="13">
        <v>17</v>
      </c>
      <c r="B134" s="23" t="s">
        <v>26</v>
      </c>
      <c r="C134" s="4">
        <v>11</v>
      </c>
      <c r="D134" s="11">
        <v>186</v>
      </c>
      <c r="E134" s="13">
        <v>17.3</v>
      </c>
      <c r="F134" s="18" t="s">
        <v>19</v>
      </c>
      <c r="G134" s="38">
        <v>10.4</v>
      </c>
      <c r="H134" s="37">
        <v>16.4</v>
      </c>
      <c r="I134" s="15"/>
      <c r="J134" s="11"/>
      <c r="K134" s="43">
        <v>16.4</v>
      </c>
      <c r="L134" s="11">
        <v>10.4</v>
      </c>
      <c r="M134" s="43">
        <v>13</v>
      </c>
      <c r="N134" s="3">
        <v>1.4</v>
      </c>
      <c r="O134" s="13">
        <v>5</v>
      </c>
      <c r="P134" s="23"/>
      <c r="Q134" s="4"/>
      <c r="R134" s="11"/>
      <c r="S134" s="13"/>
      <c r="T134" s="18"/>
      <c r="U134" s="38"/>
      <c r="V134" s="15"/>
      <c r="W134" s="3"/>
      <c r="X134" s="43"/>
      <c r="Y134" s="11"/>
      <c r="Z134" s="43"/>
      <c r="AA134" s="3"/>
    </row>
    <row r="135" spans="1:27" ht="12.75">
      <c r="A135" s="13">
        <v>19</v>
      </c>
      <c r="B135" s="23" t="s">
        <v>26</v>
      </c>
      <c r="C135" s="4">
        <v>11</v>
      </c>
      <c r="D135" s="11">
        <v>156</v>
      </c>
      <c r="E135" s="13">
        <v>17.7</v>
      </c>
      <c r="F135" s="18" t="s">
        <v>19</v>
      </c>
      <c r="G135" s="38">
        <v>10.1</v>
      </c>
      <c r="H135" s="37">
        <v>15.2</v>
      </c>
      <c r="I135" s="15"/>
      <c r="J135" s="11"/>
      <c r="K135" s="43">
        <v>15.2</v>
      </c>
      <c r="L135" s="11">
        <v>10.1</v>
      </c>
      <c r="M135" s="43">
        <v>7</v>
      </c>
      <c r="N135" s="3">
        <v>0.7999999999999989</v>
      </c>
      <c r="O135" s="13">
        <v>5</v>
      </c>
      <c r="P135" s="23"/>
      <c r="Q135" s="4"/>
      <c r="R135" s="11"/>
      <c r="S135" s="13"/>
      <c r="T135" s="18"/>
      <c r="U135" s="38"/>
      <c r="V135" s="15"/>
      <c r="W135" s="43"/>
      <c r="X135" s="43"/>
      <c r="Y135" s="11"/>
      <c r="Z135" s="43"/>
      <c r="AA135" s="3"/>
    </row>
    <row r="136" spans="1:27" ht="12.75">
      <c r="A136" s="13">
        <v>31</v>
      </c>
      <c r="B136" s="23" t="s">
        <v>26</v>
      </c>
      <c r="C136" s="4">
        <v>11</v>
      </c>
      <c r="D136" s="11">
        <v>102</v>
      </c>
      <c r="E136" s="13">
        <v>10.7</v>
      </c>
      <c r="F136" s="18" t="s">
        <v>19</v>
      </c>
      <c r="G136" s="38">
        <v>5.4</v>
      </c>
      <c r="H136" s="37">
        <v>11.2</v>
      </c>
      <c r="I136" s="15"/>
      <c r="J136" s="11"/>
      <c r="K136" s="43">
        <v>11.2</v>
      </c>
      <c r="L136" s="11">
        <v>5.4</v>
      </c>
      <c r="M136" s="43">
        <v>8</v>
      </c>
      <c r="N136" s="3">
        <v>1.3</v>
      </c>
      <c r="O136" s="13">
        <v>5</v>
      </c>
      <c r="P136" s="23"/>
      <c r="Q136" s="4"/>
      <c r="R136" s="11"/>
      <c r="S136" s="13"/>
      <c r="T136" s="18"/>
      <c r="U136" s="38"/>
      <c r="V136" s="15"/>
      <c r="W136" s="43"/>
      <c r="X136" s="43"/>
      <c r="Y136" s="11"/>
      <c r="Z136" s="43"/>
      <c r="AA136" s="3"/>
    </row>
    <row r="137" spans="1:14" ht="12.75">
      <c r="A137" s="13">
        <v>38</v>
      </c>
      <c r="B137" s="23" t="s">
        <v>26</v>
      </c>
      <c r="C137" s="4">
        <v>11</v>
      </c>
      <c r="D137" s="11">
        <v>120</v>
      </c>
      <c r="E137" s="13">
        <v>10.7</v>
      </c>
      <c r="F137" s="18" t="s">
        <v>19</v>
      </c>
      <c r="G137" s="38">
        <v>9.1</v>
      </c>
      <c r="H137" s="37">
        <v>14</v>
      </c>
      <c r="I137" s="15"/>
      <c r="J137" s="11"/>
      <c r="K137" s="43">
        <v>14</v>
      </c>
      <c r="L137" s="11">
        <v>9.1</v>
      </c>
      <c r="M137" s="43">
        <v>14</v>
      </c>
      <c r="N137" s="3">
        <v>1.8</v>
      </c>
    </row>
    <row r="138" spans="1:14" ht="12.75">
      <c r="A138" s="13">
        <v>39</v>
      </c>
      <c r="B138" s="23" t="s">
        <v>26</v>
      </c>
      <c r="C138" s="4">
        <v>11</v>
      </c>
      <c r="D138" s="11">
        <v>171</v>
      </c>
      <c r="E138" s="13">
        <v>13.5</v>
      </c>
      <c r="F138" s="18" t="s">
        <v>19</v>
      </c>
      <c r="G138" s="38">
        <v>11.8</v>
      </c>
      <c r="H138" s="37">
        <v>15.8</v>
      </c>
      <c r="I138" s="15"/>
      <c r="J138" s="11"/>
      <c r="K138" s="43">
        <v>15.8</v>
      </c>
      <c r="L138" s="11">
        <v>11.8</v>
      </c>
      <c r="M138" s="43">
        <v>10</v>
      </c>
      <c r="N138" s="3">
        <v>1.6</v>
      </c>
    </row>
    <row r="139" spans="1:14" ht="12.75">
      <c r="A139" s="13">
        <v>33</v>
      </c>
      <c r="B139" s="23" t="s">
        <v>26</v>
      </c>
      <c r="C139" s="4">
        <v>11</v>
      </c>
      <c r="D139" s="11">
        <v>183</v>
      </c>
      <c r="E139" s="13">
        <v>12</v>
      </c>
      <c r="F139" s="18" t="s">
        <v>19</v>
      </c>
      <c r="G139" s="38">
        <v>8.1</v>
      </c>
      <c r="H139" s="37">
        <v>13.2</v>
      </c>
      <c r="I139" s="15"/>
      <c r="J139" s="11"/>
      <c r="K139" s="43">
        <v>13.2</v>
      </c>
      <c r="L139" s="11">
        <v>8.1</v>
      </c>
      <c r="M139" s="43">
        <v>24</v>
      </c>
      <c r="N139" s="3">
        <v>1.5</v>
      </c>
    </row>
    <row r="140" spans="1:14" ht="12.75">
      <c r="A140" s="13">
        <v>41</v>
      </c>
      <c r="B140" s="23" t="s">
        <v>26</v>
      </c>
      <c r="C140" s="4">
        <v>11</v>
      </c>
      <c r="D140" s="11">
        <v>210</v>
      </c>
      <c r="E140" s="13">
        <v>15.4</v>
      </c>
      <c r="F140" s="18" t="s">
        <v>19</v>
      </c>
      <c r="G140" s="38">
        <v>10.3</v>
      </c>
      <c r="H140" s="37">
        <v>16.6</v>
      </c>
      <c r="I140" s="15"/>
      <c r="J140" s="11"/>
      <c r="K140" s="43">
        <v>16.6</v>
      </c>
      <c r="L140" s="11">
        <v>10.3</v>
      </c>
      <c r="M140" s="43">
        <v>20</v>
      </c>
      <c r="N140" s="3">
        <v>1.2</v>
      </c>
    </row>
    <row r="141" spans="1:14" ht="12.75">
      <c r="A141" s="13">
        <v>43</v>
      </c>
      <c r="B141" s="23" t="s">
        <v>26</v>
      </c>
      <c r="C141" s="4">
        <v>11</v>
      </c>
      <c r="D141" s="11">
        <v>216</v>
      </c>
      <c r="E141" s="13">
        <v>13.5</v>
      </c>
      <c r="F141" s="18" t="s">
        <v>19</v>
      </c>
      <c r="G141" s="38">
        <v>8.7</v>
      </c>
      <c r="H141" s="37">
        <v>16.1</v>
      </c>
      <c r="I141" s="15"/>
      <c r="J141" s="11"/>
      <c r="K141" s="43">
        <v>16.1</v>
      </c>
      <c r="L141" s="11">
        <v>8.7</v>
      </c>
      <c r="M141" s="43">
        <v>15</v>
      </c>
      <c r="N141" s="3">
        <v>1.4</v>
      </c>
    </row>
    <row r="142" spans="1:14" ht="12.75">
      <c r="A142" s="13">
        <v>81</v>
      </c>
      <c r="B142" s="23" t="s">
        <v>26</v>
      </c>
      <c r="C142" s="4">
        <v>11</v>
      </c>
      <c r="D142" s="11">
        <v>243</v>
      </c>
      <c r="E142" s="13">
        <v>17.2</v>
      </c>
      <c r="F142" s="18" t="s">
        <v>19</v>
      </c>
      <c r="G142" s="38">
        <v>10.8</v>
      </c>
      <c r="H142" s="37">
        <v>18.2</v>
      </c>
      <c r="I142" s="15"/>
      <c r="J142" s="11"/>
      <c r="K142" s="43">
        <v>18.2</v>
      </c>
      <c r="L142" s="11">
        <v>10.8</v>
      </c>
      <c r="M142" s="43">
        <v>19</v>
      </c>
      <c r="N142" s="3">
        <v>2.1</v>
      </c>
    </row>
    <row r="143" spans="1:14" ht="12.75">
      <c r="A143" s="13">
        <v>78</v>
      </c>
      <c r="B143" s="23" t="s">
        <v>26</v>
      </c>
      <c r="C143" s="4">
        <v>11</v>
      </c>
      <c r="D143" s="11">
        <v>192</v>
      </c>
      <c r="E143" s="13">
        <v>14.6</v>
      </c>
      <c r="F143" s="18" t="s">
        <v>19</v>
      </c>
      <c r="G143" s="38">
        <v>8.7</v>
      </c>
      <c r="H143" s="37">
        <v>15.2</v>
      </c>
      <c r="I143" s="15"/>
      <c r="J143" s="11"/>
      <c r="K143" s="43">
        <v>15.2</v>
      </c>
      <c r="L143" s="11">
        <v>8.7</v>
      </c>
      <c r="M143" s="43">
        <v>14</v>
      </c>
      <c r="N143" s="3">
        <v>0.8999999999999986</v>
      </c>
    </row>
    <row r="144" spans="1:14" ht="12.75">
      <c r="A144" s="13">
        <v>90</v>
      </c>
      <c r="B144" s="23" t="s">
        <v>26</v>
      </c>
      <c r="C144" s="4">
        <v>11</v>
      </c>
      <c r="D144" s="11">
        <v>233</v>
      </c>
      <c r="E144" s="13">
        <v>1</v>
      </c>
      <c r="F144" s="18">
        <v>1</v>
      </c>
      <c r="G144" s="38">
        <v>8.25</v>
      </c>
      <c r="H144" s="37">
        <v>15.5</v>
      </c>
      <c r="I144" s="15">
        <v>-0.45</v>
      </c>
      <c r="J144" s="11">
        <v>1.3</v>
      </c>
      <c r="K144" s="43">
        <v>17.25</v>
      </c>
      <c r="L144" s="11">
        <v>10</v>
      </c>
      <c r="M144" s="43">
        <v>21</v>
      </c>
      <c r="N144" s="3">
        <v>0.4499999999999993</v>
      </c>
    </row>
    <row r="145" spans="1:14" ht="12.75">
      <c r="A145" s="13">
        <v>91</v>
      </c>
      <c r="B145" s="23" t="s">
        <v>26</v>
      </c>
      <c r="C145" s="4">
        <v>11</v>
      </c>
      <c r="D145" s="11">
        <v>229</v>
      </c>
      <c r="E145" s="13">
        <v>16</v>
      </c>
      <c r="F145" s="18">
        <v>15</v>
      </c>
      <c r="G145" s="38">
        <v>6.45</v>
      </c>
      <c r="H145" s="37">
        <v>13.75</v>
      </c>
      <c r="I145" s="15">
        <v>-1</v>
      </c>
      <c r="J145" s="43">
        <v>1.3</v>
      </c>
      <c r="K145" s="43">
        <v>17.03333333333333</v>
      </c>
      <c r="L145" s="11">
        <v>9.246666666666666</v>
      </c>
      <c r="M145" s="43">
        <v>17</v>
      </c>
      <c r="N145" s="3">
        <v>1.2333333333333307</v>
      </c>
    </row>
    <row r="146" spans="1:14" ht="12.75">
      <c r="A146" s="13">
        <v>85</v>
      </c>
      <c r="B146" s="23" t="s">
        <v>26</v>
      </c>
      <c r="C146" s="4">
        <v>11</v>
      </c>
      <c r="D146" s="11">
        <v>182</v>
      </c>
      <c r="E146" s="13">
        <v>1</v>
      </c>
      <c r="F146" s="18">
        <v>1</v>
      </c>
      <c r="G146" s="38">
        <v>6.75</v>
      </c>
      <c r="H146" s="37">
        <v>12.5</v>
      </c>
      <c r="I146" s="15">
        <v>-1</v>
      </c>
      <c r="J146" s="11">
        <v>1.3</v>
      </c>
      <c r="K146" s="43">
        <v>14.8</v>
      </c>
      <c r="L146" s="11">
        <v>9.05</v>
      </c>
      <c r="M146" s="43">
        <v>16</v>
      </c>
      <c r="N146" s="3">
        <v>0.8000000000000007</v>
      </c>
    </row>
    <row r="147" spans="1:14" ht="12.75">
      <c r="A147" s="13">
        <v>120</v>
      </c>
      <c r="B147" s="23" t="s">
        <v>26</v>
      </c>
      <c r="C147" s="4">
        <v>11</v>
      </c>
      <c r="D147" s="11">
        <v>194</v>
      </c>
      <c r="E147" s="13">
        <v>15.9</v>
      </c>
      <c r="F147" s="18">
        <v>15</v>
      </c>
      <c r="G147" s="38">
        <v>7.9</v>
      </c>
      <c r="H147" s="37">
        <v>13.7</v>
      </c>
      <c r="I147" s="15">
        <v>-0.2</v>
      </c>
      <c r="J147" s="43">
        <v>1.3</v>
      </c>
      <c r="K147" s="43">
        <v>16.034</v>
      </c>
      <c r="L147" s="11">
        <v>9.886000000000001</v>
      </c>
      <c r="M147" s="43">
        <v>12</v>
      </c>
      <c r="N147" s="3">
        <v>0.5339999999999989</v>
      </c>
    </row>
    <row r="148" spans="1:14" ht="12.75">
      <c r="A148" s="13">
        <v>125</v>
      </c>
      <c r="B148" s="23" t="s">
        <v>26</v>
      </c>
      <c r="C148" s="4">
        <v>11</v>
      </c>
      <c r="D148" s="11">
        <v>165</v>
      </c>
      <c r="E148" s="13">
        <v>16.5</v>
      </c>
      <c r="F148" s="18">
        <v>15</v>
      </c>
      <c r="G148" s="38">
        <v>6.2</v>
      </c>
      <c r="H148" s="37">
        <v>12.75</v>
      </c>
      <c r="I148" s="15">
        <v>-2.25</v>
      </c>
      <c r="J148" s="43"/>
      <c r="K148" s="43">
        <v>16.5</v>
      </c>
      <c r="L148" s="11">
        <v>9.295</v>
      </c>
      <c r="M148" s="43">
        <v>22</v>
      </c>
      <c r="N148" s="3">
        <v>2.2</v>
      </c>
    </row>
    <row r="149" spans="1:14" ht="12.75">
      <c r="A149" s="13">
        <v>121</v>
      </c>
      <c r="B149" s="23" t="s">
        <v>26</v>
      </c>
      <c r="C149" s="4">
        <v>11</v>
      </c>
      <c r="D149" s="11">
        <v>207</v>
      </c>
      <c r="E149" s="13">
        <v>12.6</v>
      </c>
      <c r="F149" s="18">
        <v>15</v>
      </c>
      <c r="G149" s="38">
        <v>8.45</v>
      </c>
      <c r="H149" s="37">
        <v>19</v>
      </c>
      <c r="I149" s="15">
        <v>-2</v>
      </c>
      <c r="J149" s="43"/>
      <c r="K149" s="43">
        <v>17.64</v>
      </c>
      <c r="L149" s="11">
        <v>8.777999999999999</v>
      </c>
      <c r="M149" s="43">
        <v>12</v>
      </c>
      <c r="N149" s="3">
        <v>1.44</v>
      </c>
    </row>
    <row r="150" spans="1:14" ht="12.75">
      <c r="A150" s="13">
        <v>118</v>
      </c>
      <c r="B150" s="23" t="s">
        <v>26</v>
      </c>
      <c r="C150" s="4">
        <v>11</v>
      </c>
      <c r="D150" s="11">
        <v>190</v>
      </c>
      <c r="E150" s="13">
        <v>15.75</v>
      </c>
      <c r="F150" s="18">
        <v>15</v>
      </c>
      <c r="G150" s="38">
        <v>9</v>
      </c>
      <c r="H150" s="37">
        <v>17</v>
      </c>
      <c r="I150" s="15">
        <v>0.6</v>
      </c>
      <c r="J150" s="43">
        <v>1.3</v>
      </c>
      <c r="K150" s="43">
        <v>18.52</v>
      </c>
      <c r="L150" s="11">
        <v>10.12</v>
      </c>
      <c r="M150" s="43">
        <v>13</v>
      </c>
      <c r="N150" s="3">
        <v>2.52</v>
      </c>
    </row>
    <row r="151" spans="1:14" ht="12.75">
      <c r="A151" s="13">
        <v>123</v>
      </c>
      <c r="B151" s="23" t="s">
        <v>26</v>
      </c>
      <c r="C151" s="4">
        <v>11</v>
      </c>
      <c r="D151" s="11">
        <v>221</v>
      </c>
      <c r="E151" s="13">
        <v>15.35</v>
      </c>
      <c r="F151" s="18">
        <v>15</v>
      </c>
      <c r="G151" s="38">
        <v>7.2</v>
      </c>
      <c r="H151" s="37">
        <v>15.2</v>
      </c>
      <c r="I151" s="15">
        <v>-1.7</v>
      </c>
      <c r="J151" s="43">
        <v>1.3</v>
      </c>
      <c r="K151" s="43">
        <v>18.59433333333333</v>
      </c>
      <c r="L151" s="11">
        <v>10.407666666666668</v>
      </c>
      <c r="M151" s="43">
        <v>15</v>
      </c>
      <c r="N151" s="3">
        <v>2.49433333333333</v>
      </c>
    </row>
    <row r="152" spans="1:14" ht="12.75">
      <c r="A152" s="13">
        <v>127</v>
      </c>
      <c r="B152" s="23" t="s">
        <v>26</v>
      </c>
      <c r="C152" s="4">
        <v>11</v>
      </c>
      <c r="D152" s="11">
        <v>162</v>
      </c>
      <c r="E152" s="13">
        <v>14</v>
      </c>
      <c r="F152" s="18">
        <v>15</v>
      </c>
      <c r="G152" s="38">
        <v>8.2</v>
      </c>
      <c r="H152" s="37">
        <v>13.1</v>
      </c>
      <c r="I152" s="15">
        <v>-2.75</v>
      </c>
      <c r="J152" s="43"/>
      <c r="K152" s="43">
        <v>14.793333333333333</v>
      </c>
      <c r="L152" s="11">
        <v>10.22</v>
      </c>
      <c r="M152" s="43">
        <v>11</v>
      </c>
      <c r="N152" s="3">
        <v>0.793333333333333</v>
      </c>
    </row>
    <row r="153" spans="1:14" ht="12.75">
      <c r="A153" s="13">
        <v>124</v>
      </c>
      <c r="B153" s="23" t="s">
        <v>26</v>
      </c>
      <c r="C153" s="4">
        <v>11</v>
      </c>
      <c r="D153" s="11">
        <v>224</v>
      </c>
      <c r="E153" s="13">
        <v>12.7</v>
      </c>
      <c r="F153" s="18">
        <v>15</v>
      </c>
      <c r="G153" s="38">
        <v>10.75</v>
      </c>
      <c r="H153" s="37">
        <v>19</v>
      </c>
      <c r="I153" s="15">
        <v>-1.45</v>
      </c>
      <c r="J153" s="43"/>
      <c r="K153" s="43">
        <v>17.314333333333334</v>
      </c>
      <c r="L153" s="11">
        <v>10.32933333333333</v>
      </c>
      <c r="M153" s="43">
        <v>13</v>
      </c>
      <c r="N153" s="3">
        <v>1.514333333333333</v>
      </c>
    </row>
    <row r="154" spans="1:14" ht="12.75">
      <c r="A154" s="13">
        <v>131</v>
      </c>
      <c r="B154" s="23" t="s">
        <v>26</v>
      </c>
      <c r="C154" s="4">
        <v>11</v>
      </c>
      <c r="D154" s="11">
        <v>215</v>
      </c>
      <c r="E154" s="13">
        <v>15.8</v>
      </c>
      <c r="F154" s="18">
        <v>15</v>
      </c>
      <c r="G154" s="38">
        <v>10</v>
      </c>
      <c r="H154" s="37">
        <v>15.5</v>
      </c>
      <c r="I154" s="15">
        <v>-2</v>
      </c>
      <c r="J154" s="43"/>
      <c r="K154" s="43">
        <v>18.433333333333334</v>
      </c>
      <c r="L154" s="11">
        <v>12.64</v>
      </c>
      <c r="M154" s="43">
        <v>17</v>
      </c>
      <c r="N154" s="3">
        <v>1.2333333333333343</v>
      </c>
    </row>
    <row r="155" spans="1:14" ht="12.75">
      <c r="A155" s="13">
        <v>130</v>
      </c>
      <c r="B155" s="23" t="s">
        <v>26</v>
      </c>
      <c r="C155" s="4">
        <v>11</v>
      </c>
      <c r="D155" s="11">
        <v>180</v>
      </c>
      <c r="E155" s="13">
        <v>11.5</v>
      </c>
      <c r="F155" s="18">
        <v>15</v>
      </c>
      <c r="G155" s="38">
        <v>12.5</v>
      </c>
      <c r="H155" s="37">
        <v>20.25</v>
      </c>
      <c r="I155" s="15">
        <v>-1.25</v>
      </c>
      <c r="J155" s="43">
        <v>1.3</v>
      </c>
      <c r="K155" s="43">
        <v>17.783333333333335</v>
      </c>
      <c r="L155" s="11">
        <v>11.841666666666669</v>
      </c>
      <c r="M155" s="43">
        <v>24</v>
      </c>
      <c r="N155" s="3">
        <v>2.3833333333333346</v>
      </c>
    </row>
    <row r="156" spans="1:14" ht="12.75">
      <c r="A156" s="13">
        <v>129</v>
      </c>
      <c r="B156" s="23" t="s">
        <v>26</v>
      </c>
      <c r="C156" s="4">
        <v>11</v>
      </c>
      <c r="D156" s="11">
        <v>226</v>
      </c>
      <c r="E156" s="13">
        <v>15.2</v>
      </c>
      <c r="F156" s="18">
        <v>15</v>
      </c>
      <c r="G156" s="38">
        <v>12.5</v>
      </c>
      <c r="H156" s="37">
        <v>17</v>
      </c>
      <c r="I156" s="15">
        <v>-1.75</v>
      </c>
      <c r="J156" s="43"/>
      <c r="K156" s="43">
        <v>19</v>
      </c>
      <c r="L156" s="11">
        <v>14.44</v>
      </c>
      <c r="M156" s="43">
        <v>22</v>
      </c>
      <c r="N156" s="3">
        <v>1.399999999999995</v>
      </c>
    </row>
    <row r="157" spans="1:14" ht="12.75">
      <c r="A157" s="13">
        <v>297</v>
      </c>
      <c r="B157" s="23" t="s">
        <v>26</v>
      </c>
      <c r="C157" s="4">
        <v>11</v>
      </c>
      <c r="D157" s="11">
        <v>212</v>
      </c>
      <c r="E157" s="13">
        <v>1</v>
      </c>
      <c r="F157" s="18">
        <v>1</v>
      </c>
      <c r="G157" s="38">
        <v>10.1</v>
      </c>
      <c r="H157" s="37">
        <v>16.75</v>
      </c>
      <c r="I157" s="15">
        <v>-0.45</v>
      </c>
      <c r="J157" s="11">
        <v>1.3</v>
      </c>
      <c r="K157" s="43">
        <v>18.5</v>
      </c>
      <c r="L157" s="11">
        <v>11.85</v>
      </c>
      <c r="M157" s="43">
        <v>16</v>
      </c>
      <c r="N157" s="3">
        <v>1.8</v>
      </c>
    </row>
    <row r="158" spans="1:14" ht="12.75">
      <c r="A158" s="13">
        <v>308</v>
      </c>
      <c r="B158" s="23" t="s">
        <v>26</v>
      </c>
      <c r="C158" s="4">
        <v>11</v>
      </c>
      <c r="D158" s="11">
        <v>165</v>
      </c>
      <c r="E158" s="13">
        <v>17.3</v>
      </c>
      <c r="F158" s="18">
        <v>15</v>
      </c>
      <c r="G158" s="38">
        <v>10.9</v>
      </c>
      <c r="H158" s="37">
        <v>14.75</v>
      </c>
      <c r="I158" s="15">
        <v>1.1</v>
      </c>
      <c r="J158" s="43">
        <v>1.3</v>
      </c>
      <c r="K158" s="43">
        <v>17.043</v>
      </c>
      <c r="L158" s="11">
        <v>12.602666666666668</v>
      </c>
      <c r="M158" s="43">
        <v>13</v>
      </c>
      <c r="N158" s="3">
        <v>1.5429999999999993</v>
      </c>
    </row>
    <row r="159" spans="1:14" ht="12.75">
      <c r="A159" s="13">
        <v>299</v>
      </c>
      <c r="B159" s="23" t="s">
        <v>26</v>
      </c>
      <c r="C159" s="4">
        <v>11</v>
      </c>
      <c r="D159" s="11">
        <v>156</v>
      </c>
      <c r="E159" s="13">
        <v>14</v>
      </c>
      <c r="F159" s="18">
        <v>15</v>
      </c>
      <c r="G159" s="38">
        <v>12.25</v>
      </c>
      <c r="H159" s="37">
        <v>17.25</v>
      </c>
      <c r="I159" s="15">
        <v>0.2</v>
      </c>
      <c r="J159" s="43"/>
      <c r="K159" s="43">
        <v>15.913333333333334</v>
      </c>
      <c r="L159" s="11">
        <v>11.246666666666666</v>
      </c>
      <c r="M159" s="43">
        <v>19</v>
      </c>
      <c r="N159" s="3">
        <v>2.5133333333333336</v>
      </c>
    </row>
    <row r="160" spans="1:14" ht="12.75">
      <c r="A160" s="13">
        <v>304</v>
      </c>
      <c r="B160" s="23" t="s">
        <v>26</v>
      </c>
      <c r="C160" s="4">
        <v>11</v>
      </c>
      <c r="D160" s="11">
        <v>212</v>
      </c>
      <c r="E160" s="13">
        <v>1</v>
      </c>
      <c r="F160" s="18">
        <v>1</v>
      </c>
      <c r="G160" s="38">
        <v>10.75</v>
      </c>
      <c r="H160" s="37">
        <v>17.75</v>
      </c>
      <c r="I160" s="15">
        <v>2.5</v>
      </c>
      <c r="J160" s="11">
        <v>1.3</v>
      </c>
      <c r="K160" s="43">
        <v>16.55</v>
      </c>
      <c r="L160" s="11">
        <v>9.55</v>
      </c>
      <c r="M160" s="43">
        <v>22</v>
      </c>
      <c r="N160" s="3">
        <v>1.05</v>
      </c>
    </row>
    <row r="161" spans="1:14" ht="12.75">
      <c r="A161" s="13">
        <v>316</v>
      </c>
      <c r="B161" s="23" t="s">
        <v>26</v>
      </c>
      <c r="C161" s="4">
        <v>11</v>
      </c>
      <c r="D161" s="11">
        <v>220</v>
      </c>
      <c r="E161" s="13">
        <v>16.5</v>
      </c>
      <c r="F161" s="18">
        <v>15</v>
      </c>
      <c r="G161" s="38">
        <v>9.9</v>
      </c>
      <c r="H161" s="37">
        <v>17</v>
      </c>
      <c r="I161" s="15">
        <v>1.5</v>
      </c>
      <c r="J161" s="43">
        <v>1.3</v>
      </c>
      <c r="K161" s="43">
        <v>18.35</v>
      </c>
      <c r="L161" s="11">
        <v>10.54</v>
      </c>
      <c r="M161" s="43">
        <v>21</v>
      </c>
      <c r="N161" s="3">
        <v>2.05</v>
      </c>
    </row>
    <row r="162" spans="1:14" ht="12.75">
      <c r="A162" s="13">
        <v>312</v>
      </c>
      <c r="B162" s="23" t="s">
        <v>26</v>
      </c>
      <c r="C162" s="4">
        <v>11</v>
      </c>
      <c r="D162" s="11">
        <v>221</v>
      </c>
      <c r="E162" s="13">
        <v>15.1</v>
      </c>
      <c r="F162" s="18">
        <v>15</v>
      </c>
      <c r="G162" s="38">
        <v>12.5</v>
      </c>
      <c r="H162" s="37">
        <v>18.7</v>
      </c>
      <c r="I162" s="15">
        <v>1.8</v>
      </c>
      <c r="J162" s="43">
        <v>1.3</v>
      </c>
      <c r="K162" s="43">
        <v>18.312666666666665</v>
      </c>
      <c r="L162" s="11">
        <v>12.071333333333333</v>
      </c>
      <c r="M162" s="43">
        <v>19</v>
      </c>
      <c r="N162" s="3">
        <v>2.7126666666666654</v>
      </c>
    </row>
    <row r="163" spans="1:14" ht="12.75">
      <c r="A163" s="13">
        <v>434</v>
      </c>
      <c r="B163" s="23" t="s">
        <v>25</v>
      </c>
      <c r="C163" s="4">
        <v>11</v>
      </c>
      <c r="D163" s="11">
        <v>231</v>
      </c>
      <c r="E163" s="13">
        <v>1</v>
      </c>
      <c r="F163" s="18">
        <v>1</v>
      </c>
      <c r="G163" s="38">
        <v>5.1</v>
      </c>
      <c r="H163" s="37">
        <v>13.75</v>
      </c>
      <c r="I163" s="15">
        <v>-1.5</v>
      </c>
      <c r="J163" s="11"/>
      <c r="K163" s="43">
        <v>15.25</v>
      </c>
      <c r="L163" s="11">
        <v>6.6</v>
      </c>
      <c r="M163" s="43">
        <v>19</v>
      </c>
      <c r="N163" s="3">
        <v>1.35</v>
      </c>
    </row>
    <row r="164" spans="1:14" ht="12.75">
      <c r="A164" s="13">
        <v>429</v>
      </c>
      <c r="B164" s="23" t="s">
        <v>25</v>
      </c>
      <c r="C164" s="4">
        <v>11</v>
      </c>
      <c r="D164" s="11">
        <v>195</v>
      </c>
      <c r="E164" s="13">
        <v>1</v>
      </c>
      <c r="F164" s="18">
        <v>1</v>
      </c>
      <c r="G164" s="38">
        <v>8</v>
      </c>
      <c r="H164" s="37">
        <v>14.3</v>
      </c>
      <c r="I164" s="15">
        <v>0.75</v>
      </c>
      <c r="J164" s="11">
        <v>1.3</v>
      </c>
      <c r="K164" s="43">
        <v>14.85</v>
      </c>
      <c r="L164" s="11">
        <v>8.55</v>
      </c>
      <c r="M164" s="43">
        <v>17</v>
      </c>
      <c r="N164" s="3">
        <v>1.75</v>
      </c>
    </row>
    <row r="165" spans="1:14" ht="12.75">
      <c r="A165" s="13">
        <v>430</v>
      </c>
      <c r="B165" s="23" t="s">
        <v>25</v>
      </c>
      <c r="C165" s="4">
        <v>11</v>
      </c>
      <c r="D165" s="11">
        <v>208</v>
      </c>
      <c r="E165" s="13">
        <v>1</v>
      </c>
      <c r="F165" s="18">
        <v>1</v>
      </c>
      <c r="G165" s="38">
        <v>6.2</v>
      </c>
      <c r="H165" s="37">
        <v>13.5</v>
      </c>
      <c r="I165" s="15">
        <v>-1.3</v>
      </c>
      <c r="J165" s="11"/>
      <c r="K165" s="43">
        <v>14.8</v>
      </c>
      <c r="L165" s="11">
        <v>7.5</v>
      </c>
      <c r="M165" s="43">
        <v>14</v>
      </c>
      <c r="N165" s="3">
        <v>0.9</v>
      </c>
    </row>
    <row r="166" spans="1:14" ht="12.75">
      <c r="A166" s="13">
        <v>426</v>
      </c>
      <c r="B166" s="23" t="s">
        <v>25</v>
      </c>
      <c r="C166" s="4">
        <v>11</v>
      </c>
      <c r="D166" s="11">
        <v>165</v>
      </c>
      <c r="E166" s="13">
        <v>1</v>
      </c>
      <c r="F166" s="18">
        <v>1</v>
      </c>
      <c r="G166" s="38">
        <v>5.4</v>
      </c>
      <c r="H166" s="37">
        <v>13</v>
      </c>
      <c r="I166" s="15">
        <v>-0.6</v>
      </c>
      <c r="J166" s="11">
        <v>1.3</v>
      </c>
      <c r="K166" s="43">
        <v>14.9</v>
      </c>
      <c r="L166" s="11">
        <v>7.3</v>
      </c>
      <c r="M166" s="43">
        <v>17</v>
      </c>
      <c r="N166" s="3">
        <v>2.1</v>
      </c>
    </row>
    <row r="167" spans="1:14" ht="12.75">
      <c r="A167" s="13">
        <v>407</v>
      </c>
      <c r="B167" s="23" t="s">
        <v>25</v>
      </c>
      <c r="C167" s="4">
        <v>11</v>
      </c>
      <c r="D167" s="11">
        <v>192</v>
      </c>
      <c r="E167" s="13">
        <v>16</v>
      </c>
      <c r="F167" s="18" t="s">
        <v>19</v>
      </c>
      <c r="G167" s="38">
        <v>7.3</v>
      </c>
      <c r="H167" s="37">
        <v>14.7</v>
      </c>
      <c r="I167" s="15"/>
      <c r="J167" s="11"/>
      <c r="K167" s="43">
        <v>14.7</v>
      </c>
      <c r="L167" s="11">
        <v>7.3</v>
      </c>
      <c r="M167" s="43">
        <v>17</v>
      </c>
      <c r="N167" s="3">
        <v>1</v>
      </c>
    </row>
    <row r="168" spans="1:14" ht="13.5" thickBot="1">
      <c r="A168" s="13">
        <v>422</v>
      </c>
      <c r="B168" s="23" t="s">
        <v>25</v>
      </c>
      <c r="C168" s="4">
        <v>11</v>
      </c>
      <c r="D168" s="11">
        <v>97</v>
      </c>
      <c r="E168" s="13">
        <v>13.9</v>
      </c>
      <c r="F168" s="39" t="s">
        <v>19</v>
      </c>
      <c r="G168" s="38">
        <v>6.8</v>
      </c>
      <c r="H168" s="37">
        <v>11.2</v>
      </c>
      <c r="I168" s="15"/>
      <c r="J168" s="11"/>
      <c r="K168" s="43">
        <v>11.2</v>
      </c>
      <c r="L168" s="11">
        <v>6.8</v>
      </c>
      <c r="M168" s="43">
        <v>13</v>
      </c>
      <c r="N168" s="3">
        <v>1.2</v>
      </c>
    </row>
    <row r="169" spans="1:14" ht="12.75">
      <c r="A169" s="13">
        <v>399</v>
      </c>
      <c r="B169" s="23" t="s">
        <v>25</v>
      </c>
      <c r="C169" s="4">
        <v>11</v>
      </c>
      <c r="D169" s="11">
        <v>160</v>
      </c>
      <c r="E169" s="13">
        <v>16.9</v>
      </c>
      <c r="F169" s="40" t="s">
        <v>19</v>
      </c>
      <c r="G169" s="38">
        <v>6.9</v>
      </c>
      <c r="H169" s="37">
        <v>13.4</v>
      </c>
      <c r="I169" s="15"/>
      <c r="J169" s="11"/>
      <c r="K169" s="43">
        <v>13.4</v>
      </c>
      <c r="L169" s="11">
        <v>6.9</v>
      </c>
      <c r="M169" s="43">
        <v>18</v>
      </c>
      <c r="N169" s="3">
        <v>1.8</v>
      </c>
    </row>
    <row r="170" spans="1:14" ht="12.75">
      <c r="A170" s="13">
        <v>394</v>
      </c>
      <c r="B170" s="23" t="s">
        <v>25</v>
      </c>
      <c r="C170" s="4">
        <v>11</v>
      </c>
      <c r="D170" s="11">
        <v>151</v>
      </c>
      <c r="E170" s="13">
        <v>18.1</v>
      </c>
      <c r="F170" s="18" t="s">
        <v>19</v>
      </c>
      <c r="G170" s="38">
        <v>7.7</v>
      </c>
      <c r="H170" s="37">
        <v>14.3</v>
      </c>
      <c r="I170" s="16"/>
      <c r="J170" s="11"/>
      <c r="K170" s="43">
        <v>14.3</v>
      </c>
      <c r="L170" s="11">
        <v>7.7</v>
      </c>
      <c r="M170" s="43">
        <v>14</v>
      </c>
      <c r="N170" s="3">
        <v>2.1</v>
      </c>
    </row>
    <row r="171" spans="1:14" ht="12.75">
      <c r="A171" s="13">
        <v>390</v>
      </c>
      <c r="B171" s="23" t="s">
        <v>25</v>
      </c>
      <c r="C171" s="4">
        <v>11</v>
      </c>
      <c r="D171" s="11">
        <v>192</v>
      </c>
      <c r="E171" s="13">
        <v>20</v>
      </c>
      <c r="F171" s="18" t="s">
        <v>19</v>
      </c>
      <c r="G171" s="38">
        <v>9.1</v>
      </c>
      <c r="H171" s="37">
        <v>16.5</v>
      </c>
      <c r="I171" s="15"/>
      <c r="J171" s="11"/>
      <c r="K171" s="43">
        <v>16.5</v>
      </c>
      <c r="L171" s="11">
        <v>9.1</v>
      </c>
      <c r="M171" s="43">
        <v>23</v>
      </c>
      <c r="N171" s="3">
        <v>1.5</v>
      </c>
    </row>
    <row r="172" spans="1:14" ht="12.75">
      <c r="A172" s="13">
        <v>84</v>
      </c>
      <c r="B172" s="23" t="s">
        <v>25</v>
      </c>
      <c r="C172" s="4">
        <v>11</v>
      </c>
      <c r="D172" s="11">
        <v>171</v>
      </c>
      <c r="E172" s="13">
        <v>16.5</v>
      </c>
      <c r="F172" s="18" t="s">
        <v>19</v>
      </c>
      <c r="G172" s="38">
        <v>7.6</v>
      </c>
      <c r="H172" s="37">
        <v>15.7</v>
      </c>
      <c r="I172" s="15"/>
      <c r="J172" s="11"/>
      <c r="K172" s="43">
        <v>15.7</v>
      </c>
      <c r="L172" s="11">
        <v>7.6</v>
      </c>
      <c r="M172" s="43">
        <v>20</v>
      </c>
      <c r="N172" s="3">
        <v>1.7</v>
      </c>
    </row>
    <row r="173" spans="1:14" ht="12.75">
      <c r="A173" s="13">
        <v>380</v>
      </c>
      <c r="B173" s="23" t="s">
        <v>25</v>
      </c>
      <c r="C173" s="4">
        <v>11</v>
      </c>
      <c r="D173" s="11">
        <v>174</v>
      </c>
      <c r="E173" s="13">
        <v>18.2</v>
      </c>
      <c r="F173" s="18" t="s">
        <v>19</v>
      </c>
      <c r="G173" s="38">
        <v>6.3</v>
      </c>
      <c r="H173" s="37">
        <v>13.4</v>
      </c>
      <c r="I173" s="15"/>
      <c r="J173" s="11"/>
      <c r="K173" s="43">
        <v>13.4</v>
      </c>
      <c r="L173" s="11">
        <v>6.3</v>
      </c>
      <c r="M173" s="43">
        <v>20</v>
      </c>
      <c r="N173" s="3">
        <v>1.2</v>
      </c>
    </row>
    <row r="174" spans="1:14" ht="12.75">
      <c r="A174" s="13">
        <v>83</v>
      </c>
      <c r="B174" s="23" t="s">
        <v>25</v>
      </c>
      <c r="C174" s="4">
        <v>11</v>
      </c>
      <c r="D174" s="11">
        <v>200</v>
      </c>
      <c r="E174" s="13">
        <v>15.8</v>
      </c>
      <c r="F174" s="18" t="s">
        <v>19</v>
      </c>
      <c r="G174" s="38">
        <v>7.7</v>
      </c>
      <c r="H174" s="37">
        <v>14.8</v>
      </c>
      <c r="I174" s="15"/>
      <c r="J174" s="11"/>
      <c r="K174" s="43">
        <v>14.8</v>
      </c>
      <c r="L174" s="11">
        <v>7.7</v>
      </c>
      <c r="M174" s="43">
        <v>11</v>
      </c>
      <c r="N174" s="3">
        <v>1</v>
      </c>
    </row>
    <row r="175" spans="1:14" ht="12.75">
      <c r="A175" s="13">
        <v>377</v>
      </c>
      <c r="B175" s="23" t="s">
        <v>25</v>
      </c>
      <c r="C175" s="4">
        <v>11</v>
      </c>
      <c r="D175" s="11">
        <v>200</v>
      </c>
      <c r="E175" s="13">
        <v>18.9</v>
      </c>
      <c r="F175" s="18" t="s">
        <v>19</v>
      </c>
      <c r="G175" s="38">
        <v>7.6</v>
      </c>
      <c r="H175" s="37">
        <v>16.1</v>
      </c>
      <c r="I175" s="15"/>
      <c r="J175" s="11"/>
      <c r="K175" s="43">
        <v>16.1</v>
      </c>
      <c r="L175" s="11">
        <v>7.6</v>
      </c>
      <c r="M175" s="43">
        <v>17</v>
      </c>
      <c r="N175" s="3">
        <v>2.1</v>
      </c>
    </row>
    <row r="176" spans="1:14" ht="12.75">
      <c r="A176" s="13">
        <v>378</v>
      </c>
      <c r="B176" s="23" t="s">
        <v>25</v>
      </c>
      <c r="C176" s="4">
        <v>11</v>
      </c>
      <c r="D176" s="11">
        <v>185</v>
      </c>
      <c r="E176" s="13">
        <v>19.2</v>
      </c>
      <c r="F176" s="18" t="s">
        <v>19</v>
      </c>
      <c r="G176" s="38">
        <v>7.5</v>
      </c>
      <c r="H176" s="37">
        <v>16.9</v>
      </c>
      <c r="I176" s="15"/>
      <c r="J176" s="11"/>
      <c r="K176" s="43">
        <v>16.9</v>
      </c>
      <c r="L176" s="11">
        <v>7.5</v>
      </c>
      <c r="M176" s="43">
        <v>22</v>
      </c>
      <c r="N176" s="3">
        <v>1.9</v>
      </c>
    </row>
    <row r="177" spans="1:14" ht="12.75">
      <c r="A177" s="13">
        <v>365</v>
      </c>
      <c r="B177" s="23" t="s">
        <v>25</v>
      </c>
      <c r="C177" s="4">
        <v>11</v>
      </c>
      <c r="D177" s="11">
        <v>241</v>
      </c>
      <c r="E177" s="13">
        <v>19.8</v>
      </c>
      <c r="F177" s="18" t="s">
        <v>19</v>
      </c>
      <c r="G177" s="38">
        <v>7.7</v>
      </c>
      <c r="H177" s="37">
        <v>18.3</v>
      </c>
      <c r="I177" s="15"/>
      <c r="J177" s="11"/>
      <c r="K177" s="43">
        <v>18.3</v>
      </c>
      <c r="L177" s="11">
        <v>7.7</v>
      </c>
      <c r="M177" s="43">
        <v>10</v>
      </c>
      <c r="N177" s="3">
        <v>2.4</v>
      </c>
    </row>
    <row r="178" spans="1:14" ht="12.75">
      <c r="A178" s="13">
        <v>363</v>
      </c>
      <c r="B178" s="23" t="s">
        <v>25</v>
      </c>
      <c r="C178" s="4">
        <v>11</v>
      </c>
      <c r="D178" s="11">
        <v>183</v>
      </c>
      <c r="E178" s="13">
        <v>15.6</v>
      </c>
      <c r="F178" s="18" t="s">
        <v>19</v>
      </c>
      <c r="G178" s="38">
        <v>9.1</v>
      </c>
      <c r="H178" s="37">
        <v>16.1</v>
      </c>
      <c r="I178" s="15"/>
      <c r="J178" s="11"/>
      <c r="K178" s="43">
        <v>16.1</v>
      </c>
      <c r="L178" s="11">
        <v>9.1</v>
      </c>
      <c r="M178" s="43">
        <v>13</v>
      </c>
      <c r="N178" s="3">
        <v>1.3</v>
      </c>
    </row>
    <row r="179" spans="1:14" ht="12.75">
      <c r="A179" s="13">
        <v>350</v>
      </c>
      <c r="B179" s="23" t="s">
        <v>25</v>
      </c>
      <c r="C179" s="4">
        <v>11</v>
      </c>
      <c r="D179" s="11">
        <v>235</v>
      </c>
      <c r="E179" s="13">
        <v>19.1</v>
      </c>
      <c r="F179" s="18" t="s">
        <v>19</v>
      </c>
      <c r="G179" s="38">
        <v>7.9</v>
      </c>
      <c r="H179" s="37">
        <v>17.5</v>
      </c>
      <c r="I179" s="15"/>
      <c r="J179" s="11"/>
      <c r="K179" s="43">
        <v>17.5</v>
      </c>
      <c r="L179" s="11">
        <v>7.9</v>
      </c>
      <c r="M179" s="43">
        <v>13</v>
      </c>
      <c r="N179" s="3"/>
    </row>
    <row r="180" spans="1:14" ht="12.75">
      <c r="A180" s="13">
        <v>355</v>
      </c>
      <c r="B180" s="23" t="s">
        <v>25</v>
      </c>
      <c r="C180" s="4">
        <v>11</v>
      </c>
      <c r="D180" s="11">
        <v>153</v>
      </c>
      <c r="E180" s="13">
        <v>16.1</v>
      </c>
      <c r="F180" s="18" t="s">
        <v>19</v>
      </c>
      <c r="G180" s="38">
        <v>9.3</v>
      </c>
      <c r="H180" s="37">
        <v>14.4</v>
      </c>
      <c r="I180" s="15"/>
      <c r="J180" s="11"/>
      <c r="K180" s="43">
        <v>14.4</v>
      </c>
      <c r="L180" s="11">
        <v>9.3</v>
      </c>
      <c r="M180" s="43">
        <v>12</v>
      </c>
      <c r="N180" s="3"/>
    </row>
    <row r="181" spans="1:14" ht="12.75">
      <c r="A181" s="13">
        <v>347</v>
      </c>
      <c r="B181" s="23" t="s">
        <v>25</v>
      </c>
      <c r="C181" s="4">
        <v>11</v>
      </c>
      <c r="D181" s="11">
        <v>158</v>
      </c>
      <c r="E181" s="13">
        <v>16.4</v>
      </c>
      <c r="F181" s="18" t="s">
        <v>19</v>
      </c>
      <c r="G181" s="38">
        <v>9.1</v>
      </c>
      <c r="H181" s="37">
        <v>15.1</v>
      </c>
      <c r="I181" s="15"/>
      <c r="J181" s="11"/>
      <c r="K181" s="43">
        <v>15.1</v>
      </c>
      <c r="L181" s="11">
        <v>9.1</v>
      </c>
      <c r="M181" s="43">
        <v>14</v>
      </c>
      <c r="N181" s="3">
        <v>1.2</v>
      </c>
    </row>
    <row r="182" spans="1:14" ht="12.75">
      <c r="A182" s="13">
        <v>345</v>
      </c>
      <c r="B182" s="23" t="s">
        <v>25</v>
      </c>
      <c r="C182" s="4">
        <v>11</v>
      </c>
      <c r="D182" s="11">
        <v>179</v>
      </c>
      <c r="E182" s="13">
        <v>17.9</v>
      </c>
      <c r="F182" s="18" t="s">
        <v>19</v>
      </c>
      <c r="G182" s="38">
        <v>9.4</v>
      </c>
      <c r="H182" s="37">
        <v>17.1</v>
      </c>
      <c r="I182" s="15"/>
      <c r="J182" s="11"/>
      <c r="K182" s="43">
        <v>17.1</v>
      </c>
      <c r="L182" s="11">
        <v>9.4</v>
      </c>
      <c r="M182" s="43">
        <v>20</v>
      </c>
      <c r="N182" s="3">
        <v>2.4</v>
      </c>
    </row>
    <row r="183" spans="1:14" ht="12.75">
      <c r="A183" s="13">
        <v>343</v>
      </c>
      <c r="B183" s="23" t="s">
        <v>25</v>
      </c>
      <c r="C183" s="4">
        <v>11</v>
      </c>
      <c r="D183" s="11">
        <v>176</v>
      </c>
      <c r="E183" s="13">
        <v>18.4</v>
      </c>
      <c r="F183" s="18" t="s">
        <v>19</v>
      </c>
      <c r="G183" s="38">
        <v>8.9</v>
      </c>
      <c r="H183" s="37">
        <v>16.2</v>
      </c>
      <c r="I183" s="15"/>
      <c r="J183" s="11"/>
      <c r="K183" s="43">
        <v>16.2</v>
      </c>
      <c r="L183" s="11">
        <v>8.9</v>
      </c>
      <c r="M183" s="43">
        <v>15</v>
      </c>
      <c r="N183" s="3">
        <v>1.5</v>
      </c>
    </row>
    <row r="184" spans="1:14" ht="12.75">
      <c r="A184" s="13">
        <v>356</v>
      </c>
      <c r="B184" s="23" t="s">
        <v>25</v>
      </c>
      <c r="C184" s="4">
        <v>11</v>
      </c>
      <c r="D184" s="11">
        <v>172</v>
      </c>
      <c r="E184" s="13">
        <v>17.8</v>
      </c>
      <c r="F184" s="18" t="s">
        <v>19</v>
      </c>
      <c r="G184" s="38">
        <v>9.3</v>
      </c>
      <c r="H184" s="37">
        <v>18</v>
      </c>
      <c r="I184" s="15"/>
      <c r="J184" s="11"/>
      <c r="K184" s="43">
        <v>18</v>
      </c>
      <c r="L184" s="11">
        <v>9.3</v>
      </c>
      <c r="M184" s="43">
        <v>19</v>
      </c>
      <c r="N184" s="3">
        <v>2.8</v>
      </c>
    </row>
    <row r="185" spans="1:14" ht="12.75">
      <c r="A185" s="13">
        <v>361</v>
      </c>
      <c r="B185" s="23" t="s">
        <v>25</v>
      </c>
      <c r="C185" s="4">
        <v>11</v>
      </c>
      <c r="D185" s="11">
        <v>195</v>
      </c>
      <c r="E185" s="13">
        <v>20.4</v>
      </c>
      <c r="F185" s="18" t="s">
        <v>19</v>
      </c>
      <c r="G185" s="38">
        <v>9.7</v>
      </c>
      <c r="H185" s="37">
        <v>17.9</v>
      </c>
      <c r="I185" s="15"/>
      <c r="J185" s="11"/>
      <c r="K185" s="43">
        <v>17.9</v>
      </c>
      <c r="L185" s="11">
        <v>9.7</v>
      </c>
      <c r="M185" s="43">
        <v>7</v>
      </c>
      <c r="N185" s="3">
        <v>1.3</v>
      </c>
    </row>
    <row r="186" spans="1:14" ht="12.75">
      <c r="A186" s="13">
        <v>335</v>
      </c>
      <c r="B186" s="23" t="s">
        <v>25</v>
      </c>
      <c r="C186" s="4">
        <v>11</v>
      </c>
      <c r="D186" s="11">
        <v>197</v>
      </c>
      <c r="E186" s="13">
        <v>16.2</v>
      </c>
      <c r="F186" s="18" t="s">
        <v>19</v>
      </c>
      <c r="G186" s="38">
        <v>8.4</v>
      </c>
      <c r="H186" s="37">
        <v>17.7</v>
      </c>
      <c r="I186" s="15"/>
      <c r="J186" s="11"/>
      <c r="K186" s="43">
        <v>17.7</v>
      </c>
      <c r="L186" s="11">
        <v>8.4</v>
      </c>
      <c r="M186" s="43">
        <v>11</v>
      </c>
      <c r="N186" s="3">
        <v>1.5</v>
      </c>
    </row>
    <row r="187" spans="1:14" ht="12.75">
      <c r="A187" s="13">
        <v>337</v>
      </c>
      <c r="B187" s="23" t="s">
        <v>25</v>
      </c>
      <c r="C187" s="4">
        <v>11</v>
      </c>
      <c r="D187" s="11">
        <v>235</v>
      </c>
      <c r="E187" s="13">
        <v>15.5</v>
      </c>
      <c r="F187" s="18" t="s">
        <v>19</v>
      </c>
      <c r="G187" s="38">
        <v>9.5</v>
      </c>
      <c r="H187" s="37">
        <v>17.9</v>
      </c>
      <c r="I187" s="15"/>
      <c r="J187" s="3"/>
      <c r="K187" s="43">
        <v>17.9</v>
      </c>
      <c r="L187" s="11">
        <v>9.5</v>
      </c>
      <c r="M187" s="43">
        <v>21</v>
      </c>
      <c r="N187" s="3">
        <v>1.7</v>
      </c>
    </row>
    <row r="188" spans="1:14" ht="12.75">
      <c r="A188" s="13">
        <v>332</v>
      </c>
      <c r="B188" s="23" t="s">
        <v>25</v>
      </c>
      <c r="C188" s="4">
        <v>11</v>
      </c>
      <c r="D188" s="11">
        <v>193</v>
      </c>
      <c r="E188" s="13">
        <v>18.2</v>
      </c>
      <c r="F188" s="18" t="s">
        <v>19</v>
      </c>
      <c r="G188" s="38">
        <v>9.8</v>
      </c>
      <c r="H188" s="37">
        <v>17.2</v>
      </c>
      <c r="I188" s="15"/>
      <c r="J188" s="3"/>
      <c r="K188" s="43">
        <v>17.2</v>
      </c>
      <c r="L188" s="11">
        <v>9.8</v>
      </c>
      <c r="M188" s="43">
        <v>20</v>
      </c>
      <c r="N188" s="3">
        <v>1.2</v>
      </c>
    </row>
    <row r="189" spans="1:14" ht="12.75">
      <c r="A189" s="13">
        <v>317</v>
      </c>
      <c r="B189" s="23" t="s">
        <v>25</v>
      </c>
      <c r="C189" s="4">
        <v>11</v>
      </c>
      <c r="D189" s="11">
        <v>188</v>
      </c>
      <c r="E189" s="13">
        <v>19</v>
      </c>
      <c r="F189" s="18" t="s">
        <v>19</v>
      </c>
      <c r="G189" s="38">
        <v>10.8</v>
      </c>
      <c r="H189" s="37">
        <v>17.8</v>
      </c>
      <c r="I189" s="15"/>
      <c r="J189" s="3"/>
      <c r="K189" s="43">
        <v>17.8</v>
      </c>
      <c r="L189" s="11">
        <v>10.8</v>
      </c>
      <c r="M189" s="43">
        <v>13</v>
      </c>
      <c r="N189" s="3">
        <v>1.8</v>
      </c>
    </row>
    <row r="190" spans="1:14" ht="12.75">
      <c r="A190" s="13">
        <v>321</v>
      </c>
      <c r="B190" s="23" t="s">
        <v>25</v>
      </c>
      <c r="C190" s="4">
        <v>11</v>
      </c>
      <c r="D190" s="11">
        <v>180</v>
      </c>
      <c r="E190" s="13">
        <v>15</v>
      </c>
      <c r="F190" s="18" t="s">
        <v>19</v>
      </c>
      <c r="G190" s="38">
        <v>11.1</v>
      </c>
      <c r="H190" s="37">
        <v>17.5</v>
      </c>
      <c r="I190" s="15"/>
      <c r="J190" s="3"/>
      <c r="K190" s="43">
        <v>17.5</v>
      </c>
      <c r="L190" s="11">
        <v>11.1</v>
      </c>
      <c r="M190" s="43">
        <v>13</v>
      </c>
      <c r="N190" s="3">
        <v>1.7</v>
      </c>
    </row>
    <row r="191" spans="1:14" ht="12.75">
      <c r="A191" s="13">
        <v>328</v>
      </c>
      <c r="B191" s="23" t="s">
        <v>26</v>
      </c>
      <c r="C191" s="4">
        <v>11</v>
      </c>
      <c r="D191" s="11">
        <v>214</v>
      </c>
      <c r="E191" s="13">
        <v>14.6</v>
      </c>
      <c r="F191" s="18">
        <v>15</v>
      </c>
      <c r="G191" s="38">
        <v>10.25</v>
      </c>
      <c r="H191" s="37">
        <v>18.5</v>
      </c>
      <c r="I191" s="15">
        <v>0.9</v>
      </c>
      <c r="J191" s="85">
        <v>1.3</v>
      </c>
      <c r="K191" s="43">
        <v>18.430666666666664</v>
      </c>
      <c r="L191" s="11">
        <v>10.400666666666668</v>
      </c>
      <c r="M191" s="43">
        <v>23</v>
      </c>
      <c r="N191" s="3">
        <v>2.2306666666666644</v>
      </c>
    </row>
    <row r="192" spans="1:14" ht="12.75">
      <c r="A192" s="13">
        <v>324</v>
      </c>
      <c r="B192" s="23" t="s">
        <v>26</v>
      </c>
      <c r="C192" s="4">
        <v>11</v>
      </c>
      <c r="D192" s="11">
        <v>225</v>
      </c>
      <c r="E192" s="13">
        <v>17</v>
      </c>
      <c r="F192" s="18">
        <v>15</v>
      </c>
      <c r="G192" s="38">
        <v>10.1</v>
      </c>
      <c r="H192" s="37">
        <v>17.25</v>
      </c>
      <c r="I192" s="15">
        <v>1.45</v>
      </c>
      <c r="J192" s="85">
        <v>1.3</v>
      </c>
      <c r="K192" s="43">
        <v>19.206666666666667</v>
      </c>
      <c r="L192" s="11">
        <v>11.103333333333333</v>
      </c>
      <c r="M192" s="43">
        <v>18</v>
      </c>
      <c r="N192" s="3">
        <v>2.1066666666666656</v>
      </c>
    </row>
    <row r="193" spans="1:14" ht="12.75">
      <c r="A193" s="13">
        <v>326</v>
      </c>
      <c r="B193" s="23" t="s">
        <v>26</v>
      </c>
      <c r="C193" s="4">
        <v>11</v>
      </c>
      <c r="D193" s="11">
        <v>215</v>
      </c>
      <c r="E193" s="13">
        <v>12</v>
      </c>
      <c r="F193" s="18">
        <v>15</v>
      </c>
      <c r="G193" s="38">
        <v>13.9</v>
      </c>
      <c r="H193" s="37">
        <v>20.5</v>
      </c>
      <c r="I193" s="15">
        <v>0.5</v>
      </c>
      <c r="J193" s="85">
        <v>1.3</v>
      </c>
      <c r="K193" s="43">
        <v>17.3</v>
      </c>
      <c r="L193" s="11">
        <v>12.02</v>
      </c>
      <c r="M193" s="43">
        <v>20</v>
      </c>
      <c r="N193" s="3">
        <v>1.600000000000005</v>
      </c>
    </row>
    <row r="194" spans="1:14" ht="12.75">
      <c r="A194" s="13">
        <v>327</v>
      </c>
      <c r="B194" s="23" t="s">
        <v>26</v>
      </c>
      <c r="C194" s="4">
        <v>11</v>
      </c>
      <c r="D194" s="11">
        <v>144</v>
      </c>
      <c r="E194" s="13">
        <v>15.1</v>
      </c>
      <c r="F194" s="18">
        <v>15</v>
      </c>
      <c r="G194" s="38">
        <v>11.7</v>
      </c>
      <c r="H194" s="37">
        <v>17.5</v>
      </c>
      <c r="I194" s="15">
        <v>1.75</v>
      </c>
      <c r="J194" s="85">
        <v>1.3</v>
      </c>
      <c r="K194" s="43">
        <v>17.155</v>
      </c>
      <c r="L194" s="11">
        <v>11.316333333333333</v>
      </c>
      <c r="M194" s="43">
        <v>17</v>
      </c>
      <c r="N194" s="3">
        <v>1.255</v>
      </c>
    </row>
    <row r="195" spans="1:14" ht="12.75">
      <c r="A195" s="13"/>
      <c r="B195" s="23"/>
      <c r="C195" s="4"/>
      <c r="D195" s="11"/>
      <c r="E195" s="13"/>
      <c r="F195" s="18"/>
      <c r="G195" s="38"/>
      <c r="H195" s="38"/>
      <c r="I195" s="15"/>
      <c r="J195" s="3"/>
      <c r="K195" s="43"/>
      <c r="L195" s="11"/>
      <c r="M195" s="43"/>
      <c r="N195" s="3"/>
    </row>
    <row r="196" spans="1:14" ht="12.75">
      <c r="A196" s="13"/>
      <c r="B196" s="23"/>
      <c r="C196" s="4"/>
      <c r="D196" s="11"/>
      <c r="E196" s="13"/>
      <c r="F196" s="18"/>
      <c r="G196" s="38"/>
      <c r="H196" s="38"/>
      <c r="I196" s="15"/>
      <c r="J196" s="3"/>
      <c r="K196" s="43"/>
      <c r="L196" s="11"/>
      <c r="M196" s="43"/>
      <c r="N196" s="3"/>
    </row>
    <row r="197" spans="1:14" ht="12.75">
      <c r="A197" s="13"/>
      <c r="B197" s="23"/>
      <c r="C197" s="4"/>
      <c r="D197" s="11"/>
      <c r="E197" s="13"/>
      <c r="F197" s="18"/>
      <c r="G197" s="38"/>
      <c r="H197" s="38"/>
      <c r="I197" s="15"/>
      <c r="J197" s="3"/>
      <c r="K197" s="43"/>
      <c r="L197" s="11"/>
      <c r="M197" s="43"/>
      <c r="N197" s="3"/>
    </row>
    <row r="198" spans="1:14" ht="12.75">
      <c r="A198" s="13"/>
      <c r="B198" s="23"/>
      <c r="C198" s="4"/>
      <c r="D198" s="11"/>
      <c r="E198" s="13"/>
      <c r="F198" s="18"/>
      <c r="G198" s="38"/>
      <c r="H198" s="38"/>
      <c r="I198" s="15"/>
      <c r="J198" s="3"/>
      <c r="K198" s="43"/>
      <c r="L198" s="11"/>
      <c r="M198" s="43"/>
      <c r="N198" s="3"/>
    </row>
    <row r="199" spans="1:14" ht="12.75">
      <c r="A199" s="13"/>
      <c r="B199" s="23"/>
      <c r="C199" s="4"/>
      <c r="D199" s="11"/>
      <c r="E199" s="13"/>
      <c r="F199" s="18"/>
      <c r="G199" s="38"/>
      <c r="H199" s="38"/>
      <c r="I199" s="15"/>
      <c r="J199" s="3"/>
      <c r="K199" s="43"/>
      <c r="L199" s="11"/>
      <c r="M199" s="43"/>
      <c r="N199" s="3"/>
    </row>
    <row r="200" spans="1:14" ht="12.75">
      <c r="A200" s="13"/>
      <c r="B200" s="23"/>
      <c r="C200" s="4"/>
      <c r="D200" s="11"/>
      <c r="E200" s="13"/>
      <c r="F200" s="18"/>
      <c r="G200" s="38"/>
      <c r="H200" s="38"/>
      <c r="I200" s="15"/>
      <c r="J200" s="3"/>
      <c r="K200" s="43"/>
      <c r="L200" s="11"/>
      <c r="M200" s="43"/>
      <c r="N200" s="3"/>
    </row>
    <row r="201" spans="1:14" ht="12.75">
      <c r="A201" s="13"/>
      <c r="B201" s="23"/>
      <c r="C201" s="4"/>
      <c r="D201" s="11"/>
      <c r="E201" s="13"/>
      <c r="F201" s="18"/>
      <c r="G201" s="38"/>
      <c r="H201" s="38"/>
      <c r="I201" s="15"/>
      <c r="J201" s="3"/>
      <c r="K201" s="43"/>
      <c r="L201" s="11"/>
      <c r="M201" s="43"/>
      <c r="N201" s="3"/>
    </row>
    <row r="202" spans="1:14" ht="12.75">
      <c r="A202" s="13"/>
      <c r="B202" s="23"/>
      <c r="C202" s="4"/>
      <c r="D202" s="11"/>
      <c r="E202" s="13"/>
      <c r="F202" s="18"/>
      <c r="G202" s="38"/>
      <c r="H202" s="38"/>
      <c r="I202" s="15"/>
      <c r="J202" s="3"/>
      <c r="K202" s="43"/>
      <c r="L202" s="11"/>
      <c r="M202" s="43"/>
      <c r="N202" s="3"/>
    </row>
    <row r="203" spans="1:14" ht="12.75">
      <c r="A203" s="13"/>
      <c r="B203" s="23"/>
      <c r="C203" s="4"/>
      <c r="D203" s="11"/>
      <c r="E203" s="13"/>
      <c r="F203" s="18"/>
      <c r="G203" s="38"/>
      <c r="H203" s="38"/>
      <c r="I203" s="15"/>
      <c r="J203" s="3"/>
      <c r="K203" s="43"/>
      <c r="L203" s="11"/>
      <c r="M203" s="43"/>
      <c r="N203" s="3"/>
    </row>
    <row r="204" spans="1:14" ht="12.75">
      <c r="A204" s="13"/>
      <c r="B204" s="23"/>
      <c r="C204" s="4"/>
      <c r="D204" s="11"/>
      <c r="E204" s="13"/>
      <c r="F204" s="18"/>
      <c r="G204" s="38"/>
      <c r="H204" s="38"/>
      <c r="I204" s="15"/>
      <c r="J204" s="3"/>
      <c r="K204" s="43"/>
      <c r="L204" s="11"/>
      <c r="M204" s="43"/>
      <c r="N204" s="3"/>
    </row>
    <row r="205" spans="1:14" ht="12.75">
      <c r="A205" s="13"/>
      <c r="B205" s="23"/>
      <c r="C205" s="4"/>
      <c r="D205" s="11"/>
      <c r="E205" s="13"/>
      <c r="F205" s="18"/>
      <c r="G205" s="38"/>
      <c r="H205" s="38"/>
      <c r="I205" s="15"/>
      <c r="J205" s="3"/>
      <c r="K205" s="43"/>
      <c r="L205" s="11"/>
      <c r="M205" s="43"/>
      <c r="N205" s="3"/>
    </row>
    <row r="206" spans="1:14" ht="12.75">
      <c r="A206" s="13"/>
      <c r="B206" s="23"/>
      <c r="C206" s="4"/>
      <c r="D206" s="11"/>
      <c r="E206" s="13"/>
      <c r="F206" s="18"/>
      <c r="G206" s="38"/>
      <c r="H206" s="38"/>
      <c r="I206" s="15"/>
      <c r="J206" s="3"/>
      <c r="K206" s="43"/>
      <c r="L206" s="11"/>
      <c r="M206" s="43"/>
      <c r="N206" s="3"/>
    </row>
    <row r="207" spans="1:14" ht="12.75">
      <c r="A207" s="13"/>
      <c r="B207" s="23"/>
      <c r="C207" s="4"/>
      <c r="D207" s="11"/>
      <c r="E207" s="13"/>
      <c r="F207" s="18"/>
      <c r="G207" s="38"/>
      <c r="H207" s="38"/>
      <c r="I207" s="15"/>
      <c r="J207" s="3"/>
      <c r="K207" s="43"/>
      <c r="L207" s="11"/>
      <c r="M207" s="43"/>
      <c r="N207" s="3"/>
    </row>
    <row r="208" spans="1:14" ht="12.75">
      <c r="A208" s="13"/>
      <c r="B208" s="23"/>
      <c r="C208" s="4"/>
      <c r="D208" s="11"/>
      <c r="E208" s="13"/>
      <c r="F208" s="18"/>
      <c r="G208" s="38"/>
      <c r="H208" s="38"/>
      <c r="I208" s="15"/>
      <c r="J208" s="3"/>
      <c r="K208" s="43"/>
      <c r="L208" s="11"/>
      <c r="M208" s="43"/>
      <c r="N208" s="3"/>
    </row>
    <row r="209" spans="1:14" ht="12.75">
      <c r="A209" s="13"/>
      <c r="B209" s="23"/>
      <c r="C209" s="4"/>
      <c r="D209" s="11"/>
      <c r="E209" s="13"/>
      <c r="F209" s="18"/>
      <c r="G209" s="38"/>
      <c r="H209" s="38"/>
      <c r="I209" s="15"/>
      <c r="J209" s="11"/>
      <c r="K209" s="43"/>
      <c r="L209" s="11"/>
      <c r="M209" s="43"/>
      <c r="N209" s="3"/>
    </row>
    <row r="210" spans="1:14" ht="12.75">
      <c r="A210" s="13"/>
      <c r="B210" s="23"/>
      <c r="C210" s="4"/>
      <c r="D210" s="11"/>
      <c r="E210" s="13"/>
      <c r="F210" s="18"/>
      <c r="G210" s="38"/>
      <c r="H210" s="38"/>
      <c r="I210" s="15"/>
      <c r="J210" s="43"/>
      <c r="K210" s="43"/>
      <c r="L210" s="11"/>
      <c r="M210" s="43"/>
      <c r="N210" s="3"/>
    </row>
    <row r="211" spans="1:14" ht="12.75">
      <c r="A211" s="13"/>
      <c r="B211" s="23"/>
      <c r="C211" s="4"/>
      <c r="D211" s="11"/>
      <c r="E211" s="13"/>
      <c r="F211" s="18"/>
      <c r="G211" s="38"/>
      <c r="H211" s="38"/>
      <c r="I211" s="15"/>
      <c r="J211" s="43"/>
      <c r="K211" s="43"/>
      <c r="L211" s="11"/>
      <c r="M211" s="43"/>
      <c r="N211" s="3"/>
    </row>
    <row r="212" spans="1:14" ht="12.75">
      <c r="A212" s="13"/>
      <c r="B212" s="23"/>
      <c r="C212" s="4"/>
      <c r="D212" s="11"/>
      <c r="E212" s="13"/>
      <c r="F212" s="18"/>
      <c r="G212" s="38"/>
      <c r="H212" s="38"/>
      <c r="I212" s="15"/>
      <c r="J212" s="43"/>
      <c r="K212" s="43"/>
      <c r="L212" s="11"/>
      <c r="M212" s="43"/>
      <c r="N212" s="3"/>
    </row>
    <row r="213" spans="1:14" ht="13.5" thickBot="1">
      <c r="A213" s="1"/>
      <c r="B213" s="33"/>
      <c r="C213" s="4"/>
      <c r="D213" s="11"/>
      <c r="E213" s="13"/>
      <c r="F213" s="41"/>
      <c r="G213" s="38"/>
      <c r="H213" s="38"/>
      <c r="I213" s="15"/>
      <c r="J213" s="43"/>
      <c r="K213" s="43"/>
      <c r="L213" s="11"/>
      <c r="M213" s="43"/>
      <c r="N213" s="3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20"/>
  <sheetViews>
    <sheetView workbookViewId="0" topLeftCell="A1">
      <selection activeCell="O61" sqref="O61"/>
    </sheetView>
  </sheetViews>
  <sheetFormatPr defaultColWidth="9.140625" defaultRowHeight="12.75"/>
  <cols>
    <col min="1" max="1" width="6.57421875" style="0" bestFit="1" customWidth="1"/>
    <col min="2" max="2" width="4.00390625" style="0" bestFit="1" customWidth="1"/>
    <col min="3" max="3" width="3.421875" style="0" bestFit="1" customWidth="1"/>
    <col min="4" max="4" width="5.8515625" style="0" bestFit="1" customWidth="1"/>
    <col min="5" max="6" width="4.140625" style="0" bestFit="1" customWidth="1"/>
    <col min="7" max="7" width="3.421875" style="0" customWidth="1"/>
    <col min="8" max="9" width="0.71875" style="0" hidden="1" customWidth="1"/>
    <col min="10" max="10" width="4.140625" style="0" bestFit="1" customWidth="1"/>
    <col min="11" max="11" width="5.00390625" style="0" bestFit="1" customWidth="1"/>
    <col min="12" max="12" width="4.00390625" style="0" bestFit="1" customWidth="1"/>
    <col min="13" max="13" width="6.140625" style="16" customWidth="1"/>
    <col min="14" max="14" width="6.00390625" style="0" bestFit="1" customWidth="1"/>
    <col min="15" max="15" width="7.57421875" style="0" bestFit="1" customWidth="1"/>
    <col min="18" max="18" width="5.8515625" style="0" customWidth="1"/>
    <col min="19" max="19" width="6.00390625" style="0" bestFit="1" customWidth="1"/>
    <col min="20" max="20" width="3.00390625" style="0" bestFit="1" customWidth="1"/>
    <col min="21" max="21" width="5.00390625" style="0" bestFit="1" customWidth="1"/>
  </cols>
  <sheetData>
    <row r="1" spans="1:22" ht="13.5" thickBot="1">
      <c r="A1" s="25" t="s">
        <v>2</v>
      </c>
      <c r="B1" s="26" t="s">
        <v>3</v>
      </c>
      <c r="C1" s="72" t="s">
        <v>4</v>
      </c>
      <c r="D1" s="68" t="s">
        <v>5</v>
      </c>
      <c r="E1" s="63" t="s">
        <v>6</v>
      </c>
      <c r="F1" s="63" t="s">
        <v>7</v>
      </c>
      <c r="G1" s="63" t="s">
        <v>8</v>
      </c>
      <c r="H1" s="71" t="s">
        <v>9</v>
      </c>
      <c r="I1" s="69" t="s">
        <v>0</v>
      </c>
      <c r="J1" s="64" t="s">
        <v>9</v>
      </c>
      <c r="K1" s="65" t="s">
        <v>10</v>
      </c>
      <c r="L1" s="66" t="s">
        <v>3</v>
      </c>
      <c r="M1" s="67" t="s">
        <v>47</v>
      </c>
      <c r="N1" s="65" t="s">
        <v>48</v>
      </c>
      <c r="O1" s="76" t="s">
        <v>43</v>
      </c>
      <c r="P1" s="76" t="s">
        <v>44</v>
      </c>
      <c r="Q1" s="77" t="s">
        <v>45</v>
      </c>
      <c r="R1" s="77" t="s">
        <v>46</v>
      </c>
      <c r="S1" s="68"/>
      <c r="T1" s="7"/>
      <c r="U1" s="25"/>
      <c r="V1" s="8"/>
    </row>
    <row r="2" spans="1:22" ht="12.75">
      <c r="A2" s="12">
        <v>1</v>
      </c>
      <c r="B2" s="17">
        <v>519</v>
      </c>
      <c r="C2" s="22">
        <v>2</v>
      </c>
      <c r="D2" s="10"/>
      <c r="E2" s="19">
        <v>6.979352201929424</v>
      </c>
      <c r="F2" s="19">
        <v>1.6835405672043964</v>
      </c>
      <c r="G2" s="19">
        <v>1.153</v>
      </c>
      <c r="H2" s="21">
        <v>2.8</v>
      </c>
      <c r="I2" s="9"/>
      <c r="J2" s="11">
        <f>H2*10</f>
        <v>28</v>
      </c>
      <c r="K2" s="12">
        <v>2.8</v>
      </c>
      <c r="L2" s="17">
        <v>519</v>
      </c>
      <c r="M2" s="14">
        <v>44</v>
      </c>
      <c r="N2" s="11">
        <v>4.2</v>
      </c>
      <c r="O2" s="75">
        <f>M2^2</f>
        <v>1936</v>
      </c>
      <c r="P2" s="75">
        <f>O2</f>
        <v>1936</v>
      </c>
      <c r="Q2" s="74">
        <f>QUOTIENT(P2,$P$420)</f>
        <v>0</v>
      </c>
      <c r="R2" s="74">
        <v>0</v>
      </c>
      <c r="S2" s="11"/>
      <c r="T2" s="11"/>
      <c r="U2" s="11"/>
      <c r="V2" s="11"/>
    </row>
    <row r="3" spans="1:22" ht="12.75">
      <c r="A3" s="13">
        <v>1</v>
      </c>
      <c r="B3" s="18">
        <v>520</v>
      </c>
      <c r="C3" s="23">
        <v>1</v>
      </c>
      <c r="D3" s="4"/>
      <c r="E3" s="20">
        <v>6.874398208969384</v>
      </c>
      <c r="F3" s="20">
        <v>1.9035625192040637</v>
      </c>
      <c r="G3" s="20">
        <v>1.28</v>
      </c>
      <c r="H3" s="1">
        <v>2.2</v>
      </c>
      <c r="I3" s="2"/>
      <c r="J3" s="11">
        <v>221</v>
      </c>
      <c r="K3" s="13">
        <v>16.1</v>
      </c>
      <c r="L3" s="18">
        <v>520</v>
      </c>
      <c r="M3" s="15">
        <v>239</v>
      </c>
      <c r="N3" s="11">
        <v>17.6</v>
      </c>
      <c r="O3" s="75">
        <f aca="true" t="shared" si="0" ref="O3:O66">M3^2</f>
        <v>57121</v>
      </c>
      <c r="P3" s="73">
        <f>P2+O3</f>
        <v>59057</v>
      </c>
      <c r="Q3" s="74">
        <f>QUOTIENT(P3,$P$420)</f>
        <v>0</v>
      </c>
      <c r="R3" s="74">
        <f>IF(Q3&gt;Q2,1,0)</f>
        <v>0</v>
      </c>
      <c r="S3" s="11"/>
      <c r="T3" s="11"/>
      <c r="U3" s="11"/>
      <c r="V3" s="3"/>
    </row>
    <row r="4" spans="1:22" ht="12.75">
      <c r="A4" s="13">
        <v>1</v>
      </c>
      <c r="B4" s="18">
        <v>517</v>
      </c>
      <c r="C4" s="23">
        <v>2</v>
      </c>
      <c r="D4" s="4"/>
      <c r="E4" s="20">
        <v>9.005529903235674</v>
      </c>
      <c r="F4" s="20">
        <v>2.5331168867480396</v>
      </c>
      <c r="G4" s="20">
        <v>1.157</v>
      </c>
      <c r="H4" s="1">
        <v>2.9</v>
      </c>
      <c r="I4" s="2"/>
      <c r="J4" s="11">
        <f aca="true" t="shared" si="1" ref="J4:J67">H4*10</f>
        <v>29</v>
      </c>
      <c r="K4" s="13">
        <v>2.6</v>
      </c>
      <c r="L4" s="18">
        <v>517</v>
      </c>
      <c r="M4" s="15">
        <v>40</v>
      </c>
      <c r="N4" s="11">
        <v>3.2</v>
      </c>
      <c r="O4" s="75">
        <f t="shared" si="0"/>
        <v>1600</v>
      </c>
      <c r="P4" s="73">
        <f aca="true" t="shared" si="2" ref="P4:P67">P3+O4</f>
        <v>60657</v>
      </c>
      <c r="Q4" s="74">
        <f>QUOTIENT(P4,$P$420)</f>
        <v>0</v>
      </c>
      <c r="R4" s="74">
        <f aca="true" t="shared" si="3" ref="R4:R67">IF(Q4&gt;Q3,1,0)</f>
        <v>0</v>
      </c>
      <c r="S4" s="11"/>
      <c r="T4" s="11"/>
      <c r="U4" s="11"/>
      <c r="V4" s="11"/>
    </row>
    <row r="5" spans="1:22" ht="12.75">
      <c r="A5" s="13">
        <v>1</v>
      </c>
      <c r="B5" s="18">
        <v>147</v>
      </c>
      <c r="C5" s="23">
        <v>1</v>
      </c>
      <c r="D5" s="4"/>
      <c r="E5" s="20">
        <v>0.2795612517796543</v>
      </c>
      <c r="F5" s="20">
        <v>2.683941598936794</v>
      </c>
      <c r="G5" s="20">
        <v>0.36</v>
      </c>
      <c r="H5" s="1">
        <v>16.8</v>
      </c>
      <c r="I5" s="2"/>
      <c r="J5" s="11">
        <f t="shared" si="1"/>
        <v>168</v>
      </c>
      <c r="K5" s="13"/>
      <c r="L5" s="18">
        <v>147</v>
      </c>
      <c r="M5" s="15">
        <v>190</v>
      </c>
      <c r="N5" s="11">
        <v>17.9</v>
      </c>
      <c r="O5" s="75">
        <f t="shared" si="0"/>
        <v>36100</v>
      </c>
      <c r="P5" s="73">
        <f t="shared" si="2"/>
        <v>96757</v>
      </c>
      <c r="Q5" s="74">
        <f>QUOTIENT(P5,$P$420)</f>
        <v>0</v>
      </c>
      <c r="R5" s="74">
        <f t="shared" si="3"/>
        <v>0</v>
      </c>
      <c r="S5" s="11"/>
      <c r="T5" s="11"/>
      <c r="U5" s="11"/>
      <c r="V5" s="3"/>
    </row>
    <row r="6" spans="1:22" ht="12.75">
      <c r="A6" s="13">
        <v>1</v>
      </c>
      <c r="B6" s="18">
        <v>516</v>
      </c>
      <c r="C6" s="23">
        <v>1</v>
      </c>
      <c r="D6" s="4"/>
      <c r="E6" s="20">
        <v>9.193644910985835</v>
      </c>
      <c r="F6" s="20">
        <v>3.0830775615777553</v>
      </c>
      <c r="G6" s="20">
        <v>1.342</v>
      </c>
      <c r="H6" s="1">
        <v>18.8</v>
      </c>
      <c r="I6" s="2"/>
      <c r="J6" s="11">
        <f t="shared" si="1"/>
        <v>188</v>
      </c>
      <c r="K6" s="13">
        <v>16</v>
      </c>
      <c r="L6" s="18">
        <v>516</v>
      </c>
      <c r="M6" s="15">
        <v>201</v>
      </c>
      <c r="N6" s="11">
        <v>18</v>
      </c>
      <c r="O6" s="75">
        <f t="shared" si="0"/>
        <v>40401</v>
      </c>
      <c r="P6" s="73">
        <f t="shared" si="2"/>
        <v>137158</v>
      </c>
      <c r="Q6" s="74">
        <f>QUOTIENT(P6,$P$420)</f>
        <v>0</v>
      </c>
      <c r="R6" s="74">
        <f t="shared" si="3"/>
        <v>0</v>
      </c>
      <c r="S6" s="11"/>
      <c r="T6" s="11"/>
      <c r="U6" s="11"/>
      <c r="V6" s="11"/>
    </row>
    <row r="7" spans="1:22" ht="12.75">
      <c r="A7" s="13">
        <v>1</v>
      </c>
      <c r="B7" s="18">
        <v>151</v>
      </c>
      <c r="C7" s="23">
        <v>2</v>
      </c>
      <c r="D7" s="4"/>
      <c r="E7" s="20">
        <v>2.902765497317262</v>
      </c>
      <c r="F7" s="20">
        <v>3.660393075556841</v>
      </c>
      <c r="G7" s="20">
        <v>0.305</v>
      </c>
      <c r="H7" s="1">
        <v>3.2</v>
      </c>
      <c r="I7" s="2"/>
      <c r="J7" s="11">
        <f t="shared" si="1"/>
        <v>32</v>
      </c>
      <c r="K7" s="13">
        <v>2.9</v>
      </c>
      <c r="L7" s="18">
        <v>151</v>
      </c>
      <c r="M7" s="15">
        <v>52</v>
      </c>
      <c r="N7" s="11">
        <v>4</v>
      </c>
      <c r="O7" s="75">
        <f t="shared" si="0"/>
        <v>2704</v>
      </c>
      <c r="P7" s="73">
        <f t="shared" si="2"/>
        <v>139862</v>
      </c>
      <c r="Q7" s="74">
        <f>QUOTIENT(P7,$P$420)</f>
        <v>0</v>
      </c>
      <c r="R7" s="74">
        <f t="shared" si="3"/>
        <v>0</v>
      </c>
      <c r="S7" s="11"/>
      <c r="T7" s="11"/>
      <c r="U7" s="11"/>
      <c r="V7" s="11"/>
    </row>
    <row r="8" spans="1:22" ht="12.75">
      <c r="A8" s="13">
        <v>1</v>
      </c>
      <c r="B8" s="18">
        <v>150</v>
      </c>
      <c r="C8" s="23">
        <v>2</v>
      </c>
      <c r="D8" s="4"/>
      <c r="E8" s="20">
        <v>2.201911473150657</v>
      </c>
      <c r="F8" s="20">
        <v>4.358539648139902</v>
      </c>
      <c r="G8" s="20">
        <v>0.466</v>
      </c>
      <c r="H8" s="1">
        <v>2.9</v>
      </c>
      <c r="I8" s="2"/>
      <c r="J8" s="11">
        <f t="shared" si="1"/>
        <v>29</v>
      </c>
      <c r="K8" s="13">
        <v>3.1</v>
      </c>
      <c r="L8" s="18">
        <v>150</v>
      </c>
      <c r="M8" s="15">
        <v>46</v>
      </c>
      <c r="N8" s="11">
        <v>4.6</v>
      </c>
      <c r="O8" s="75">
        <f t="shared" si="0"/>
        <v>2116</v>
      </c>
      <c r="P8" s="73">
        <f t="shared" si="2"/>
        <v>141978</v>
      </c>
      <c r="Q8" s="74">
        <f>QUOTIENT(P8,$P$420)</f>
        <v>0</v>
      </c>
      <c r="R8" s="74">
        <f t="shared" si="3"/>
        <v>0</v>
      </c>
      <c r="S8" s="11"/>
      <c r="T8" s="11"/>
      <c r="U8" s="11"/>
      <c r="V8" s="11"/>
    </row>
    <row r="9" spans="1:22" ht="12.75">
      <c r="A9" s="13">
        <v>1</v>
      </c>
      <c r="B9" s="18">
        <v>514</v>
      </c>
      <c r="C9" s="23">
        <v>2</v>
      </c>
      <c r="D9" s="4"/>
      <c r="E9" s="20">
        <v>9.58391674867483</v>
      </c>
      <c r="F9" s="20">
        <v>4.382995979289751</v>
      </c>
      <c r="G9" s="20">
        <v>1.596</v>
      </c>
      <c r="H9" s="1">
        <v>3.3</v>
      </c>
      <c r="I9" s="2"/>
      <c r="J9" s="11">
        <f t="shared" si="1"/>
        <v>33</v>
      </c>
      <c r="K9" s="13">
        <v>2.7</v>
      </c>
      <c r="L9" s="18">
        <v>514</v>
      </c>
      <c r="M9" s="15">
        <v>38</v>
      </c>
      <c r="N9" s="11">
        <v>3.3</v>
      </c>
      <c r="O9" s="75">
        <f t="shared" si="0"/>
        <v>1444</v>
      </c>
      <c r="P9" s="73">
        <f t="shared" si="2"/>
        <v>143422</v>
      </c>
      <c r="Q9" s="74">
        <f>QUOTIENT(P9,$P$420)</f>
        <v>0</v>
      </c>
      <c r="R9" s="74">
        <f t="shared" si="3"/>
        <v>0</v>
      </c>
      <c r="S9" s="11"/>
      <c r="T9" s="11"/>
      <c r="U9" s="11"/>
      <c r="V9" s="11"/>
    </row>
    <row r="10" spans="1:22" ht="12.75">
      <c r="A10" s="13">
        <v>1</v>
      </c>
      <c r="B10" s="18">
        <v>515</v>
      </c>
      <c r="C10" s="23">
        <v>2</v>
      </c>
      <c r="D10" s="4"/>
      <c r="E10" s="20">
        <v>9.312929301348403</v>
      </c>
      <c r="F10" s="20">
        <v>4.443052647458313</v>
      </c>
      <c r="G10" s="20">
        <v>1.557</v>
      </c>
      <c r="H10" s="1">
        <v>5</v>
      </c>
      <c r="I10" s="2"/>
      <c r="J10" s="11">
        <f t="shared" si="1"/>
        <v>50</v>
      </c>
      <c r="K10" s="13">
        <v>2.8</v>
      </c>
      <c r="L10" s="18">
        <v>515</v>
      </c>
      <c r="M10" s="15">
        <v>69</v>
      </c>
      <c r="N10" s="11">
        <v>3.9</v>
      </c>
      <c r="O10" s="75">
        <f t="shared" si="0"/>
        <v>4761</v>
      </c>
      <c r="P10" s="73">
        <f t="shared" si="2"/>
        <v>148183</v>
      </c>
      <c r="Q10" s="74">
        <f>QUOTIENT(P10,$P$420)</f>
        <v>0</v>
      </c>
      <c r="R10" s="74">
        <f t="shared" si="3"/>
        <v>0</v>
      </c>
      <c r="S10" s="11"/>
      <c r="T10" s="11"/>
      <c r="U10" s="11"/>
      <c r="V10" s="11"/>
    </row>
    <row r="11" spans="1:22" ht="12.75">
      <c r="A11" s="13">
        <v>1</v>
      </c>
      <c r="B11" s="18">
        <v>149</v>
      </c>
      <c r="C11" s="23">
        <v>1</v>
      </c>
      <c r="D11" s="4"/>
      <c r="E11" s="20">
        <v>2.829957715099264</v>
      </c>
      <c r="F11" s="20">
        <v>4.579608320670027</v>
      </c>
      <c r="G11" s="20">
        <v>0.576</v>
      </c>
      <c r="H11" s="1">
        <v>21.2</v>
      </c>
      <c r="I11" s="2"/>
      <c r="J11" s="11">
        <f t="shared" si="1"/>
        <v>212</v>
      </c>
      <c r="K11" s="13">
        <v>16.9</v>
      </c>
      <c r="L11" s="18">
        <v>149</v>
      </c>
      <c r="M11" s="15">
        <v>229</v>
      </c>
      <c r="N11" s="11">
        <v>19.5</v>
      </c>
      <c r="O11" s="75">
        <f t="shared" si="0"/>
        <v>52441</v>
      </c>
      <c r="P11" s="73">
        <f t="shared" si="2"/>
        <v>200624</v>
      </c>
      <c r="Q11" s="74">
        <f>QUOTIENT(P11,$P$420)</f>
        <v>0</v>
      </c>
      <c r="R11" s="74">
        <f t="shared" si="3"/>
        <v>0</v>
      </c>
      <c r="S11" s="11"/>
      <c r="T11" s="11"/>
      <c r="U11" s="11"/>
      <c r="V11" s="3"/>
    </row>
    <row r="12" spans="1:22" ht="12.75">
      <c r="A12" s="13">
        <v>1</v>
      </c>
      <c r="B12" s="18">
        <v>523</v>
      </c>
      <c r="C12" s="23">
        <v>4</v>
      </c>
      <c r="D12" s="4"/>
      <c r="E12" s="20">
        <v>4.277210458620381</v>
      </c>
      <c r="F12" s="20">
        <v>5.788105708491201</v>
      </c>
      <c r="G12" s="20">
        <v>0.513</v>
      </c>
      <c r="H12" s="1">
        <v>3</v>
      </c>
      <c r="I12" s="2"/>
      <c r="J12" s="11">
        <f t="shared" si="1"/>
        <v>30</v>
      </c>
      <c r="K12" s="13">
        <v>5.7</v>
      </c>
      <c r="L12" s="18">
        <v>523</v>
      </c>
      <c r="M12" s="15">
        <v>45</v>
      </c>
      <c r="N12" s="11">
        <v>7.4</v>
      </c>
      <c r="O12" s="75">
        <f t="shared" si="0"/>
        <v>2025</v>
      </c>
      <c r="P12" s="73">
        <f t="shared" si="2"/>
        <v>202649</v>
      </c>
      <c r="Q12" s="74">
        <f>QUOTIENT(P12,$P$420)</f>
        <v>0</v>
      </c>
      <c r="R12" s="74">
        <f t="shared" si="3"/>
        <v>0</v>
      </c>
      <c r="S12" s="11"/>
      <c r="T12" s="11"/>
      <c r="U12" s="11"/>
      <c r="V12" s="11"/>
    </row>
    <row r="13" spans="1:22" ht="12.75">
      <c r="A13" s="13">
        <v>1</v>
      </c>
      <c r="B13" s="18">
        <v>152</v>
      </c>
      <c r="C13" s="23">
        <v>2</v>
      </c>
      <c r="D13" s="4"/>
      <c r="E13" s="20">
        <v>0.7193962282892876</v>
      </c>
      <c r="F13" s="20">
        <v>6.676849711257783</v>
      </c>
      <c r="G13" s="20">
        <v>0.905</v>
      </c>
      <c r="H13" s="1">
        <v>3.7</v>
      </c>
      <c r="I13" s="2"/>
      <c r="J13" s="11">
        <f t="shared" si="1"/>
        <v>37</v>
      </c>
      <c r="K13" s="13">
        <v>3.4</v>
      </c>
      <c r="L13" s="18">
        <v>152</v>
      </c>
      <c r="M13" s="15">
        <v>52</v>
      </c>
      <c r="N13" s="11">
        <v>4.4</v>
      </c>
      <c r="O13" s="75">
        <f t="shared" si="0"/>
        <v>2704</v>
      </c>
      <c r="P13" s="73">
        <f t="shared" si="2"/>
        <v>205353</v>
      </c>
      <c r="Q13" s="74">
        <f>QUOTIENT(P13,$P$420)</f>
        <v>0</v>
      </c>
      <c r="R13" s="74">
        <f t="shared" si="3"/>
        <v>0</v>
      </c>
      <c r="S13" s="11"/>
      <c r="T13" s="11"/>
      <c r="U13" s="11"/>
      <c r="V13" s="11"/>
    </row>
    <row r="14" spans="1:22" ht="12.75">
      <c r="A14" s="13">
        <v>1</v>
      </c>
      <c r="B14" s="18">
        <v>153</v>
      </c>
      <c r="C14" s="23">
        <v>1</v>
      </c>
      <c r="D14" s="4"/>
      <c r="E14" s="20">
        <v>0.9095026623842958</v>
      </c>
      <c r="F14" s="20">
        <v>7.185809968758976</v>
      </c>
      <c r="G14" s="20">
        <v>0.777</v>
      </c>
      <c r="H14" s="1">
        <v>15</v>
      </c>
      <c r="I14" s="2"/>
      <c r="J14" s="11">
        <f t="shared" si="1"/>
        <v>150</v>
      </c>
      <c r="K14" s="13">
        <v>14</v>
      </c>
      <c r="L14" s="18">
        <v>153</v>
      </c>
      <c r="M14" s="15">
        <v>167</v>
      </c>
      <c r="N14" s="11">
        <v>15.1</v>
      </c>
      <c r="O14" s="75">
        <f t="shared" si="0"/>
        <v>27889</v>
      </c>
      <c r="P14" s="73">
        <f t="shared" si="2"/>
        <v>233242</v>
      </c>
      <c r="Q14" s="74">
        <f>QUOTIENT(P14,$P$420)</f>
        <v>0</v>
      </c>
      <c r="R14" s="74">
        <f t="shared" si="3"/>
        <v>0</v>
      </c>
      <c r="S14" s="11"/>
      <c r="T14" s="11"/>
      <c r="U14" s="11"/>
      <c r="V14" s="3"/>
    </row>
    <row r="15" spans="1:22" ht="12.75">
      <c r="A15" s="13">
        <v>1</v>
      </c>
      <c r="B15" s="18">
        <v>154</v>
      </c>
      <c r="C15" s="23">
        <v>2</v>
      </c>
      <c r="D15" s="4"/>
      <c r="E15" s="20">
        <v>0.3247609290799028</v>
      </c>
      <c r="F15" s="20">
        <v>8.420932272554099</v>
      </c>
      <c r="G15" s="20">
        <v>0.628</v>
      </c>
      <c r="H15" s="1">
        <v>2.8</v>
      </c>
      <c r="I15" s="2"/>
      <c r="J15" s="11">
        <f t="shared" si="1"/>
        <v>28</v>
      </c>
      <c r="K15" s="13">
        <v>3</v>
      </c>
      <c r="L15" s="18">
        <v>154</v>
      </c>
      <c r="M15" s="15">
        <v>42</v>
      </c>
      <c r="N15" s="43">
        <v>4.83</v>
      </c>
      <c r="O15" s="75">
        <f t="shared" si="0"/>
        <v>1764</v>
      </c>
      <c r="P15" s="73">
        <f t="shared" si="2"/>
        <v>235006</v>
      </c>
      <c r="Q15" s="74">
        <f>QUOTIENT(P15,$P$420)</f>
        <v>0</v>
      </c>
      <c r="R15" s="74">
        <f t="shared" si="3"/>
        <v>0</v>
      </c>
      <c r="S15" s="43"/>
      <c r="T15" s="11"/>
      <c r="U15" s="11"/>
      <c r="V15" s="11"/>
    </row>
    <row r="16" spans="1:22" ht="12.75">
      <c r="A16" s="13">
        <v>1</v>
      </c>
      <c r="B16" s="18">
        <v>157</v>
      </c>
      <c r="C16" s="23">
        <v>2</v>
      </c>
      <c r="D16" s="4"/>
      <c r="E16" s="20">
        <v>3.4597715252723846</v>
      </c>
      <c r="F16" s="20">
        <v>8.471276703833631</v>
      </c>
      <c r="G16" s="20">
        <v>0.671</v>
      </c>
      <c r="H16" s="1">
        <v>4.5</v>
      </c>
      <c r="I16" s="2"/>
      <c r="J16" s="11">
        <f t="shared" si="1"/>
        <v>45</v>
      </c>
      <c r="K16" s="13">
        <v>3.8</v>
      </c>
      <c r="L16" s="18">
        <v>157</v>
      </c>
      <c r="M16" s="15">
        <v>62</v>
      </c>
      <c r="N16" s="11">
        <v>4.7</v>
      </c>
      <c r="O16" s="75">
        <f t="shared" si="0"/>
        <v>3844</v>
      </c>
      <c r="P16" s="73">
        <f t="shared" si="2"/>
        <v>238850</v>
      </c>
      <c r="Q16" s="74">
        <f>QUOTIENT(P16,$P$420)</f>
        <v>0</v>
      </c>
      <c r="R16" s="74">
        <f t="shared" si="3"/>
        <v>0</v>
      </c>
      <c r="S16" s="11"/>
      <c r="T16" s="11"/>
      <c r="U16" s="11"/>
      <c r="V16" s="11"/>
    </row>
    <row r="17" spans="1:22" ht="12.75">
      <c r="A17" s="13">
        <v>1</v>
      </c>
      <c r="B17" s="18">
        <v>160</v>
      </c>
      <c r="C17" s="23">
        <v>1</v>
      </c>
      <c r="D17" s="4"/>
      <c r="E17" s="20">
        <v>8.407975301751213</v>
      </c>
      <c r="F17" s="20">
        <v>9.445241993995792</v>
      </c>
      <c r="G17" s="20">
        <v>1.698</v>
      </c>
      <c r="H17" s="1">
        <v>21.7</v>
      </c>
      <c r="I17" s="2">
        <v>18</v>
      </c>
      <c r="J17" s="11">
        <f t="shared" si="1"/>
        <v>217</v>
      </c>
      <c r="K17" s="13">
        <v>14.9</v>
      </c>
      <c r="L17" s="18">
        <v>160</v>
      </c>
      <c r="M17" s="15">
        <v>232</v>
      </c>
      <c r="N17" s="11">
        <v>16.9</v>
      </c>
      <c r="O17" s="75">
        <f t="shared" si="0"/>
        <v>53824</v>
      </c>
      <c r="P17" s="73">
        <f t="shared" si="2"/>
        <v>292674</v>
      </c>
      <c r="Q17" s="74">
        <f>QUOTIENT(P17,$P$420)</f>
        <v>1</v>
      </c>
      <c r="R17" s="74">
        <f t="shared" si="3"/>
        <v>1</v>
      </c>
      <c r="S17" s="11"/>
      <c r="T17" s="11"/>
      <c r="U17" s="11"/>
      <c r="V17" s="3"/>
    </row>
    <row r="18" spans="1:22" ht="12.75">
      <c r="A18" s="13">
        <v>1</v>
      </c>
      <c r="B18" s="18">
        <v>156</v>
      </c>
      <c r="C18" s="23">
        <v>1</v>
      </c>
      <c r="D18" s="4"/>
      <c r="E18" s="20">
        <v>3.531056962246794</v>
      </c>
      <c r="F18" s="20">
        <v>9.836261827003613</v>
      </c>
      <c r="G18" s="20">
        <v>0.689</v>
      </c>
      <c r="H18" s="1">
        <v>15.3</v>
      </c>
      <c r="I18" s="2"/>
      <c r="J18" s="11">
        <f t="shared" si="1"/>
        <v>153</v>
      </c>
      <c r="K18" s="13">
        <v>14.8</v>
      </c>
      <c r="L18" s="18">
        <v>156</v>
      </c>
      <c r="M18" s="15">
        <v>176</v>
      </c>
      <c r="N18" s="11">
        <v>16.3</v>
      </c>
      <c r="O18" s="75">
        <f t="shared" si="0"/>
        <v>30976</v>
      </c>
      <c r="P18" s="73">
        <f t="shared" si="2"/>
        <v>323650</v>
      </c>
      <c r="Q18" s="74">
        <f>QUOTIENT(P18,$P$420)</f>
        <v>1</v>
      </c>
      <c r="R18" s="74">
        <f t="shared" si="3"/>
        <v>0</v>
      </c>
      <c r="S18" s="11"/>
      <c r="T18" s="11"/>
      <c r="U18" s="11"/>
      <c r="V18" s="3"/>
    </row>
    <row r="19" spans="1:22" ht="12.75">
      <c r="A19" s="13">
        <v>1</v>
      </c>
      <c r="B19" s="18">
        <v>155</v>
      </c>
      <c r="C19" s="23">
        <v>1</v>
      </c>
      <c r="D19" s="4"/>
      <c r="E19" s="20">
        <v>1.376102595883035</v>
      </c>
      <c r="F19" s="20">
        <v>10.054712459618324</v>
      </c>
      <c r="G19" s="20">
        <v>0.696</v>
      </c>
      <c r="H19" s="1">
        <v>12.1</v>
      </c>
      <c r="I19" s="2"/>
      <c r="J19" s="11">
        <f t="shared" si="1"/>
        <v>121</v>
      </c>
      <c r="K19" s="13">
        <v>14.2</v>
      </c>
      <c r="L19" s="18">
        <v>155</v>
      </c>
      <c r="M19" s="15">
        <v>146</v>
      </c>
      <c r="N19" s="11">
        <v>16.3</v>
      </c>
      <c r="O19" s="75">
        <f t="shared" si="0"/>
        <v>21316</v>
      </c>
      <c r="P19" s="73">
        <f t="shared" si="2"/>
        <v>344966</v>
      </c>
      <c r="Q19" s="74">
        <f>QUOTIENT(P19,$P$420)</f>
        <v>1</v>
      </c>
      <c r="R19" s="74">
        <f t="shared" si="3"/>
        <v>0</v>
      </c>
      <c r="S19" s="11"/>
      <c r="T19" s="11"/>
      <c r="U19" s="11"/>
      <c r="V19" s="3"/>
    </row>
    <row r="20" spans="1:22" ht="12.75">
      <c r="A20" s="13">
        <v>1</v>
      </c>
      <c r="B20" s="18">
        <v>172</v>
      </c>
      <c r="C20" s="23">
        <v>2</v>
      </c>
      <c r="D20" s="4"/>
      <c r="E20" s="20">
        <v>0.5512261993928697</v>
      </c>
      <c r="F20" s="20">
        <v>10.645884964487587</v>
      </c>
      <c r="G20" s="20">
        <v>0.418</v>
      </c>
      <c r="H20" s="1">
        <v>2.6</v>
      </c>
      <c r="I20" s="2"/>
      <c r="J20" s="11">
        <f t="shared" si="1"/>
        <v>26</v>
      </c>
      <c r="K20" s="13">
        <v>2.9</v>
      </c>
      <c r="L20" s="18">
        <v>172</v>
      </c>
      <c r="M20" s="15">
        <v>46</v>
      </c>
      <c r="N20" s="11">
        <v>4.2</v>
      </c>
      <c r="O20" s="75">
        <f t="shared" si="0"/>
        <v>2116</v>
      </c>
      <c r="P20" s="73">
        <f t="shared" si="2"/>
        <v>347082</v>
      </c>
      <c r="Q20" s="74">
        <f>QUOTIENT(P20,$P$420)</f>
        <v>1</v>
      </c>
      <c r="R20" s="74">
        <f t="shared" si="3"/>
        <v>0</v>
      </c>
      <c r="S20" s="11"/>
      <c r="T20" s="11"/>
      <c r="U20" s="11"/>
      <c r="V20" s="11"/>
    </row>
    <row r="21" spans="1:22" ht="12.75">
      <c r="A21" s="13">
        <v>1</v>
      </c>
      <c r="B21" s="18">
        <v>167</v>
      </c>
      <c r="C21" s="23">
        <v>2</v>
      </c>
      <c r="D21" s="4"/>
      <c r="E21" s="20">
        <v>7.162452045113162</v>
      </c>
      <c r="F21" s="20">
        <v>11.247002487838895</v>
      </c>
      <c r="G21" s="20">
        <v>1.239</v>
      </c>
      <c r="H21" s="1">
        <v>2.9</v>
      </c>
      <c r="I21" s="2"/>
      <c r="J21" s="11">
        <f t="shared" si="1"/>
        <v>29</v>
      </c>
      <c r="K21" s="13">
        <v>2.9</v>
      </c>
      <c r="L21" s="18">
        <v>167</v>
      </c>
      <c r="M21" s="15">
        <v>47</v>
      </c>
      <c r="N21" s="11">
        <v>5</v>
      </c>
      <c r="O21" s="75">
        <f t="shared" si="0"/>
        <v>2209</v>
      </c>
      <c r="P21" s="73">
        <f t="shared" si="2"/>
        <v>349291</v>
      </c>
      <c r="Q21" s="74">
        <f>QUOTIENT(P21,$P$420)</f>
        <v>1</v>
      </c>
      <c r="R21" s="74">
        <f t="shared" si="3"/>
        <v>0</v>
      </c>
      <c r="S21" s="11"/>
      <c r="T21" s="11"/>
      <c r="U21" s="11"/>
      <c r="V21" s="11"/>
    </row>
    <row r="22" spans="1:22" ht="12.75">
      <c r="A22" s="13">
        <v>1</v>
      </c>
      <c r="B22" s="18">
        <v>165</v>
      </c>
      <c r="C22" s="23">
        <v>2</v>
      </c>
      <c r="D22" s="4"/>
      <c r="E22" s="20">
        <v>8.882550768915605</v>
      </c>
      <c r="F22" s="20">
        <v>12.19714281451344</v>
      </c>
      <c r="G22" s="20">
        <v>1.639</v>
      </c>
      <c r="H22" s="1">
        <v>2.9</v>
      </c>
      <c r="I22" s="2"/>
      <c r="J22" s="11">
        <f t="shared" si="1"/>
        <v>29</v>
      </c>
      <c r="K22" s="13">
        <v>2.5</v>
      </c>
      <c r="L22" s="18">
        <v>165</v>
      </c>
      <c r="M22" s="15">
        <v>46</v>
      </c>
      <c r="N22" s="11">
        <v>3.6</v>
      </c>
      <c r="O22" s="75">
        <f t="shared" si="0"/>
        <v>2116</v>
      </c>
      <c r="P22" s="73">
        <f t="shared" si="2"/>
        <v>351407</v>
      </c>
      <c r="Q22" s="74">
        <f>QUOTIENT(P22,$P$420)</f>
        <v>1</v>
      </c>
      <c r="R22" s="74">
        <f t="shared" si="3"/>
        <v>0</v>
      </c>
      <c r="S22" s="11"/>
      <c r="T22" s="11"/>
      <c r="U22" s="11"/>
      <c r="V22" s="11"/>
    </row>
    <row r="23" spans="1:22" ht="12.75">
      <c r="A23" s="13">
        <v>1</v>
      </c>
      <c r="B23" s="18">
        <v>168</v>
      </c>
      <c r="C23" s="23">
        <v>2</v>
      </c>
      <c r="D23" s="4"/>
      <c r="E23" s="20">
        <v>5.565615457192945</v>
      </c>
      <c r="F23" s="20">
        <v>12.506836433833096</v>
      </c>
      <c r="G23" s="20">
        <v>1.007</v>
      </c>
      <c r="H23" s="1">
        <v>4.5</v>
      </c>
      <c r="I23" s="2"/>
      <c r="J23" s="11">
        <f t="shared" si="1"/>
        <v>45</v>
      </c>
      <c r="K23" s="13">
        <v>4.2</v>
      </c>
      <c r="L23" s="18">
        <v>168</v>
      </c>
      <c r="M23" s="15">
        <v>62</v>
      </c>
      <c r="N23" s="11">
        <v>5.3</v>
      </c>
      <c r="O23" s="75">
        <f t="shared" si="0"/>
        <v>3844</v>
      </c>
      <c r="P23" s="73">
        <f t="shared" si="2"/>
        <v>355251</v>
      </c>
      <c r="Q23" s="74">
        <f>QUOTIENT(P23,$P$420)</f>
        <v>1</v>
      </c>
      <c r="R23" s="74">
        <f t="shared" si="3"/>
        <v>0</v>
      </c>
      <c r="S23" s="11"/>
      <c r="T23" s="11"/>
      <c r="U23" s="11"/>
      <c r="V23" s="3"/>
    </row>
    <row r="24" spans="1:22" ht="12.75">
      <c r="A24" s="13">
        <v>1</v>
      </c>
      <c r="B24" s="18">
        <v>170</v>
      </c>
      <c r="C24" s="23">
        <v>5</v>
      </c>
      <c r="D24" s="4"/>
      <c r="E24" s="20">
        <v>3.0456460427114362</v>
      </c>
      <c r="F24" s="20">
        <v>12.65336339407496</v>
      </c>
      <c r="G24" s="20">
        <v>0.661</v>
      </c>
      <c r="H24" s="1">
        <v>2.9</v>
      </c>
      <c r="I24" s="2"/>
      <c r="J24" s="11">
        <f t="shared" si="1"/>
        <v>29</v>
      </c>
      <c r="K24" s="13">
        <v>5.4</v>
      </c>
      <c r="L24" s="18">
        <v>170</v>
      </c>
      <c r="M24" s="15">
        <v>37</v>
      </c>
      <c r="N24" s="11">
        <v>6.4</v>
      </c>
      <c r="O24" s="75">
        <f t="shared" si="0"/>
        <v>1369</v>
      </c>
      <c r="P24" s="73">
        <f t="shared" si="2"/>
        <v>356620</v>
      </c>
      <c r="Q24" s="74">
        <f>QUOTIENT(P24,$P$420)</f>
        <v>1</v>
      </c>
      <c r="R24" s="74">
        <f t="shared" si="3"/>
        <v>0</v>
      </c>
      <c r="S24" s="11"/>
      <c r="T24" s="11"/>
      <c r="U24" s="11"/>
      <c r="V24" s="11"/>
    </row>
    <row r="25" spans="1:22" ht="12.75">
      <c r="A25" s="13">
        <v>1</v>
      </c>
      <c r="B25" s="18">
        <v>169</v>
      </c>
      <c r="C25" s="23">
        <v>1</v>
      </c>
      <c r="D25" s="4"/>
      <c r="E25" s="20">
        <v>5.268693671751763</v>
      </c>
      <c r="F25" s="20">
        <v>12.880898532060677</v>
      </c>
      <c r="G25" s="20">
        <v>1.154</v>
      </c>
      <c r="H25" s="1">
        <v>22.9</v>
      </c>
      <c r="I25" s="2"/>
      <c r="J25" s="11">
        <f t="shared" si="1"/>
        <v>229</v>
      </c>
      <c r="K25" s="13">
        <v>15.7</v>
      </c>
      <c r="L25" s="18">
        <v>169</v>
      </c>
      <c r="M25" s="15">
        <v>242</v>
      </c>
      <c r="N25" s="11">
        <v>17.4</v>
      </c>
      <c r="O25" s="75">
        <f t="shared" si="0"/>
        <v>58564</v>
      </c>
      <c r="P25" s="73">
        <f t="shared" si="2"/>
        <v>415184</v>
      </c>
      <c r="Q25" s="74">
        <f>QUOTIENT(P25,$P$420)</f>
        <v>1</v>
      </c>
      <c r="R25" s="74">
        <f t="shared" si="3"/>
        <v>0</v>
      </c>
      <c r="S25" s="11"/>
      <c r="T25" s="11"/>
      <c r="U25" s="11"/>
      <c r="V25" s="3"/>
    </row>
    <row r="26" spans="1:22" ht="12.75">
      <c r="A26" s="13">
        <v>1</v>
      </c>
      <c r="B26" s="18">
        <v>166</v>
      </c>
      <c r="C26" s="23">
        <v>2</v>
      </c>
      <c r="D26" s="4"/>
      <c r="E26" s="20">
        <v>8.229810291772807</v>
      </c>
      <c r="F26" s="20">
        <v>13.438279337825596</v>
      </c>
      <c r="G26" s="20">
        <v>1.566</v>
      </c>
      <c r="H26" s="1">
        <v>5.8</v>
      </c>
      <c r="I26" s="2"/>
      <c r="J26" s="11">
        <f t="shared" si="1"/>
        <v>58</v>
      </c>
      <c r="K26" s="13">
        <v>4.8</v>
      </c>
      <c r="L26" s="18">
        <v>166</v>
      </c>
      <c r="M26" s="15">
        <v>73</v>
      </c>
      <c r="N26" s="11">
        <v>5.8</v>
      </c>
      <c r="O26" s="75">
        <f t="shared" si="0"/>
        <v>5329</v>
      </c>
      <c r="P26" s="73">
        <f t="shared" si="2"/>
        <v>420513</v>
      </c>
      <c r="Q26" s="74">
        <f>QUOTIENT(P26,$P$420)</f>
        <v>1</v>
      </c>
      <c r="R26" s="74">
        <f t="shared" si="3"/>
        <v>0</v>
      </c>
      <c r="S26" s="11"/>
      <c r="T26" s="11"/>
      <c r="U26" s="11"/>
      <c r="V26" s="3"/>
    </row>
    <row r="27" spans="1:22" ht="12.75">
      <c r="A27" s="13">
        <v>1</v>
      </c>
      <c r="B27" s="18">
        <v>175</v>
      </c>
      <c r="C27" s="23">
        <v>1</v>
      </c>
      <c r="D27" s="4"/>
      <c r="E27" s="20">
        <v>2.647894895257151</v>
      </c>
      <c r="F27" s="20">
        <v>13.84344659482136</v>
      </c>
      <c r="G27" s="20">
        <v>0.693</v>
      </c>
      <c r="H27" s="1">
        <v>12.7</v>
      </c>
      <c r="I27" s="2"/>
      <c r="J27" s="11">
        <f t="shared" si="1"/>
        <v>127</v>
      </c>
      <c r="K27" s="13">
        <v>14.3</v>
      </c>
      <c r="L27" s="18">
        <v>175</v>
      </c>
      <c r="M27" s="15">
        <v>145</v>
      </c>
      <c r="N27" s="11">
        <v>16.5</v>
      </c>
      <c r="O27" s="75">
        <f t="shared" si="0"/>
        <v>21025</v>
      </c>
      <c r="P27" s="73">
        <f t="shared" si="2"/>
        <v>441538</v>
      </c>
      <c r="Q27" s="74">
        <f>QUOTIENT(P27,$P$420)</f>
        <v>1</v>
      </c>
      <c r="R27" s="74">
        <f t="shared" si="3"/>
        <v>0</v>
      </c>
      <c r="S27" s="11"/>
      <c r="T27" s="11"/>
      <c r="U27" s="11"/>
      <c r="V27" s="3"/>
    </row>
    <row r="28" spans="1:22" ht="12.75">
      <c r="A28" s="13">
        <v>1</v>
      </c>
      <c r="B28" s="18">
        <v>177</v>
      </c>
      <c r="C28" s="23">
        <v>7</v>
      </c>
      <c r="D28" s="4"/>
      <c r="E28" s="20">
        <v>4.367976829740782</v>
      </c>
      <c r="F28" s="20">
        <v>14.235086912795708</v>
      </c>
      <c r="G28" s="20">
        <v>1.113</v>
      </c>
      <c r="H28" s="1">
        <v>2.9</v>
      </c>
      <c r="I28" s="2"/>
      <c r="J28" s="11">
        <f t="shared" si="1"/>
        <v>29</v>
      </c>
      <c r="K28" s="13">
        <v>5.1</v>
      </c>
      <c r="L28" s="18">
        <v>177</v>
      </c>
      <c r="M28" s="15">
        <v>43</v>
      </c>
      <c r="N28" s="11">
        <v>6.2</v>
      </c>
      <c r="O28" s="75">
        <f t="shared" si="0"/>
        <v>1849</v>
      </c>
      <c r="P28" s="73">
        <f t="shared" si="2"/>
        <v>443387</v>
      </c>
      <c r="Q28" s="74">
        <f>QUOTIENT(P28,$P$420)</f>
        <v>1</v>
      </c>
      <c r="R28" s="74">
        <f t="shared" si="3"/>
        <v>0</v>
      </c>
      <c r="S28" s="11"/>
      <c r="T28" s="11"/>
      <c r="U28" s="11"/>
      <c r="V28" s="11"/>
    </row>
    <row r="29" spans="1:22" ht="12.75">
      <c r="A29" s="13">
        <v>1</v>
      </c>
      <c r="B29" s="18">
        <v>178</v>
      </c>
      <c r="C29" s="23">
        <v>2</v>
      </c>
      <c r="D29" s="4"/>
      <c r="E29" s="20">
        <v>4.640996898569393</v>
      </c>
      <c r="F29" s="20">
        <v>14.331029822991413</v>
      </c>
      <c r="G29" s="20">
        <v>1.109</v>
      </c>
      <c r="H29" s="1">
        <v>3.3</v>
      </c>
      <c r="I29" s="2"/>
      <c r="J29" s="11">
        <f t="shared" si="1"/>
        <v>33</v>
      </c>
      <c r="K29" s="13">
        <v>3</v>
      </c>
      <c r="L29" s="18">
        <v>178</v>
      </c>
      <c r="M29" s="15">
        <v>46</v>
      </c>
      <c r="N29" s="11">
        <v>3.8</v>
      </c>
      <c r="O29" s="75">
        <f t="shared" si="0"/>
        <v>2116</v>
      </c>
      <c r="P29" s="73">
        <f t="shared" si="2"/>
        <v>445503</v>
      </c>
      <c r="Q29" s="74">
        <f>QUOTIENT(P29,$P$420)</f>
        <v>1</v>
      </c>
      <c r="R29" s="74">
        <f t="shared" si="3"/>
        <v>0</v>
      </c>
      <c r="S29" s="11"/>
      <c r="T29" s="11"/>
      <c r="U29" s="11"/>
      <c r="V29" s="11"/>
    </row>
    <row r="30" spans="1:22" ht="12.75">
      <c r="A30" s="13">
        <v>1</v>
      </c>
      <c r="B30" s="18">
        <v>173</v>
      </c>
      <c r="C30" s="23">
        <v>1</v>
      </c>
      <c r="D30" s="4"/>
      <c r="E30" s="20">
        <v>0.3040271055898487</v>
      </c>
      <c r="F30" s="20">
        <v>14.475936740641922</v>
      </c>
      <c r="G30" s="20">
        <v>0.581</v>
      </c>
      <c r="H30" s="1">
        <v>19.7</v>
      </c>
      <c r="I30" s="2"/>
      <c r="J30" s="11">
        <f t="shared" si="1"/>
        <v>197</v>
      </c>
      <c r="K30" s="13">
        <v>13.7</v>
      </c>
      <c r="L30" s="18">
        <v>173</v>
      </c>
      <c r="M30" s="15">
        <v>210</v>
      </c>
      <c r="N30" s="11">
        <v>14.9</v>
      </c>
      <c r="O30" s="75">
        <f t="shared" si="0"/>
        <v>44100</v>
      </c>
      <c r="P30" s="73">
        <f t="shared" si="2"/>
        <v>489603</v>
      </c>
      <c r="Q30" s="74">
        <f>QUOTIENT(P30,$P$420)</f>
        <v>1</v>
      </c>
      <c r="R30" s="74">
        <f t="shared" si="3"/>
        <v>0</v>
      </c>
      <c r="S30" s="11"/>
      <c r="T30" s="11"/>
      <c r="U30" s="11"/>
      <c r="V30" s="3"/>
    </row>
    <row r="31" spans="1:22" ht="12.75">
      <c r="A31" s="13">
        <v>1</v>
      </c>
      <c r="B31" s="18">
        <v>185</v>
      </c>
      <c r="C31" s="23">
        <v>1</v>
      </c>
      <c r="D31" s="4"/>
      <c r="E31" s="20">
        <v>8.74623707905003</v>
      </c>
      <c r="F31" s="20">
        <v>15.479171391164657</v>
      </c>
      <c r="G31" s="20">
        <v>1.799</v>
      </c>
      <c r="H31" s="1">
        <v>16.1</v>
      </c>
      <c r="I31" s="2"/>
      <c r="J31" s="11">
        <f t="shared" si="1"/>
        <v>161</v>
      </c>
      <c r="K31" s="13">
        <v>14.4</v>
      </c>
      <c r="L31" s="18">
        <v>185</v>
      </c>
      <c r="M31" s="15">
        <v>175</v>
      </c>
      <c r="N31" s="11">
        <v>16.2</v>
      </c>
      <c r="O31" s="75">
        <f t="shared" si="0"/>
        <v>30625</v>
      </c>
      <c r="P31" s="73">
        <f t="shared" si="2"/>
        <v>520228</v>
      </c>
      <c r="Q31" s="74">
        <f>QUOTIENT(P31,$P$420)</f>
        <v>1</v>
      </c>
      <c r="R31" s="74">
        <f t="shared" si="3"/>
        <v>0</v>
      </c>
      <c r="S31" s="11"/>
      <c r="T31" s="11"/>
      <c r="U31" s="11"/>
      <c r="V31" s="3"/>
    </row>
    <row r="32" spans="1:22" ht="12.75">
      <c r="A32" s="13">
        <v>1</v>
      </c>
      <c r="B32" s="18">
        <v>186</v>
      </c>
      <c r="C32" s="23">
        <v>1</v>
      </c>
      <c r="D32" s="4"/>
      <c r="E32" s="20">
        <v>9.037608456441092</v>
      </c>
      <c r="F32" s="20">
        <v>17.255110500604292</v>
      </c>
      <c r="G32" s="20">
        <v>2.282</v>
      </c>
      <c r="H32" s="1">
        <v>22</v>
      </c>
      <c r="I32" s="2"/>
      <c r="J32" s="11">
        <f t="shared" si="1"/>
        <v>220</v>
      </c>
      <c r="K32" s="13">
        <v>15.2</v>
      </c>
      <c r="L32" s="18">
        <v>186</v>
      </c>
      <c r="M32" s="15">
        <v>236</v>
      </c>
      <c r="N32" s="11">
        <v>17.3</v>
      </c>
      <c r="O32" s="75">
        <f t="shared" si="0"/>
        <v>55696</v>
      </c>
      <c r="P32" s="73">
        <f t="shared" si="2"/>
        <v>575924</v>
      </c>
      <c r="Q32" s="74">
        <f>QUOTIENT(P32,$P$420)</f>
        <v>2</v>
      </c>
      <c r="R32" s="74">
        <f t="shared" si="3"/>
        <v>1</v>
      </c>
      <c r="S32" s="11"/>
      <c r="T32" s="11"/>
      <c r="U32" s="11"/>
      <c r="V32" s="3"/>
    </row>
    <row r="33" spans="1:22" ht="12.75">
      <c r="A33" s="13">
        <v>1</v>
      </c>
      <c r="B33" s="18">
        <v>190</v>
      </c>
      <c r="C33" s="23">
        <v>1</v>
      </c>
      <c r="D33" s="4"/>
      <c r="E33" s="20">
        <v>1.61980853015331</v>
      </c>
      <c r="F33" s="20">
        <v>18.21266167603304</v>
      </c>
      <c r="G33" s="20">
        <v>1.539</v>
      </c>
      <c r="H33" s="1">
        <v>17.2</v>
      </c>
      <c r="I33" s="2"/>
      <c r="J33" s="11">
        <f t="shared" si="1"/>
        <v>172</v>
      </c>
      <c r="K33" s="13">
        <v>14.2</v>
      </c>
      <c r="L33" s="18">
        <v>190</v>
      </c>
      <c r="M33" s="15">
        <v>185</v>
      </c>
      <c r="N33" s="11">
        <v>16.3</v>
      </c>
      <c r="O33" s="75">
        <f t="shared" si="0"/>
        <v>34225</v>
      </c>
      <c r="P33" s="73">
        <f t="shared" si="2"/>
        <v>610149</v>
      </c>
      <c r="Q33" s="74">
        <f>QUOTIENT(P33,$P$420)</f>
        <v>2</v>
      </c>
      <c r="R33" s="74">
        <f t="shared" si="3"/>
        <v>0</v>
      </c>
      <c r="S33" s="11"/>
      <c r="T33" s="11"/>
      <c r="U33" s="11"/>
      <c r="V33" s="3"/>
    </row>
    <row r="34" spans="1:22" ht="12.75">
      <c r="A34" s="13">
        <v>1</v>
      </c>
      <c r="B34" s="18">
        <v>188</v>
      </c>
      <c r="C34" s="23">
        <v>2</v>
      </c>
      <c r="D34" s="4"/>
      <c r="E34" s="20">
        <v>6.543879729848477</v>
      </c>
      <c r="F34" s="20">
        <v>18.55263199875635</v>
      </c>
      <c r="G34" s="20">
        <v>2.114</v>
      </c>
      <c r="H34" s="1">
        <v>4</v>
      </c>
      <c r="I34" s="2"/>
      <c r="J34" s="11">
        <f t="shared" si="1"/>
        <v>40</v>
      </c>
      <c r="K34" s="13">
        <v>3.4</v>
      </c>
      <c r="L34" s="18">
        <v>188</v>
      </c>
      <c r="M34" s="15">
        <v>52</v>
      </c>
      <c r="N34" s="11">
        <v>3.8</v>
      </c>
      <c r="O34" s="75">
        <f t="shared" si="0"/>
        <v>2704</v>
      </c>
      <c r="P34" s="73">
        <f t="shared" si="2"/>
        <v>612853</v>
      </c>
      <c r="Q34" s="74">
        <f>QUOTIENT(P34,$P$420)</f>
        <v>2</v>
      </c>
      <c r="R34" s="74">
        <f t="shared" si="3"/>
        <v>0</v>
      </c>
      <c r="S34" s="11"/>
      <c r="T34" s="11"/>
      <c r="U34" s="11"/>
      <c r="V34" s="11"/>
    </row>
    <row r="35" spans="1:22" ht="12.75">
      <c r="A35" s="13">
        <v>1</v>
      </c>
      <c r="B35" s="18">
        <v>187</v>
      </c>
      <c r="C35" s="23">
        <v>1</v>
      </c>
      <c r="D35" s="4"/>
      <c r="E35" s="20">
        <v>8.134970449876466</v>
      </c>
      <c r="F35" s="20">
        <v>18.986299291321533</v>
      </c>
      <c r="G35" s="20">
        <v>2.256</v>
      </c>
      <c r="H35" s="1">
        <v>19.5</v>
      </c>
      <c r="I35" s="2"/>
      <c r="J35" s="11">
        <f t="shared" si="1"/>
        <v>195</v>
      </c>
      <c r="K35" s="13">
        <v>14.9</v>
      </c>
      <c r="L35" s="18">
        <v>187</v>
      </c>
      <c r="M35" s="15">
        <v>209</v>
      </c>
      <c r="N35" s="11">
        <v>16.2</v>
      </c>
      <c r="O35" s="75">
        <f t="shared" si="0"/>
        <v>43681</v>
      </c>
      <c r="P35" s="73">
        <f t="shared" si="2"/>
        <v>656534</v>
      </c>
      <c r="Q35" s="74">
        <f>QUOTIENT(P35,$P$420)</f>
        <v>2</v>
      </c>
      <c r="R35" s="74">
        <f t="shared" si="3"/>
        <v>0</v>
      </c>
      <c r="S35" s="11"/>
      <c r="T35" s="11"/>
      <c r="U35" s="11"/>
      <c r="V35" s="3"/>
    </row>
    <row r="36" spans="1:22" ht="12.75">
      <c r="A36" s="13">
        <v>1</v>
      </c>
      <c r="B36" s="18">
        <v>189</v>
      </c>
      <c r="C36" s="23">
        <v>1</v>
      </c>
      <c r="D36" s="4"/>
      <c r="E36" s="20">
        <v>5.664212237922173</v>
      </c>
      <c r="F36" s="20">
        <v>20.142815982969527</v>
      </c>
      <c r="G36" s="20">
        <v>2.153</v>
      </c>
      <c r="H36" s="1">
        <v>17.5</v>
      </c>
      <c r="I36" s="2">
        <v>13</v>
      </c>
      <c r="J36" s="11">
        <f t="shared" si="1"/>
        <v>175</v>
      </c>
      <c r="K36" s="13">
        <v>14.2</v>
      </c>
      <c r="L36" s="18">
        <v>189</v>
      </c>
      <c r="M36" s="15">
        <v>193</v>
      </c>
      <c r="N36" s="11">
        <v>16.2</v>
      </c>
      <c r="O36" s="75">
        <f t="shared" si="0"/>
        <v>37249</v>
      </c>
      <c r="P36" s="73">
        <f t="shared" si="2"/>
        <v>693783</v>
      </c>
      <c r="Q36" s="74">
        <f>QUOTIENT(P36,$P$420)</f>
        <v>2</v>
      </c>
      <c r="R36" s="74">
        <f t="shared" si="3"/>
        <v>0</v>
      </c>
      <c r="S36" s="11"/>
      <c r="T36" s="11"/>
      <c r="U36" s="11"/>
      <c r="V36" s="3"/>
    </row>
    <row r="37" spans="1:22" ht="12.75">
      <c r="A37" s="13">
        <v>1</v>
      </c>
      <c r="B37" s="18">
        <v>192</v>
      </c>
      <c r="C37" s="23">
        <v>3</v>
      </c>
      <c r="D37" s="4"/>
      <c r="E37" s="20">
        <v>2.207506952981669</v>
      </c>
      <c r="F37" s="20">
        <v>21.552538853985105</v>
      </c>
      <c r="G37" s="20">
        <v>1.703</v>
      </c>
      <c r="H37" s="1">
        <v>3.6</v>
      </c>
      <c r="I37" s="2"/>
      <c r="J37" s="11">
        <f t="shared" si="1"/>
        <v>36</v>
      </c>
      <c r="K37" s="13">
        <v>5.4</v>
      </c>
      <c r="L37" s="18">
        <v>192</v>
      </c>
      <c r="M37" s="15">
        <v>45</v>
      </c>
      <c r="N37" s="11">
        <v>7.5</v>
      </c>
      <c r="O37" s="75">
        <f t="shared" si="0"/>
        <v>2025</v>
      </c>
      <c r="P37" s="73">
        <f t="shared" si="2"/>
        <v>695808</v>
      </c>
      <c r="Q37" s="74">
        <f>QUOTIENT(P37,$P$420)</f>
        <v>2</v>
      </c>
      <c r="R37" s="74">
        <f t="shared" si="3"/>
        <v>0</v>
      </c>
      <c r="S37" s="11"/>
      <c r="T37" s="11"/>
      <c r="U37" s="11"/>
      <c r="V37" s="3"/>
    </row>
    <row r="38" spans="1:22" ht="12.75">
      <c r="A38" s="13">
        <v>1</v>
      </c>
      <c r="B38" s="18">
        <v>191</v>
      </c>
      <c r="C38" s="23">
        <v>1</v>
      </c>
      <c r="D38" s="4"/>
      <c r="E38" s="20">
        <v>2.7496002052946946</v>
      </c>
      <c r="F38" s="20">
        <v>21.998425505272944</v>
      </c>
      <c r="G38" s="20">
        <v>1.756</v>
      </c>
      <c r="H38" s="1">
        <v>20.4</v>
      </c>
      <c r="I38" s="2"/>
      <c r="J38" s="11">
        <f t="shared" si="1"/>
        <v>204</v>
      </c>
      <c r="K38" s="13">
        <v>15.9</v>
      </c>
      <c r="L38" s="18">
        <v>191</v>
      </c>
      <c r="M38" s="15">
        <v>221</v>
      </c>
      <c r="N38" s="11">
        <v>17.4</v>
      </c>
      <c r="O38" s="75">
        <f t="shared" si="0"/>
        <v>48841</v>
      </c>
      <c r="P38" s="73">
        <f t="shared" si="2"/>
        <v>744649</v>
      </c>
      <c r="Q38" s="74">
        <f>QUOTIENT(P38,$P$420)</f>
        <v>2</v>
      </c>
      <c r="R38" s="74">
        <f t="shared" si="3"/>
        <v>0</v>
      </c>
      <c r="S38" s="11"/>
      <c r="T38" s="11"/>
      <c r="U38" s="11"/>
      <c r="V38" s="3"/>
    </row>
    <row r="39" spans="1:22" ht="12.75">
      <c r="A39" s="13">
        <v>1</v>
      </c>
      <c r="B39" s="18">
        <v>194</v>
      </c>
      <c r="C39" s="23">
        <v>1</v>
      </c>
      <c r="D39" s="4"/>
      <c r="E39" s="20">
        <v>5.64668420516912</v>
      </c>
      <c r="F39" s="20">
        <v>22.39981969764698</v>
      </c>
      <c r="G39" s="20">
        <v>2.094</v>
      </c>
      <c r="H39" s="1">
        <v>13</v>
      </c>
      <c r="I39" s="2"/>
      <c r="J39" s="11">
        <f t="shared" si="1"/>
        <v>130</v>
      </c>
      <c r="K39" s="13">
        <v>12.7</v>
      </c>
      <c r="L39" s="18">
        <v>194</v>
      </c>
      <c r="M39" s="15">
        <v>139</v>
      </c>
      <c r="N39" s="11">
        <v>14.1</v>
      </c>
      <c r="O39" s="75">
        <f t="shared" si="0"/>
        <v>19321</v>
      </c>
      <c r="P39" s="73">
        <f t="shared" si="2"/>
        <v>763970</v>
      </c>
      <c r="Q39" s="74">
        <f>QUOTIENT(P39,$P$420)</f>
        <v>2</v>
      </c>
      <c r="R39" s="74">
        <f t="shared" si="3"/>
        <v>0</v>
      </c>
      <c r="S39" s="11"/>
      <c r="T39" s="11"/>
      <c r="U39" s="11"/>
      <c r="V39" s="3"/>
    </row>
    <row r="40" spans="1:22" ht="12.75">
      <c r="A40" s="13">
        <v>1</v>
      </c>
      <c r="B40" s="18">
        <v>202</v>
      </c>
      <c r="C40" s="23">
        <v>3</v>
      </c>
      <c r="D40" s="4"/>
      <c r="E40" s="20">
        <v>2.641755159999103</v>
      </c>
      <c r="F40" s="20">
        <v>22.739448073218885</v>
      </c>
      <c r="G40" s="20">
        <v>1.838</v>
      </c>
      <c r="H40" s="1">
        <v>4</v>
      </c>
      <c r="I40" s="2"/>
      <c r="J40" s="11">
        <f t="shared" si="1"/>
        <v>40</v>
      </c>
      <c r="K40" s="13">
        <v>6</v>
      </c>
      <c r="L40" s="18">
        <v>202</v>
      </c>
      <c r="M40" s="15">
        <v>41</v>
      </c>
      <c r="N40" s="11">
        <v>6.9</v>
      </c>
      <c r="O40" s="75">
        <f t="shared" si="0"/>
        <v>1681</v>
      </c>
      <c r="P40" s="73">
        <f t="shared" si="2"/>
        <v>765651</v>
      </c>
      <c r="Q40" s="74">
        <f>QUOTIENT(P40,$P$420)</f>
        <v>2</v>
      </c>
      <c r="R40" s="74">
        <f t="shared" si="3"/>
        <v>0</v>
      </c>
      <c r="S40" s="11"/>
      <c r="T40" s="11"/>
      <c r="U40" s="11"/>
      <c r="V40" s="3"/>
    </row>
    <row r="41" spans="1:22" ht="12.75">
      <c r="A41" s="13">
        <v>1</v>
      </c>
      <c r="B41" s="18">
        <v>195</v>
      </c>
      <c r="C41" s="23">
        <v>3</v>
      </c>
      <c r="D41" s="4"/>
      <c r="E41" s="20">
        <v>5.479773499846727</v>
      </c>
      <c r="F41" s="20">
        <v>22.82685461009417</v>
      </c>
      <c r="G41" s="20">
        <v>2.091</v>
      </c>
      <c r="H41" s="1">
        <v>3.3</v>
      </c>
      <c r="I41" s="2"/>
      <c r="J41" s="11">
        <f t="shared" si="1"/>
        <v>33</v>
      </c>
      <c r="K41" s="13">
        <v>6.5</v>
      </c>
      <c r="L41" s="18">
        <v>195</v>
      </c>
      <c r="M41" s="15">
        <v>39</v>
      </c>
      <c r="N41" s="11">
        <v>7.6</v>
      </c>
      <c r="O41" s="75">
        <f t="shared" si="0"/>
        <v>1521</v>
      </c>
      <c r="P41" s="73">
        <f t="shared" si="2"/>
        <v>767172</v>
      </c>
      <c r="Q41" s="74">
        <f>QUOTIENT(P41,$P$420)</f>
        <v>2</v>
      </c>
      <c r="R41" s="74">
        <f t="shared" si="3"/>
        <v>0</v>
      </c>
      <c r="S41" s="11"/>
      <c r="T41" s="11"/>
      <c r="U41" s="11"/>
      <c r="V41" s="3"/>
    </row>
    <row r="42" spans="1:22" ht="12.75">
      <c r="A42" s="13">
        <v>1</v>
      </c>
      <c r="B42" s="18">
        <v>193</v>
      </c>
      <c r="C42" s="23">
        <v>2</v>
      </c>
      <c r="D42" s="4"/>
      <c r="E42" s="20">
        <v>4.787774560538995</v>
      </c>
      <c r="F42" s="20">
        <v>22.831999315816727</v>
      </c>
      <c r="G42" s="20">
        <v>2.071</v>
      </c>
      <c r="H42" s="1">
        <v>4.2</v>
      </c>
      <c r="I42" s="2"/>
      <c r="J42" s="11">
        <f t="shared" si="1"/>
        <v>42</v>
      </c>
      <c r="K42" s="13">
        <v>4.5</v>
      </c>
      <c r="L42" s="18">
        <v>193</v>
      </c>
      <c r="M42" s="15">
        <v>55</v>
      </c>
      <c r="N42" s="11">
        <v>5.4</v>
      </c>
      <c r="O42" s="75">
        <f t="shared" si="0"/>
        <v>3025</v>
      </c>
      <c r="P42" s="73">
        <f t="shared" si="2"/>
        <v>770197</v>
      </c>
      <c r="Q42" s="74">
        <f>QUOTIENT(P42,$P$420)</f>
        <v>2</v>
      </c>
      <c r="R42" s="74">
        <f t="shared" si="3"/>
        <v>0</v>
      </c>
      <c r="S42" s="11"/>
      <c r="T42" s="11"/>
      <c r="U42" s="11"/>
      <c r="V42" s="3"/>
    </row>
    <row r="43" spans="1:22" ht="12.75">
      <c r="A43" s="13">
        <v>1</v>
      </c>
      <c r="B43" s="18">
        <v>197</v>
      </c>
      <c r="C43" s="23">
        <v>1</v>
      </c>
      <c r="D43" s="4"/>
      <c r="E43" s="20">
        <v>8.961775096616025</v>
      </c>
      <c r="F43" s="20">
        <v>22.83412648028544</v>
      </c>
      <c r="G43" s="20">
        <v>2.793</v>
      </c>
      <c r="H43" s="1">
        <v>19.7</v>
      </c>
      <c r="I43" s="2"/>
      <c r="J43" s="11">
        <f t="shared" si="1"/>
        <v>197</v>
      </c>
      <c r="K43" s="13">
        <v>13.9</v>
      </c>
      <c r="L43" s="18">
        <v>197</v>
      </c>
      <c r="M43" s="15">
        <v>211</v>
      </c>
      <c r="N43" s="11">
        <v>15.6</v>
      </c>
      <c r="O43" s="75">
        <f t="shared" si="0"/>
        <v>44521</v>
      </c>
      <c r="P43" s="73">
        <f t="shared" si="2"/>
        <v>814718</v>
      </c>
      <c r="Q43" s="74">
        <f>QUOTIENT(P43,$P$420)</f>
        <v>3</v>
      </c>
      <c r="R43" s="74">
        <f t="shared" si="3"/>
        <v>1</v>
      </c>
      <c r="S43" s="11"/>
      <c r="T43" s="11"/>
      <c r="U43" s="11"/>
      <c r="V43" s="3"/>
    </row>
    <row r="44" spans="1:22" ht="12.75">
      <c r="A44" s="13">
        <v>1</v>
      </c>
      <c r="B44" s="18">
        <v>200</v>
      </c>
      <c r="C44" s="23">
        <v>3</v>
      </c>
      <c r="D44" s="4"/>
      <c r="E44" s="20">
        <v>4.070919491159845</v>
      </c>
      <c r="F44" s="20">
        <v>23.525149234308692</v>
      </c>
      <c r="G44" s="20">
        <v>2.054</v>
      </c>
      <c r="H44" s="1">
        <v>3.2</v>
      </c>
      <c r="I44" s="2"/>
      <c r="J44" s="11">
        <f t="shared" si="1"/>
        <v>32</v>
      </c>
      <c r="K44" s="13">
        <v>4.9</v>
      </c>
      <c r="L44" s="18">
        <v>200</v>
      </c>
      <c r="M44" s="15">
        <v>39</v>
      </c>
      <c r="N44" s="11">
        <v>5.9</v>
      </c>
      <c r="O44" s="75">
        <f t="shared" si="0"/>
        <v>1521</v>
      </c>
      <c r="P44" s="73">
        <f t="shared" si="2"/>
        <v>816239</v>
      </c>
      <c r="Q44" s="74">
        <f>QUOTIENT(P44,$P$420)</f>
        <v>3</v>
      </c>
      <c r="R44" s="74">
        <f t="shared" si="3"/>
        <v>0</v>
      </c>
      <c r="S44" s="11"/>
      <c r="T44" s="11"/>
      <c r="U44" s="11"/>
      <c r="V44" s="3"/>
    </row>
    <row r="45" spans="1:22" ht="12.75">
      <c r="A45" s="13">
        <v>1</v>
      </c>
      <c r="B45" s="18">
        <v>203</v>
      </c>
      <c r="C45" s="23">
        <v>1</v>
      </c>
      <c r="D45" s="4"/>
      <c r="E45" s="20">
        <v>0.9480193060911682</v>
      </c>
      <c r="F45" s="20">
        <v>24.002802282135274</v>
      </c>
      <c r="G45" s="20">
        <v>1.79</v>
      </c>
      <c r="H45" s="1">
        <v>23.5</v>
      </c>
      <c r="I45" s="2"/>
      <c r="J45" s="11">
        <f t="shared" si="1"/>
        <v>235</v>
      </c>
      <c r="K45" s="13">
        <v>15.6</v>
      </c>
      <c r="L45" s="18">
        <v>203</v>
      </c>
      <c r="M45" s="15">
        <v>255</v>
      </c>
      <c r="N45" s="11">
        <v>17.6</v>
      </c>
      <c r="O45" s="75">
        <f t="shared" si="0"/>
        <v>65025</v>
      </c>
      <c r="P45" s="73">
        <f t="shared" si="2"/>
        <v>881264</v>
      </c>
      <c r="Q45" s="74">
        <f>QUOTIENT(P45,$P$420)</f>
        <v>3</v>
      </c>
      <c r="R45" s="74">
        <f t="shared" si="3"/>
        <v>0</v>
      </c>
      <c r="S45" s="11"/>
      <c r="T45" s="11"/>
      <c r="U45" s="11"/>
      <c r="V45" s="3"/>
    </row>
    <row r="46" spans="1:22" ht="12.75">
      <c r="A46" s="13">
        <v>1</v>
      </c>
      <c r="B46" s="18">
        <v>199</v>
      </c>
      <c r="C46" s="23">
        <v>1</v>
      </c>
      <c r="D46" s="4"/>
      <c r="E46" s="20">
        <v>6.642270534790998</v>
      </c>
      <c r="F46" s="20">
        <v>25.20361156942884</v>
      </c>
      <c r="G46" s="20">
        <v>2.716</v>
      </c>
      <c r="H46" s="1">
        <v>11.6</v>
      </c>
      <c r="I46" s="2"/>
      <c r="J46" s="11">
        <f t="shared" si="1"/>
        <v>116</v>
      </c>
      <c r="K46" s="13">
        <v>13.3</v>
      </c>
      <c r="L46" s="18">
        <v>199</v>
      </c>
      <c r="M46" s="15">
        <v>130</v>
      </c>
      <c r="N46" s="11">
        <v>15.1</v>
      </c>
      <c r="O46" s="75">
        <f t="shared" si="0"/>
        <v>16900</v>
      </c>
      <c r="P46" s="73">
        <f t="shared" si="2"/>
        <v>898164</v>
      </c>
      <c r="Q46" s="74">
        <f>QUOTIENT(P46,$P$420)</f>
        <v>3</v>
      </c>
      <c r="R46" s="74">
        <f t="shared" si="3"/>
        <v>0</v>
      </c>
      <c r="S46" s="11"/>
      <c r="T46" s="11"/>
      <c r="U46" s="11"/>
      <c r="V46" s="3"/>
    </row>
    <row r="47" spans="1:22" ht="12.75">
      <c r="A47" s="13">
        <v>1</v>
      </c>
      <c r="B47" s="18">
        <v>198</v>
      </c>
      <c r="C47" s="23">
        <v>1</v>
      </c>
      <c r="D47" s="4"/>
      <c r="E47" s="20">
        <v>8.398307300193183</v>
      </c>
      <c r="F47" s="20">
        <v>25.379244364076758</v>
      </c>
      <c r="G47" s="20">
        <v>3.089</v>
      </c>
      <c r="H47" s="1">
        <v>14.3</v>
      </c>
      <c r="I47" s="2"/>
      <c r="J47" s="11">
        <f t="shared" si="1"/>
        <v>143</v>
      </c>
      <c r="K47" s="13">
        <v>13.2</v>
      </c>
      <c r="L47" s="18">
        <v>198</v>
      </c>
      <c r="M47" s="15">
        <v>154</v>
      </c>
      <c r="N47" s="11">
        <v>14.7</v>
      </c>
      <c r="O47" s="75">
        <f t="shared" si="0"/>
        <v>23716</v>
      </c>
      <c r="P47" s="73">
        <f t="shared" si="2"/>
        <v>921880</v>
      </c>
      <c r="Q47" s="74">
        <f>QUOTIENT(P47,$P$420)</f>
        <v>3</v>
      </c>
      <c r="R47" s="74">
        <f t="shared" si="3"/>
        <v>0</v>
      </c>
      <c r="S47" s="11"/>
      <c r="T47" s="11"/>
      <c r="U47" s="11"/>
      <c r="V47" s="3"/>
    </row>
    <row r="48" spans="1:22" ht="12.75">
      <c r="A48" s="13">
        <v>1</v>
      </c>
      <c r="B48" s="18">
        <v>205</v>
      </c>
      <c r="C48" s="23">
        <v>1</v>
      </c>
      <c r="D48" s="4"/>
      <c r="E48" s="20">
        <v>3.459476789283333</v>
      </c>
      <c r="F48" s="20">
        <v>26.19027715287507</v>
      </c>
      <c r="G48" s="20">
        <v>1.962</v>
      </c>
      <c r="H48" s="1">
        <v>12.5</v>
      </c>
      <c r="I48" s="2"/>
      <c r="J48" s="11">
        <f t="shared" si="1"/>
        <v>125</v>
      </c>
      <c r="K48" s="13">
        <v>13.4</v>
      </c>
      <c r="L48" s="18">
        <v>205</v>
      </c>
      <c r="M48" s="15">
        <v>141</v>
      </c>
      <c r="N48" s="11">
        <v>14.8</v>
      </c>
      <c r="O48" s="75">
        <f t="shared" si="0"/>
        <v>19881</v>
      </c>
      <c r="P48" s="73">
        <f t="shared" si="2"/>
        <v>941761</v>
      </c>
      <c r="Q48" s="74">
        <f>QUOTIENT(P48,$P$420)</f>
        <v>3</v>
      </c>
      <c r="R48" s="74">
        <f t="shared" si="3"/>
        <v>0</v>
      </c>
      <c r="S48" s="11"/>
      <c r="T48" s="11"/>
      <c r="U48" s="11"/>
      <c r="V48" s="3"/>
    </row>
    <row r="49" spans="1:22" ht="12.75">
      <c r="A49" s="13">
        <v>1</v>
      </c>
      <c r="B49" s="18">
        <v>206</v>
      </c>
      <c r="C49" s="23">
        <v>2</v>
      </c>
      <c r="D49" s="4"/>
      <c r="E49" s="20">
        <v>8.183650458463472</v>
      </c>
      <c r="F49" s="20">
        <v>27.020289287379782</v>
      </c>
      <c r="G49" s="20">
        <v>3.146</v>
      </c>
      <c r="H49" s="1">
        <v>4.9</v>
      </c>
      <c r="I49" s="2"/>
      <c r="J49" s="11">
        <f t="shared" si="1"/>
        <v>49</v>
      </c>
      <c r="K49" s="13">
        <v>4</v>
      </c>
      <c r="L49" s="18">
        <v>206</v>
      </c>
      <c r="M49" s="15">
        <v>68</v>
      </c>
      <c r="N49" s="11">
        <v>5.7</v>
      </c>
      <c r="O49" s="75">
        <f t="shared" si="0"/>
        <v>4624</v>
      </c>
      <c r="P49" s="73">
        <f t="shared" si="2"/>
        <v>946385</v>
      </c>
      <c r="Q49" s="74">
        <f>QUOTIENT(P49,$P$420)</f>
        <v>3</v>
      </c>
      <c r="R49" s="74">
        <f t="shared" si="3"/>
        <v>0</v>
      </c>
      <c r="S49" s="11"/>
      <c r="T49" s="11"/>
      <c r="U49" s="11"/>
      <c r="V49" s="3"/>
    </row>
    <row r="50" spans="1:22" ht="12.75">
      <c r="A50" s="13">
        <v>1</v>
      </c>
      <c r="B50" s="18">
        <v>207</v>
      </c>
      <c r="C50" s="23">
        <v>1</v>
      </c>
      <c r="D50" s="4"/>
      <c r="E50" s="20">
        <v>9.631726961969795</v>
      </c>
      <c r="F50" s="20">
        <v>27.385986484515474</v>
      </c>
      <c r="G50" s="20">
        <v>3.359</v>
      </c>
      <c r="H50" s="1">
        <v>15.3</v>
      </c>
      <c r="I50" s="2"/>
      <c r="J50" s="11">
        <f t="shared" si="1"/>
        <v>153</v>
      </c>
      <c r="K50" s="13">
        <v>13.9</v>
      </c>
      <c r="L50" s="18">
        <v>207</v>
      </c>
      <c r="M50" s="15">
        <v>173</v>
      </c>
      <c r="N50" s="11">
        <v>16</v>
      </c>
      <c r="O50" s="75">
        <f t="shared" si="0"/>
        <v>29929</v>
      </c>
      <c r="P50" s="73">
        <f t="shared" si="2"/>
        <v>976314</v>
      </c>
      <c r="Q50" s="74">
        <f>QUOTIENT(P50,$P$420)</f>
        <v>3</v>
      </c>
      <c r="R50" s="74">
        <f t="shared" si="3"/>
        <v>0</v>
      </c>
      <c r="S50" s="11"/>
      <c r="T50" s="11"/>
      <c r="U50" s="11"/>
      <c r="V50" s="3"/>
    </row>
    <row r="51" spans="1:22" ht="12.75">
      <c r="A51" s="13">
        <v>1</v>
      </c>
      <c r="B51" s="18">
        <v>204</v>
      </c>
      <c r="C51" s="23">
        <v>1</v>
      </c>
      <c r="D51" s="4"/>
      <c r="E51" s="20">
        <v>1.1638936006434175</v>
      </c>
      <c r="F51" s="20">
        <v>28.183757231539968</v>
      </c>
      <c r="G51" s="20">
        <v>1.946</v>
      </c>
      <c r="H51" s="1">
        <v>18</v>
      </c>
      <c r="I51" s="2"/>
      <c r="J51" s="11">
        <f t="shared" si="1"/>
        <v>180</v>
      </c>
      <c r="K51" s="13">
        <v>16</v>
      </c>
      <c r="L51" s="18">
        <v>204</v>
      </c>
      <c r="M51" s="15">
        <v>204</v>
      </c>
      <c r="N51" s="11">
        <v>17.4</v>
      </c>
      <c r="O51" s="75">
        <f t="shared" si="0"/>
        <v>41616</v>
      </c>
      <c r="P51" s="73">
        <f t="shared" si="2"/>
        <v>1017930</v>
      </c>
      <c r="Q51" s="74">
        <f>QUOTIENT(P51,$P$420)</f>
        <v>3</v>
      </c>
      <c r="R51" s="74">
        <f t="shared" si="3"/>
        <v>0</v>
      </c>
      <c r="S51" s="11"/>
      <c r="T51" s="11"/>
      <c r="U51" s="11"/>
      <c r="V51" s="3"/>
    </row>
    <row r="52" spans="1:22" ht="12.75">
      <c r="A52" s="13">
        <v>1</v>
      </c>
      <c r="B52" s="18">
        <v>215</v>
      </c>
      <c r="C52" s="23">
        <v>1</v>
      </c>
      <c r="D52" s="4"/>
      <c r="E52" s="20">
        <v>4.999394341169707</v>
      </c>
      <c r="F52" s="20">
        <v>30.57795523283858</v>
      </c>
      <c r="G52" s="20">
        <v>2.174</v>
      </c>
      <c r="H52" s="1">
        <v>18.4</v>
      </c>
      <c r="I52" s="2">
        <v>14.5</v>
      </c>
      <c r="J52" s="11">
        <f t="shared" si="1"/>
        <v>184</v>
      </c>
      <c r="K52" s="13">
        <v>15.7</v>
      </c>
      <c r="L52" s="18">
        <v>215</v>
      </c>
      <c r="M52" s="15">
        <v>211</v>
      </c>
      <c r="N52" s="11">
        <v>17.1</v>
      </c>
      <c r="O52" s="75">
        <f t="shared" si="0"/>
        <v>44521</v>
      </c>
      <c r="P52" s="73">
        <f t="shared" si="2"/>
        <v>1062451</v>
      </c>
      <c r="Q52" s="74">
        <f>QUOTIENT(P52,$P$420)</f>
        <v>4</v>
      </c>
      <c r="R52" s="74">
        <f t="shared" si="3"/>
        <v>1</v>
      </c>
      <c r="S52" s="11"/>
      <c r="T52" s="11"/>
      <c r="U52" s="11"/>
      <c r="V52" s="3"/>
    </row>
    <row r="53" spans="1:22" ht="12.75">
      <c r="A53" s="13">
        <v>1</v>
      </c>
      <c r="B53" s="18">
        <v>212</v>
      </c>
      <c r="C53" s="23">
        <v>2</v>
      </c>
      <c r="D53" s="4"/>
      <c r="E53" s="20">
        <v>2.9005089806979214</v>
      </c>
      <c r="F53" s="20">
        <v>31.126394147939635</v>
      </c>
      <c r="G53" s="20">
        <v>1.794</v>
      </c>
      <c r="H53" s="1">
        <v>5.1</v>
      </c>
      <c r="I53" s="2"/>
      <c r="J53" s="11">
        <f t="shared" si="1"/>
        <v>51</v>
      </c>
      <c r="K53" s="13">
        <v>2.9</v>
      </c>
      <c r="L53" s="18">
        <v>212</v>
      </c>
      <c r="M53" s="15">
        <v>67</v>
      </c>
      <c r="N53" s="11">
        <v>3.8</v>
      </c>
      <c r="O53" s="75">
        <f t="shared" si="0"/>
        <v>4489</v>
      </c>
      <c r="P53" s="73">
        <f t="shared" si="2"/>
        <v>1066940</v>
      </c>
      <c r="Q53" s="74">
        <f>QUOTIENT(P53,$P$420)</f>
        <v>4</v>
      </c>
      <c r="R53" s="74">
        <f t="shared" si="3"/>
        <v>0</v>
      </c>
      <c r="S53" s="11"/>
      <c r="T53" s="11"/>
      <c r="U53" s="11"/>
      <c r="V53" s="3"/>
    </row>
    <row r="54" spans="1:22" ht="12.75">
      <c r="A54" s="13">
        <v>1</v>
      </c>
      <c r="B54" s="18">
        <v>217</v>
      </c>
      <c r="C54" s="23">
        <v>1</v>
      </c>
      <c r="D54" s="4"/>
      <c r="E54" s="20">
        <v>8.99151470267348</v>
      </c>
      <c r="F54" s="20">
        <v>31.15312044324945</v>
      </c>
      <c r="G54" s="20">
        <v>2.963</v>
      </c>
      <c r="H54" s="1">
        <v>13.7</v>
      </c>
      <c r="I54" s="2"/>
      <c r="J54" s="11">
        <f t="shared" si="1"/>
        <v>137</v>
      </c>
      <c r="K54" s="13">
        <v>14.4</v>
      </c>
      <c r="L54" s="18">
        <v>217</v>
      </c>
      <c r="M54" s="15">
        <v>159</v>
      </c>
      <c r="N54" s="11">
        <v>15.6</v>
      </c>
      <c r="O54" s="75">
        <f t="shared" si="0"/>
        <v>25281</v>
      </c>
      <c r="P54" s="73">
        <f t="shared" si="2"/>
        <v>1092221</v>
      </c>
      <c r="Q54" s="74">
        <f>QUOTIENT(P54,$P$420)</f>
        <v>4</v>
      </c>
      <c r="R54" s="74">
        <f t="shared" si="3"/>
        <v>0</v>
      </c>
      <c r="S54" s="11"/>
      <c r="T54" s="11"/>
      <c r="U54" s="11"/>
      <c r="V54" s="3"/>
    </row>
    <row r="55" spans="1:22" ht="12.75">
      <c r="A55" s="13">
        <v>1</v>
      </c>
      <c r="B55" s="18">
        <v>213</v>
      </c>
      <c r="C55" s="23">
        <v>7</v>
      </c>
      <c r="D55" s="4"/>
      <c r="E55" s="20">
        <v>3.451668521468369</v>
      </c>
      <c r="F55" s="20">
        <v>31.88927891028432</v>
      </c>
      <c r="G55" s="20">
        <v>2.013</v>
      </c>
      <c r="H55" s="1">
        <v>3.9</v>
      </c>
      <c r="I55" s="2"/>
      <c r="J55" s="11">
        <f t="shared" si="1"/>
        <v>39</v>
      </c>
      <c r="K55" s="13">
        <v>5</v>
      </c>
      <c r="L55" s="18">
        <v>213</v>
      </c>
      <c r="M55" s="15">
        <v>47</v>
      </c>
      <c r="N55" s="11">
        <v>5.3</v>
      </c>
      <c r="O55" s="75">
        <f t="shared" si="0"/>
        <v>2209</v>
      </c>
      <c r="P55" s="73">
        <f t="shared" si="2"/>
        <v>1094430</v>
      </c>
      <c r="Q55" s="74">
        <f>QUOTIENT(P55,$P$420)</f>
        <v>4</v>
      </c>
      <c r="R55" s="74">
        <f t="shared" si="3"/>
        <v>0</v>
      </c>
      <c r="S55" s="11"/>
      <c r="T55" s="11"/>
      <c r="U55" s="11"/>
      <c r="V55" s="3"/>
    </row>
    <row r="56" spans="1:22" ht="12.75">
      <c r="A56" s="13">
        <v>1</v>
      </c>
      <c r="B56" s="18">
        <v>214</v>
      </c>
      <c r="C56" s="23">
        <v>1</v>
      </c>
      <c r="D56" s="4"/>
      <c r="E56" s="20">
        <v>3.573770147463233</v>
      </c>
      <c r="F56" s="20">
        <v>32.3752533879366</v>
      </c>
      <c r="G56" s="20">
        <v>2.139</v>
      </c>
      <c r="H56" s="1">
        <v>21.4</v>
      </c>
      <c r="I56" s="2"/>
      <c r="J56" s="11">
        <f t="shared" si="1"/>
        <v>214</v>
      </c>
      <c r="K56" s="13">
        <v>16</v>
      </c>
      <c r="L56" s="18">
        <v>214</v>
      </c>
      <c r="M56" s="15">
        <v>234</v>
      </c>
      <c r="N56" s="11">
        <v>17.5</v>
      </c>
      <c r="O56" s="75">
        <f t="shared" si="0"/>
        <v>54756</v>
      </c>
      <c r="P56" s="73">
        <f t="shared" si="2"/>
        <v>1149186</v>
      </c>
      <c r="Q56" s="74">
        <f>QUOTIENT(P56,$P$420)</f>
        <v>4</v>
      </c>
      <c r="R56" s="74">
        <f t="shared" si="3"/>
        <v>0</v>
      </c>
      <c r="S56" s="11"/>
      <c r="T56" s="11"/>
      <c r="U56" s="11"/>
      <c r="V56" s="3"/>
    </row>
    <row r="57" spans="1:22" ht="12.75">
      <c r="A57" s="13">
        <v>1</v>
      </c>
      <c r="B57" s="18">
        <v>224</v>
      </c>
      <c r="C57" s="23">
        <v>1</v>
      </c>
      <c r="D57" s="4"/>
      <c r="E57" s="20">
        <v>1.9468559191502461</v>
      </c>
      <c r="F57" s="20">
        <v>32.785593604967254</v>
      </c>
      <c r="G57" s="20">
        <v>1.93</v>
      </c>
      <c r="H57" s="1">
        <v>11.7</v>
      </c>
      <c r="I57" s="2"/>
      <c r="J57" s="11">
        <f t="shared" si="1"/>
        <v>117</v>
      </c>
      <c r="K57" s="13">
        <v>14.1</v>
      </c>
      <c r="L57" s="18">
        <v>224</v>
      </c>
      <c r="M57" s="15">
        <v>130</v>
      </c>
      <c r="N57" s="11">
        <v>16.2</v>
      </c>
      <c r="O57" s="75">
        <f t="shared" si="0"/>
        <v>16900</v>
      </c>
      <c r="P57" s="73">
        <f t="shared" si="2"/>
        <v>1166086</v>
      </c>
      <c r="Q57" s="74">
        <f>QUOTIENT(P57,$P$420)</f>
        <v>4</v>
      </c>
      <c r="R57" s="74">
        <f t="shared" si="3"/>
        <v>0</v>
      </c>
      <c r="S57" s="11"/>
      <c r="T57" s="11"/>
      <c r="U57" s="11"/>
      <c r="V57" s="3"/>
    </row>
    <row r="58" spans="1:22" ht="12.75">
      <c r="A58" s="13">
        <v>1</v>
      </c>
      <c r="B58" s="18">
        <v>223</v>
      </c>
      <c r="C58" s="23">
        <v>1</v>
      </c>
      <c r="D58" s="4"/>
      <c r="E58" s="20">
        <v>2.3652091009793588</v>
      </c>
      <c r="F58" s="20">
        <v>34.474506159024884</v>
      </c>
      <c r="G58" s="20">
        <v>2.064</v>
      </c>
      <c r="H58" s="1">
        <v>13.7</v>
      </c>
      <c r="I58" s="2"/>
      <c r="J58" s="11">
        <f t="shared" si="1"/>
        <v>137</v>
      </c>
      <c r="K58" s="13">
        <v>14</v>
      </c>
      <c r="L58" s="18">
        <v>223</v>
      </c>
      <c r="M58" s="15">
        <v>145</v>
      </c>
      <c r="N58" s="11">
        <v>15.8</v>
      </c>
      <c r="O58" s="75">
        <f t="shared" si="0"/>
        <v>21025</v>
      </c>
      <c r="P58" s="73">
        <f t="shared" si="2"/>
        <v>1187111</v>
      </c>
      <c r="Q58" s="74">
        <f>QUOTIENT(P58,$P$420)</f>
        <v>4</v>
      </c>
      <c r="R58" s="74">
        <f t="shared" si="3"/>
        <v>0</v>
      </c>
      <c r="S58" s="11"/>
      <c r="T58" s="11"/>
      <c r="U58" s="11"/>
      <c r="V58" s="3"/>
    </row>
    <row r="59" spans="1:22" ht="12.75">
      <c r="A59" s="13">
        <v>1</v>
      </c>
      <c r="B59" s="18">
        <v>218</v>
      </c>
      <c r="C59" s="23">
        <v>3</v>
      </c>
      <c r="D59" s="4"/>
      <c r="E59" s="20">
        <v>9.906213954802203</v>
      </c>
      <c r="F59" s="20">
        <v>34.496929241335124</v>
      </c>
      <c r="G59" s="20">
        <v>3.071</v>
      </c>
      <c r="H59" s="1">
        <v>13.6</v>
      </c>
      <c r="I59" s="2"/>
      <c r="J59" s="11">
        <f t="shared" si="1"/>
        <v>136</v>
      </c>
      <c r="K59" s="13">
        <v>16.4</v>
      </c>
      <c r="L59" s="18">
        <v>218</v>
      </c>
      <c r="M59" s="15">
        <v>161</v>
      </c>
      <c r="N59" s="11">
        <v>17.2</v>
      </c>
      <c r="O59" s="75">
        <f t="shared" si="0"/>
        <v>25921</v>
      </c>
      <c r="P59" s="73">
        <f t="shared" si="2"/>
        <v>1213032</v>
      </c>
      <c r="Q59" s="74">
        <f>QUOTIENT(P59,$P$420)</f>
        <v>4</v>
      </c>
      <c r="R59" s="74">
        <f t="shared" si="3"/>
        <v>0</v>
      </c>
      <c r="S59" s="11"/>
      <c r="T59" s="11"/>
      <c r="U59" s="11"/>
      <c r="V59" s="3"/>
    </row>
    <row r="60" spans="1:22" ht="12.75">
      <c r="A60" s="13">
        <v>1</v>
      </c>
      <c r="B60" s="18">
        <v>222</v>
      </c>
      <c r="C60" s="23">
        <v>1</v>
      </c>
      <c r="D60" s="4"/>
      <c r="E60" s="20">
        <v>6.007434444597392</v>
      </c>
      <c r="F60" s="20">
        <v>35.55174454782585</v>
      </c>
      <c r="G60" s="20">
        <v>2.667</v>
      </c>
      <c r="H60" s="1">
        <v>18.5</v>
      </c>
      <c r="I60" s="2"/>
      <c r="J60" s="11">
        <f t="shared" si="1"/>
        <v>185</v>
      </c>
      <c r="K60" s="13">
        <v>14</v>
      </c>
      <c r="L60" s="18">
        <v>222</v>
      </c>
      <c r="M60" s="15">
        <v>204</v>
      </c>
      <c r="N60" s="11">
        <v>15.6</v>
      </c>
      <c r="O60" s="75">
        <f t="shared" si="0"/>
        <v>41616</v>
      </c>
      <c r="P60" s="73">
        <f t="shared" si="2"/>
        <v>1254648</v>
      </c>
      <c r="Q60" s="74">
        <f>QUOTIENT(P60,$P$420)</f>
        <v>4</v>
      </c>
      <c r="R60" s="74">
        <f t="shared" si="3"/>
        <v>0</v>
      </c>
      <c r="S60" s="11"/>
      <c r="T60" s="11"/>
      <c r="U60" s="11"/>
      <c r="V60" s="3"/>
    </row>
    <row r="61" spans="1:22" ht="12.75">
      <c r="A61" s="13">
        <v>1</v>
      </c>
      <c r="B61" s="18">
        <v>219</v>
      </c>
      <c r="C61" s="23">
        <v>2</v>
      </c>
      <c r="D61" s="4"/>
      <c r="E61" s="20">
        <v>8.897512380363125</v>
      </c>
      <c r="F61" s="20">
        <v>35.924140204621246</v>
      </c>
      <c r="G61" s="20">
        <v>3.189</v>
      </c>
      <c r="H61" s="1">
        <v>4.9</v>
      </c>
      <c r="I61" s="2"/>
      <c r="J61" s="11">
        <f t="shared" si="1"/>
        <v>49</v>
      </c>
      <c r="K61" s="13">
        <v>3.9</v>
      </c>
      <c r="L61" s="18">
        <v>219</v>
      </c>
      <c r="M61" s="15">
        <v>63</v>
      </c>
      <c r="N61" s="11">
        <v>4.4</v>
      </c>
      <c r="O61" s="75">
        <f t="shared" si="0"/>
        <v>3969</v>
      </c>
      <c r="P61" s="73">
        <f t="shared" si="2"/>
        <v>1258617</v>
      </c>
      <c r="Q61" s="74">
        <f>QUOTIENT(P61,$P$420)</f>
        <v>4</v>
      </c>
      <c r="R61" s="74">
        <f t="shared" si="3"/>
        <v>0</v>
      </c>
      <c r="S61" s="11"/>
      <c r="T61" s="11"/>
      <c r="U61" s="11"/>
      <c r="V61" s="3"/>
    </row>
    <row r="62" spans="1:22" ht="12.75">
      <c r="A62" s="13">
        <v>1</v>
      </c>
      <c r="B62" s="18">
        <v>221</v>
      </c>
      <c r="C62" s="23">
        <v>1</v>
      </c>
      <c r="D62" s="4"/>
      <c r="E62" s="20">
        <v>8.103676969240041</v>
      </c>
      <c r="F62" s="20">
        <v>36.71130622271848</v>
      </c>
      <c r="G62" s="20">
        <v>2.969</v>
      </c>
      <c r="H62" s="1">
        <v>15.3</v>
      </c>
      <c r="I62" s="2"/>
      <c r="J62" s="11">
        <f t="shared" si="1"/>
        <v>153</v>
      </c>
      <c r="K62" s="13">
        <v>14.9</v>
      </c>
      <c r="L62" s="18">
        <v>221</v>
      </c>
      <c r="M62" s="15">
        <v>167</v>
      </c>
      <c r="N62" s="11">
        <v>16.5</v>
      </c>
      <c r="O62" s="75">
        <f t="shared" si="0"/>
        <v>27889</v>
      </c>
      <c r="P62" s="73">
        <f t="shared" si="2"/>
        <v>1286506</v>
      </c>
      <c r="Q62" s="74">
        <f>QUOTIENT(P62,$P$420)</f>
        <v>4</v>
      </c>
      <c r="R62" s="74">
        <f t="shared" si="3"/>
        <v>0</v>
      </c>
      <c r="S62" s="11"/>
      <c r="T62" s="11"/>
      <c r="U62" s="11"/>
      <c r="V62" s="3"/>
    </row>
    <row r="63" spans="1:22" ht="12.75">
      <c r="A63" s="13">
        <v>1</v>
      </c>
      <c r="B63" s="18">
        <v>220</v>
      </c>
      <c r="C63" s="23">
        <v>7</v>
      </c>
      <c r="D63" s="4"/>
      <c r="E63" s="20">
        <v>8.270692439911814</v>
      </c>
      <c r="F63" s="20">
        <v>36.785271299317415</v>
      </c>
      <c r="G63" s="20">
        <v>2.985</v>
      </c>
      <c r="H63" s="1">
        <v>3.8</v>
      </c>
      <c r="I63" s="2"/>
      <c r="J63" s="11">
        <f t="shared" si="1"/>
        <v>38</v>
      </c>
      <c r="K63" s="13">
        <v>6</v>
      </c>
      <c r="L63" s="18">
        <v>220</v>
      </c>
      <c r="M63" s="15">
        <v>49</v>
      </c>
      <c r="N63" s="11">
        <v>7.5</v>
      </c>
      <c r="O63" s="75">
        <f t="shared" si="0"/>
        <v>2401</v>
      </c>
      <c r="P63" s="73">
        <f t="shared" si="2"/>
        <v>1288907</v>
      </c>
      <c r="Q63" s="74">
        <f>QUOTIENT(P63,$P$420)</f>
        <v>4</v>
      </c>
      <c r="R63" s="74">
        <f t="shared" si="3"/>
        <v>0</v>
      </c>
      <c r="S63" s="11"/>
      <c r="T63" s="11"/>
      <c r="U63" s="11"/>
      <c r="V63" s="3"/>
    </row>
    <row r="64" spans="1:22" ht="12.75">
      <c r="A64" s="13">
        <v>1</v>
      </c>
      <c r="B64" s="18">
        <v>226</v>
      </c>
      <c r="C64" s="23">
        <v>1</v>
      </c>
      <c r="D64" s="4"/>
      <c r="E64" s="20">
        <v>2.7697067798339723</v>
      </c>
      <c r="F64" s="20">
        <v>36.8544216255491</v>
      </c>
      <c r="G64" s="20">
        <v>2.216</v>
      </c>
      <c r="H64" s="1">
        <v>17.8</v>
      </c>
      <c r="I64" s="2"/>
      <c r="J64" s="11">
        <f t="shared" si="1"/>
        <v>178</v>
      </c>
      <c r="K64" s="13">
        <v>16.3</v>
      </c>
      <c r="L64" s="18">
        <v>226</v>
      </c>
      <c r="M64" s="15">
        <v>191</v>
      </c>
      <c r="N64" s="11">
        <v>17.2</v>
      </c>
      <c r="O64" s="75">
        <f t="shared" si="0"/>
        <v>36481</v>
      </c>
      <c r="P64" s="73">
        <f t="shared" si="2"/>
        <v>1325388</v>
      </c>
      <c r="Q64" s="74">
        <f>QUOTIENT(P64,$P$420)</f>
        <v>5</v>
      </c>
      <c r="R64" s="74">
        <f t="shared" si="3"/>
        <v>1</v>
      </c>
      <c r="S64" s="11"/>
      <c r="T64" s="11"/>
      <c r="U64" s="11"/>
      <c r="V64" s="3"/>
    </row>
    <row r="65" spans="1:22" ht="12.75">
      <c r="A65" s="13">
        <v>1</v>
      </c>
      <c r="B65" s="18">
        <v>227</v>
      </c>
      <c r="C65" s="23">
        <v>2</v>
      </c>
      <c r="D65" s="4"/>
      <c r="E65" s="20">
        <v>3.518779325486239</v>
      </c>
      <c r="F65" s="20">
        <v>37.2012649927194</v>
      </c>
      <c r="G65" s="20">
        <v>2.218</v>
      </c>
      <c r="H65" s="1">
        <v>3.5</v>
      </c>
      <c r="I65" s="2"/>
      <c r="J65" s="11">
        <f t="shared" si="1"/>
        <v>35</v>
      </c>
      <c r="K65" s="13">
        <v>3.1</v>
      </c>
      <c r="L65" s="18">
        <v>227</v>
      </c>
      <c r="M65" s="15">
        <v>46</v>
      </c>
      <c r="N65" s="11">
        <v>3.5</v>
      </c>
      <c r="O65" s="75">
        <f t="shared" si="0"/>
        <v>2116</v>
      </c>
      <c r="P65" s="73">
        <f t="shared" si="2"/>
        <v>1327504</v>
      </c>
      <c r="Q65" s="74">
        <f>QUOTIENT(P65,$P$420)</f>
        <v>5</v>
      </c>
      <c r="R65" s="74">
        <f t="shared" si="3"/>
        <v>0</v>
      </c>
      <c r="S65" s="11"/>
      <c r="T65" s="11"/>
      <c r="U65" s="11"/>
      <c r="V65" s="11"/>
    </row>
    <row r="66" spans="1:22" ht="12.75">
      <c r="A66" s="13">
        <v>1</v>
      </c>
      <c r="B66" s="18">
        <v>228</v>
      </c>
      <c r="C66" s="23">
        <v>3</v>
      </c>
      <c r="D66" s="4"/>
      <c r="E66" s="20">
        <v>6.000898047104884</v>
      </c>
      <c r="F66" s="20">
        <v>37.768745963140645</v>
      </c>
      <c r="G66" s="20">
        <v>2.652</v>
      </c>
      <c r="H66" s="1">
        <v>3.6</v>
      </c>
      <c r="I66" s="2"/>
      <c r="J66" s="11">
        <f t="shared" si="1"/>
        <v>36</v>
      </c>
      <c r="K66" s="13">
        <v>6.4</v>
      </c>
      <c r="L66" s="18">
        <v>228</v>
      </c>
      <c r="M66" s="15">
        <v>44</v>
      </c>
      <c r="N66" s="11">
        <v>6.8</v>
      </c>
      <c r="O66" s="75">
        <f t="shared" si="0"/>
        <v>1936</v>
      </c>
      <c r="P66" s="73">
        <f t="shared" si="2"/>
        <v>1329440</v>
      </c>
      <c r="Q66" s="74">
        <f>QUOTIENT(P66,$P$420)</f>
        <v>5</v>
      </c>
      <c r="R66" s="74">
        <f t="shared" si="3"/>
        <v>0</v>
      </c>
      <c r="S66" s="11"/>
      <c r="T66" s="11"/>
      <c r="U66" s="11"/>
      <c r="V66" s="3"/>
    </row>
    <row r="67" spans="1:22" ht="12.75">
      <c r="A67" s="13">
        <v>1</v>
      </c>
      <c r="B67" s="18">
        <v>229</v>
      </c>
      <c r="C67" s="23">
        <v>3</v>
      </c>
      <c r="D67" s="4"/>
      <c r="E67" s="20">
        <v>7.60295760913377</v>
      </c>
      <c r="F67" s="20">
        <v>38.05341095872635</v>
      </c>
      <c r="G67" s="20">
        <v>3.068</v>
      </c>
      <c r="H67" s="1">
        <v>4.9</v>
      </c>
      <c r="I67" s="2"/>
      <c r="J67" s="11">
        <f t="shared" si="1"/>
        <v>49</v>
      </c>
      <c r="K67" s="13">
        <v>8.9</v>
      </c>
      <c r="L67" s="18">
        <v>229</v>
      </c>
      <c r="M67" s="15">
        <v>56</v>
      </c>
      <c r="N67" s="11">
        <v>9.6</v>
      </c>
      <c r="O67" s="75">
        <f aca="true" t="shared" si="4" ref="O67:O130">M67^2</f>
        <v>3136</v>
      </c>
      <c r="P67" s="73">
        <f t="shared" si="2"/>
        <v>1332576</v>
      </c>
      <c r="Q67" s="74">
        <f>QUOTIENT(P67,$P$420)</f>
        <v>5</v>
      </c>
      <c r="R67" s="74">
        <f t="shared" si="3"/>
        <v>0</v>
      </c>
      <c r="S67" s="11"/>
      <c r="T67" s="11"/>
      <c r="U67" s="11"/>
      <c r="V67" s="3"/>
    </row>
    <row r="68" spans="1:22" ht="12.75">
      <c r="A68" s="13">
        <v>1</v>
      </c>
      <c r="B68" s="18">
        <v>231</v>
      </c>
      <c r="C68" s="23">
        <v>1</v>
      </c>
      <c r="D68" s="4"/>
      <c r="E68" s="20">
        <v>6.780224245531965</v>
      </c>
      <c r="F68" s="20">
        <v>39.32858303041568</v>
      </c>
      <c r="G68" s="20">
        <v>3.059</v>
      </c>
      <c r="H68" s="1">
        <v>21.4</v>
      </c>
      <c r="I68" s="2"/>
      <c r="J68" s="11">
        <f aca="true" t="shared" si="5" ref="J68:J131">H68*10</f>
        <v>214</v>
      </c>
      <c r="K68" s="13">
        <v>15.5</v>
      </c>
      <c r="L68" s="18">
        <v>231</v>
      </c>
      <c r="M68" s="15">
        <v>230</v>
      </c>
      <c r="N68" s="11">
        <v>17</v>
      </c>
      <c r="O68" s="75">
        <f t="shared" si="4"/>
        <v>52900</v>
      </c>
      <c r="P68" s="73">
        <f aca="true" t="shared" si="6" ref="P68:P131">P67+O68</f>
        <v>1385476</v>
      </c>
      <c r="Q68" s="74">
        <f>QUOTIENT(P68,$P$420)</f>
        <v>5</v>
      </c>
      <c r="R68" s="74">
        <f aca="true" t="shared" si="7" ref="R68:R131">IF(Q68&gt;Q67,1,0)</f>
        <v>0</v>
      </c>
      <c r="S68" s="11"/>
      <c r="T68" s="11"/>
      <c r="U68" s="11"/>
      <c r="V68" s="3"/>
    </row>
    <row r="69" spans="1:22" ht="12.75">
      <c r="A69" s="13">
        <v>1</v>
      </c>
      <c r="B69" s="18">
        <v>235</v>
      </c>
      <c r="C69" s="23">
        <v>1</v>
      </c>
      <c r="D69" s="4"/>
      <c r="E69" s="20">
        <v>1.3064792733211532</v>
      </c>
      <c r="F69" s="20">
        <v>40.5487276854451</v>
      </c>
      <c r="G69" s="20">
        <v>2.134</v>
      </c>
      <c r="H69" s="1">
        <v>16.5</v>
      </c>
      <c r="I69" s="2"/>
      <c r="J69" s="11">
        <f t="shared" si="5"/>
        <v>165</v>
      </c>
      <c r="K69" s="13">
        <v>14.7</v>
      </c>
      <c r="L69" s="18">
        <v>235</v>
      </c>
      <c r="M69" s="15">
        <v>180</v>
      </c>
      <c r="N69" s="11">
        <v>16.4</v>
      </c>
      <c r="O69" s="75">
        <f t="shared" si="4"/>
        <v>32400</v>
      </c>
      <c r="P69" s="73">
        <f t="shared" si="6"/>
        <v>1417876</v>
      </c>
      <c r="Q69" s="74">
        <f>QUOTIENT(P69,$P$420)</f>
        <v>5</v>
      </c>
      <c r="R69" s="74">
        <f t="shared" si="7"/>
        <v>0</v>
      </c>
      <c r="S69" s="11"/>
      <c r="T69" s="11"/>
      <c r="U69" s="11"/>
      <c r="V69" s="3"/>
    </row>
    <row r="70" spans="1:22" ht="12.75">
      <c r="A70" s="13">
        <v>1</v>
      </c>
      <c r="B70" s="18">
        <v>232</v>
      </c>
      <c r="C70" s="23">
        <v>1</v>
      </c>
      <c r="D70" s="4"/>
      <c r="E70" s="20">
        <v>6.5986228178863024</v>
      </c>
      <c r="F70" s="20">
        <v>41.2346210472131</v>
      </c>
      <c r="G70" s="20">
        <v>3.318</v>
      </c>
      <c r="H70" s="1">
        <v>20.7</v>
      </c>
      <c r="I70" s="2"/>
      <c r="J70" s="11">
        <f t="shared" si="5"/>
        <v>207</v>
      </c>
      <c r="K70" s="13">
        <v>16.5</v>
      </c>
      <c r="L70" s="18">
        <v>232</v>
      </c>
      <c r="M70" s="15">
        <v>226</v>
      </c>
      <c r="N70" s="11">
        <v>18</v>
      </c>
      <c r="O70" s="75">
        <f t="shared" si="4"/>
        <v>51076</v>
      </c>
      <c r="P70" s="73">
        <f t="shared" si="6"/>
        <v>1468952</v>
      </c>
      <c r="Q70" s="74">
        <f>QUOTIENT(P70,$P$420)</f>
        <v>5</v>
      </c>
      <c r="R70" s="74">
        <f t="shared" si="7"/>
        <v>0</v>
      </c>
      <c r="S70" s="11"/>
      <c r="T70" s="11"/>
      <c r="U70" s="11"/>
      <c r="V70" s="3"/>
    </row>
    <row r="71" spans="1:22" ht="12.75">
      <c r="A71" s="13">
        <v>1</v>
      </c>
      <c r="B71" s="18">
        <v>234</v>
      </c>
      <c r="C71" s="23">
        <v>1</v>
      </c>
      <c r="D71" s="4"/>
      <c r="E71" s="20">
        <v>2.451707808220735</v>
      </c>
      <c r="F71" s="20">
        <v>41.64148822776522</v>
      </c>
      <c r="G71" s="20">
        <v>2.611</v>
      </c>
      <c r="H71" s="1">
        <v>18.3</v>
      </c>
      <c r="I71" s="2"/>
      <c r="J71" s="11">
        <f t="shared" si="5"/>
        <v>183</v>
      </c>
      <c r="K71" s="13">
        <v>15.3</v>
      </c>
      <c r="L71" s="18">
        <v>234</v>
      </c>
      <c r="M71" s="15">
        <v>197</v>
      </c>
      <c r="N71" s="11">
        <v>16.8</v>
      </c>
      <c r="O71" s="75">
        <f t="shared" si="4"/>
        <v>38809</v>
      </c>
      <c r="P71" s="73">
        <f t="shared" si="6"/>
        <v>1507761</v>
      </c>
      <c r="Q71" s="74">
        <f>QUOTIENT(P71,$P$420)</f>
        <v>5</v>
      </c>
      <c r="R71" s="74">
        <f t="shared" si="7"/>
        <v>0</v>
      </c>
      <c r="S71" s="11"/>
      <c r="T71" s="11"/>
      <c r="U71" s="11"/>
      <c r="V71" s="3"/>
    </row>
    <row r="72" spans="1:22" ht="12.75">
      <c r="A72" s="13">
        <v>1</v>
      </c>
      <c r="B72" s="18">
        <v>257</v>
      </c>
      <c r="C72" s="23">
        <v>7</v>
      </c>
      <c r="D72" s="4"/>
      <c r="E72" s="20">
        <v>8.953717285234715</v>
      </c>
      <c r="F72" s="20">
        <v>41.686128577454745</v>
      </c>
      <c r="G72" s="20">
        <v>3.244</v>
      </c>
      <c r="H72" s="1">
        <v>5</v>
      </c>
      <c r="I72" s="2"/>
      <c r="J72" s="11">
        <f t="shared" si="5"/>
        <v>50</v>
      </c>
      <c r="K72" s="13">
        <v>5.6</v>
      </c>
      <c r="L72" s="18">
        <v>257</v>
      </c>
      <c r="M72" s="15">
        <v>59</v>
      </c>
      <c r="N72" s="11">
        <v>6.5</v>
      </c>
      <c r="O72" s="75">
        <f t="shared" si="4"/>
        <v>3481</v>
      </c>
      <c r="P72" s="73">
        <f t="shared" si="6"/>
        <v>1511242</v>
      </c>
      <c r="Q72" s="74">
        <f>QUOTIENT(P72,$P$420)</f>
        <v>5</v>
      </c>
      <c r="R72" s="74">
        <f t="shared" si="7"/>
        <v>0</v>
      </c>
      <c r="S72" s="11"/>
      <c r="T72" s="11"/>
      <c r="U72" s="11"/>
      <c r="V72" s="3"/>
    </row>
    <row r="73" spans="1:22" ht="12.75">
      <c r="A73" s="13">
        <v>1</v>
      </c>
      <c r="B73" s="18">
        <v>246</v>
      </c>
      <c r="C73" s="23">
        <v>1</v>
      </c>
      <c r="D73" s="4"/>
      <c r="E73" s="20">
        <v>5.520539247135745</v>
      </c>
      <c r="F73" s="20">
        <v>43.22614653147831</v>
      </c>
      <c r="G73" s="20">
        <v>3.334</v>
      </c>
      <c r="H73" s="1">
        <v>19.2</v>
      </c>
      <c r="I73" s="2"/>
      <c r="J73" s="11">
        <f t="shared" si="5"/>
        <v>192</v>
      </c>
      <c r="K73" s="13">
        <v>17.3</v>
      </c>
      <c r="L73" s="18">
        <v>246</v>
      </c>
      <c r="M73" s="15">
        <v>210</v>
      </c>
      <c r="N73" s="11">
        <v>18.9</v>
      </c>
      <c r="O73" s="75">
        <f t="shared" si="4"/>
        <v>44100</v>
      </c>
      <c r="P73" s="73">
        <f t="shared" si="6"/>
        <v>1555342</v>
      </c>
      <c r="Q73" s="74">
        <f>QUOTIENT(P73,$P$420)</f>
        <v>5</v>
      </c>
      <c r="R73" s="74">
        <f t="shared" si="7"/>
        <v>0</v>
      </c>
      <c r="S73" s="11"/>
      <c r="T73" s="11"/>
      <c r="U73" s="11"/>
      <c r="V73" s="3"/>
    </row>
    <row r="74" spans="1:22" ht="12.75">
      <c r="A74" s="13">
        <v>1</v>
      </c>
      <c r="B74" s="18">
        <v>237</v>
      </c>
      <c r="C74" s="23">
        <v>1</v>
      </c>
      <c r="D74" s="4"/>
      <c r="E74" s="20">
        <v>1.96710095027555</v>
      </c>
      <c r="F74" s="20">
        <v>43.52158960621067</v>
      </c>
      <c r="G74" s="20">
        <v>2.849</v>
      </c>
      <c r="H74" s="1">
        <v>18.8</v>
      </c>
      <c r="I74" s="2">
        <v>14.1</v>
      </c>
      <c r="J74" s="11">
        <f t="shared" si="5"/>
        <v>188</v>
      </c>
      <c r="K74" s="13">
        <v>16.3</v>
      </c>
      <c r="L74" s="18">
        <v>237</v>
      </c>
      <c r="M74" s="15">
        <v>203</v>
      </c>
      <c r="N74" s="11">
        <v>17</v>
      </c>
      <c r="O74" s="75">
        <f t="shared" si="4"/>
        <v>41209</v>
      </c>
      <c r="P74" s="73">
        <f t="shared" si="6"/>
        <v>1596551</v>
      </c>
      <c r="Q74" s="74">
        <f>QUOTIENT(P74,$P$420)</f>
        <v>6</v>
      </c>
      <c r="R74" s="74">
        <f t="shared" si="7"/>
        <v>1</v>
      </c>
      <c r="S74" s="11"/>
      <c r="T74" s="11"/>
      <c r="U74" s="11"/>
      <c r="V74" s="3"/>
    </row>
    <row r="75" spans="1:22" ht="12.75">
      <c r="A75" s="13">
        <v>1</v>
      </c>
      <c r="B75" s="18">
        <v>256</v>
      </c>
      <c r="C75" s="23">
        <v>1</v>
      </c>
      <c r="D75" s="4"/>
      <c r="E75" s="20">
        <v>8.249227744197421</v>
      </c>
      <c r="F75" s="20">
        <v>44.127275948378724</v>
      </c>
      <c r="G75" s="20">
        <v>4.018</v>
      </c>
      <c r="H75" s="1">
        <v>18.4</v>
      </c>
      <c r="I75" s="2"/>
      <c r="J75" s="11">
        <f t="shared" si="5"/>
        <v>184</v>
      </c>
      <c r="K75" s="13">
        <v>16.2</v>
      </c>
      <c r="L75" s="18">
        <v>256</v>
      </c>
      <c r="M75" s="15">
        <v>200</v>
      </c>
      <c r="N75" s="11">
        <v>17.7</v>
      </c>
      <c r="O75" s="75">
        <f t="shared" si="4"/>
        <v>40000</v>
      </c>
      <c r="P75" s="73">
        <f t="shared" si="6"/>
        <v>1636551</v>
      </c>
      <c r="Q75" s="74">
        <f>QUOTIENT(P75,$P$420)</f>
        <v>6</v>
      </c>
      <c r="R75" s="74">
        <f t="shared" si="7"/>
        <v>0</v>
      </c>
      <c r="S75" s="11"/>
      <c r="T75" s="11"/>
      <c r="U75" s="11"/>
      <c r="V75" s="3"/>
    </row>
    <row r="76" spans="1:22" ht="12.75">
      <c r="A76" s="13">
        <v>1</v>
      </c>
      <c r="B76" s="18">
        <v>238</v>
      </c>
      <c r="C76" s="23">
        <v>2</v>
      </c>
      <c r="D76" s="4"/>
      <c r="E76" s="20">
        <v>2.748318828397468</v>
      </c>
      <c r="F76" s="20">
        <v>44.56342626658632</v>
      </c>
      <c r="G76" s="20">
        <v>3.207</v>
      </c>
      <c r="H76" s="1">
        <v>3.8</v>
      </c>
      <c r="I76" s="2"/>
      <c r="J76" s="11">
        <f t="shared" si="5"/>
        <v>38</v>
      </c>
      <c r="K76" s="13">
        <v>3</v>
      </c>
      <c r="L76" s="18">
        <v>238</v>
      </c>
      <c r="M76" s="15">
        <v>59</v>
      </c>
      <c r="N76" s="11">
        <v>3.9</v>
      </c>
      <c r="O76" s="75">
        <f t="shared" si="4"/>
        <v>3481</v>
      </c>
      <c r="P76" s="73">
        <f t="shared" si="6"/>
        <v>1640032</v>
      </c>
      <c r="Q76" s="74">
        <f>QUOTIENT(P76,$P$420)</f>
        <v>6</v>
      </c>
      <c r="R76" s="74">
        <f t="shared" si="7"/>
        <v>0</v>
      </c>
      <c r="S76" s="11"/>
      <c r="T76" s="11"/>
      <c r="U76" s="11"/>
      <c r="V76" s="3"/>
    </row>
    <row r="77" spans="1:22" ht="12.75">
      <c r="A77" s="13">
        <v>1</v>
      </c>
      <c r="B77" s="18">
        <v>255</v>
      </c>
      <c r="C77" s="23">
        <v>2</v>
      </c>
      <c r="D77" s="4"/>
      <c r="E77" s="20">
        <v>7.652432896587048</v>
      </c>
      <c r="F77" s="20">
        <v>45.10840076707699</v>
      </c>
      <c r="G77" s="20">
        <v>4.126</v>
      </c>
      <c r="H77" s="1">
        <v>4.5</v>
      </c>
      <c r="I77" s="2"/>
      <c r="J77" s="11">
        <f t="shared" si="5"/>
        <v>45</v>
      </c>
      <c r="K77" s="13">
        <v>3.6</v>
      </c>
      <c r="L77" s="18">
        <v>255</v>
      </c>
      <c r="M77" s="15">
        <v>57</v>
      </c>
      <c r="N77" s="11">
        <v>4.7</v>
      </c>
      <c r="O77" s="75">
        <f t="shared" si="4"/>
        <v>3249</v>
      </c>
      <c r="P77" s="73">
        <f t="shared" si="6"/>
        <v>1643281</v>
      </c>
      <c r="Q77" s="74">
        <f>QUOTIENT(P77,$P$420)</f>
        <v>6</v>
      </c>
      <c r="R77" s="74">
        <f t="shared" si="7"/>
        <v>0</v>
      </c>
      <c r="S77" s="11"/>
      <c r="T77" s="11"/>
      <c r="U77" s="11"/>
      <c r="V77" s="3"/>
    </row>
    <row r="78" spans="1:22" ht="12.75">
      <c r="A78" s="13">
        <v>1</v>
      </c>
      <c r="B78" s="18">
        <v>239</v>
      </c>
      <c r="C78" s="23">
        <v>1</v>
      </c>
      <c r="D78" s="4"/>
      <c r="E78" s="20">
        <v>2.4414411659069017</v>
      </c>
      <c r="F78" s="20">
        <v>45.14849045132534</v>
      </c>
      <c r="G78" s="20">
        <v>3.356</v>
      </c>
      <c r="H78" s="1">
        <v>20</v>
      </c>
      <c r="I78" s="2"/>
      <c r="J78" s="11">
        <f t="shared" si="5"/>
        <v>200</v>
      </c>
      <c r="K78" s="13">
        <v>16.8</v>
      </c>
      <c r="L78" s="18">
        <v>239</v>
      </c>
      <c r="M78" s="15">
        <v>213</v>
      </c>
      <c r="N78" s="11">
        <v>18.8</v>
      </c>
      <c r="O78" s="75">
        <f t="shared" si="4"/>
        <v>45369</v>
      </c>
      <c r="P78" s="73">
        <f t="shared" si="6"/>
        <v>1688650</v>
      </c>
      <c r="Q78" s="74">
        <f>QUOTIENT(P78,$P$420)</f>
        <v>6</v>
      </c>
      <c r="R78" s="74">
        <f t="shared" si="7"/>
        <v>0</v>
      </c>
      <c r="S78" s="11"/>
      <c r="T78" s="11"/>
      <c r="U78" s="11"/>
      <c r="V78" s="3"/>
    </row>
    <row r="79" spans="1:22" ht="12.75">
      <c r="A79" s="13">
        <v>1</v>
      </c>
      <c r="B79" s="18">
        <v>240</v>
      </c>
      <c r="C79" s="23">
        <v>1</v>
      </c>
      <c r="D79" s="4"/>
      <c r="E79" s="20">
        <v>0.6935913468813951</v>
      </c>
      <c r="F79" s="20">
        <v>45.8668559642312</v>
      </c>
      <c r="G79" s="20">
        <v>3.099</v>
      </c>
      <c r="H79" s="1">
        <v>16</v>
      </c>
      <c r="I79" s="2"/>
      <c r="J79" s="11">
        <f t="shared" si="5"/>
        <v>160</v>
      </c>
      <c r="K79" s="13">
        <v>16.9</v>
      </c>
      <c r="L79" s="18">
        <v>240</v>
      </c>
      <c r="M79" s="15">
        <v>177</v>
      </c>
      <c r="N79" s="11">
        <v>18</v>
      </c>
      <c r="O79" s="75">
        <f t="shared" si="4"/>
        <v>31329</v>
      </c>
      <c r="P79" s="73">
        <f t="shared" si="6"/>
        <v>1719979</v>
      </c>
      <c r="Q79" s="74">
        <f>QUOTIENT(P79,$P$420)</f>
        <v>6</v>
      </c>
      <c r="R79" s="74">
        <f t="shared" si="7"/>
        <v>0</v>
      </c>
      <c r="S79" s="11"/>
      <c r="T79" s="11"/>
      <c r="U79" s="11"/>
      <c r="V79" s="3"/>
    </row>
    <row r="80" spans="1:22" ht="12.75">
      <c r="A80" s="13">
        <v>1</v>
      </c>
      <c r="B80" s="18">
        <v>245</v>
      </c>
      <c r="C80" s="23">
        <v>1</v>
      </c>
      <c r="D80" s="4"/>
      <c r="E80" s="20">
        <v>5.082601288318982</v>
      </c>
      <c r="F80" s="20">
        <v>45.913938168534166</v>
      </c>
      <c r="G80" s="20">
        <v>4.145</v>
      </c>
      <c r="H80" s="1">
        <v>15.4</v>
      </c>
      <c r="I80" s="2"/>
      <c r="J80" s="11">
        <f t="shared" si="5"/>
        <v>154</v>
      </c>
      <c r="K80" s="13">
        <v>15.4</v>
      </c>
      <c r="L80" s="18">
        <v>245</v>
      </c>
      <c r="M80" s="15">
        <v>164</v>
      </c>
      <c r="N80" s="11">
        <v>16.7</v>
      </c>
      <c r="O80" s="75">
        <f t="shared" si="4"/>
        <v>26896</v>
      </c>
      <c r="P80" s="73">
        <f t="shared" si="6"/>
        <v>1746875</v>
      </c>
      <c r="Q80" s="74">
        <f>QUOTIENT(P80,$P$420)</f>
        <v>6</v>
      </c>
      <c r="R80" s="74">
        <f t="shared" si="7"/>
        <v>0</v>
      </c>
      <c r="S80" s="11"/>
      <c r="T80" s="11"/>
      <c r="U80" s="43"/>
      <c r="V80" s="3"/>
    </row>
    <row r="81" spans="1:22" ht="12.75">
      <c r="A81" s="13">
        <v>1</v>
      </c>
      <c r="B81" s="18">
        <v>248</v>
      </c>
      <c r="C81" s="23">
        <v>1</v>
      </c>
      <c r="D81" s="4"/>
      <c r="E81" s="20">
        <v>6.668711665028829</v>
      </c>
      <c r="F81" s="20">
        <v>46.44160650460649</v>
      </c>
      <c r="G81" s="20">
        <v>4.439</v>
      </c>
      <c r="H81" s="1">
        <v>15.6</v>
      </c>
      <c r="I81" s="2"/>
      <c r="J81" s="11">
        <f t="shared" si="5"/>
        <v>156</v>
      </c>
      <c r="K81" s="13">
        <v>16.4</v>
      </c>
      <c r="L81" s="18">
        <v>248</v>
      </c>
      <c r="M81" s="15">
        <v>167</v>
      </c>
      <c r="N81" s="11">
        <v>18.3</v>
      </c>
      <c r="O81" s="75">
        <f t="shared" si="4"/>
        <v>27889</v>
      </c>
      <c r="P81" s="73">
        <f t="shared" si="6"/>
        <v>1774764</v>
      </c>
      <c r="Q81" s="74">
        <f>QUOTIENT(P81,$P$420)</f>
        <v>6</v>
      </c>
      <c r="R81" s="74">
        <f t="shared" si="7"/>
        <v>0</v>
      </c>
      <c r="S81" s="11"/>
      <c r="T81" s="11"/>
      <c r="U81" s="43"/>
      <c r="V81" s="3"/>
    </row>
    <row r="82" spans="1:22" ht="12.75">
      <c r="A82" s="13">
        <v>1</v>
      </c>
      <c r="B82" s="18">
        <v>242</v>
      </c>
      <c r="C82" s="23">
        <v>1</v>
      </c>
      <c r="D82" s="4"/>
      <c r="E82" s="20">
        <v>1.9802634062551083</v>
      </c>
      <c r="F82" s="20">
        <v>49.08058697531894</v>
      </c>
      <c r="G82" s="20">
        <v>4.088</v>
      </c>
      <c r="H82" s="1">
        <v>22.1</v>
      </c>
      <c r="I82" s="2"/>
      <c r="J82" s="11">
        <f t="shared" si="5"/>
        <v>221</v>
      </c>
      <c r="K82" s="13">
        <v>17.6</v>
      </c>
      <c r="L82" s="18">
        <v>242</v>
      </c>
      <c r="M82" s="15">
        <v>247</v>
      </c>
      <c r="N82" s="11">
        <v>19</v>
      </c>
      <c r="O82" s="75">
        <f t="shared" si="4"/>
        <v>61009</v>
      </c>
      <c r="P82" s="73">
        <f t="shared" si="6"/>
        <v>1835773</v>
      </c>
      <c r="Q82" s="74">
        <f>QUOTIENT(P82,$P$420)</f>
        <v>7</v>
      </c>
      <c r="R82" s="74">
        <f t="shared" si="7"/>
        <v>1</v>
      </c>
      <c r="S82" s="11"/>
      <c r="T82" s="11"/>
      <c r="U82" s="43"/>
      <c r="V82" s="3"/>
    </row>
    <row r="83" spans="1:22" ht="12.75">
      <c r="A83" s="13">
        <v>1</v>
      </c>
      <c r="B83" s="18">
        <v>250</v>
      </c>
      <c r="C83" s="23">
        <v>1</v>
      </c>
      <c r="D83" s="4"/>
      <c r="E83" s="20">
        <v>7.258321424124565</v>
      </c>
      <c r="F83" s="20">
        <v>49.357483273603954</v>
      </c>
      <c r="G83" s="20">
        <v>5.035</v>
      </c>
      <c r="H83" s="1">
        <v>17.8</v>
      </c>
      <c r="I83" s="2"/>
      <c r="J83" s="11">
        <f t="shared" si="5"/>
        <v>178</v>
      </c>
      <c r="K83" s="13">
        <v>16.6</v>
      </c>
      <c r="L83" s="18">
        <v>250</v>
      </c>
      <c r="M83" s="15">
        <v>199</v>
      </c>
      <c r="N83" s="11">
        <v>18.4</v>
      </c>
      <c r="O83" s="75">
        <f t="shared" si="4"/>
        <v>39601</v>
      </c>
      <c r="P83" s="73">
        <f t="shared" si="6"/>
        <v>1875374</v>
      </c>
      <c r="Q83" s="74">
        <f>QUOTIENT(P83,$P$420)</f>
        <v>7</v>
      </c>
      <c r="R83" s="74">
        <f t="shared" si="7"/>
        <v>0</v>
      </c>
      <c r="S83" s="11"/>
      <c r="T83" s="11"/>
      <c r="U83" s="43"/>
      <c r="V83" s="3"/>
    </row>
    <row r="84" spans="1:22" ht="12.75">
      <c r="A84" s="13">
        <v>2</v>
      </c>
      <c r="B84" s="18">
        <v>492</v>
      </c>
      <c r="C84" s="23">
        <v>1</v>
      </c>
      <c r="D84" s="4"/>
      <c r="E84" s="20">
        <v>18.804178380034195</v>
      </c>
      <c r="F84" s="20">
        <v>0.8510678303486889</v>
      </c>
      <c r="G84" s="20">
        <v>2.659</v>
      </c>
      <c r="H84" s="1">
        <v>13.7</v>
      </c>
      <c r="I84" s="2"/>
      <c r="J84" s="11">
        <f t="shared" si="5"/>
        <v>137</v>
      </c>
      <c r="K84" s="13">
        <v>15.3</v>
      </c>
      <c r="L84" s="18">
        <v>492</v>
      </c>
      <c r="M84" s="15">
        <v>150</v>
      </c>
      <c r="N84" s="11">
        <v>16.5</v>
      </c>
      <c r="O84" s="75">
        <f t="shared" si="4"/>
        <v>22500</v>
      </c>
      <c r="P84" s="73">
        <f t="shared" si="6"/>
        <v>1897874</v>
      </c>
      <c r="Q84" s="74">
        <f>QUOTIENT(P84,$P$420)</f>
        <v>7</v>
      </c>
      <c r="R84" s="74">
        <f t="shared" si="7"/>
        <v>0</v>
      </c>
      <c r="S84" s="11"/>
      <c r="T84" s="11"/>
      <c r="U84" s="43"/>
      <c r="V84" s="11"/>
    </row>
    <row r="85" spans="1:22" ht="12.75">
      <c r="A85" s="13">
        <v>2</v>
      </c>
      <c r="B85" s="18">
        <v>507</v>
      </c>
      <c r="C85" s="23">
        <v>1</v>
      </c>
      <c r="D85" s="4"/>
      <c r="E85" s="20">
        <v>14.003231599571677</v>
      </c>
      <c r="F85" s="20">
        <v>1.1060717737820056</v>
      </c>
      <c r="G85" s="20">
        <v>1.938</v>
      </c>
      <c r="H85" s="1">
        <v>20</v>
      </c>
      <c r="I85" s="2">
        <v>15.4</v>
      </c>
      <c r="J85" s="11">
        <f t="shared" si="5"/>
        <v>200</v>
      </c>
      <c r="K85" s="13">
        <v>15.7</v>
      </c>
      <c r="L85" s="18">
        <v>507</v>
      </c>
      <c r="M85" s="15">
        <v>209</v>
      </c>
      <c r="N85" s="11">
        <v>16.9</v>
      </c>
      <c r="O85" s="75">
        <f t="shared" si="4"/>
        <v>43681</v>
      </c>
      <c r="P85" s="73">
        <f t="shared" si="6"/>
        <v>1941555</v>
      </c>
      <c r="Q85" s="74">
        <f>QUOTIENT(P85,$P$420)</f>
        <v>7</v>
      </c>
      <c r="R85" s="74">
        <f t="shared" si="7"/>
        <v>0</v>
      </c>
      <c r="S85" s="11"/>
      <c r="T85" s="11"/>
      <c r="U85" s="43"/>
      <c r="V85" s="11"/>
    </row>
    <row r="86" spans="1:22" ht="12.75">
      <c r="A86" s="13">
        <v>2</v>
      </c>
      <c r="B86" s="18">
        <v>506</v>
      </c>
      <c r="C86" s="23">
        <v>2</v>
      </c>
      <c r="D86" s="4"/>
      <c r="E86" s="20">
        <v>16.797470661010262</v>
      </c>
      <c r="F86" s="20">
        <v>1.7707874780727966</v>
      </c>
      <c r="G86" s="20">
        <v>2.409</v>
      </c>
      <c r="H86" s="1">
        <v>6.2</v>
      </c>
      <c r="I86" s="2"/>
      <c r="J86" s="11">
        <f t="shared" si="5"/>
        <v>62</v>
      </c>
      <c r="K86" s="13">
        <v>4.8</v>
      </c>
      <c r="L86" s="18">
        <v>506</v>
      </c>
      <c r="M86" s="15">
        <v>79</v>
      </c>
      <c r="N86" s="11">
        <v>7.1</v>
      </c>
      <c r="O86" s="75">
        <f t="shared" si="4"/>
        <v>6241</v>
      </c>
      <c r="P86" s="73">
        <f t="shared" si="6"/>
        <v>1947796</v>
      </c>
      <c r="Q86" s="74">
        <f>QUOTIENT(P86,$P$420)</f>
        <v>7</v>
      </c>
      <c r="R86" s="74">
        <f t="shared" si="7"/>
        <v>0</v>
      </c>
      <c r="S86" s="11"/>
      <c r="T86" s="11"/>
      <c r="U86" s="43"/>
      <c r="V86" s="11"/>
    </row>
    <row r="87" spans="1:22" ht="12.75">
      <c r="A87" s="13">
        <v>2</v>
      </c>
      <c r="B87" s="18">
        <v>508</v>
      </c>
      <c r="C87" s="23">
        <v>1</v>
      </c>
      <c r="D87" s="4"/>
      <c r="E87" s="20">
        <v>11.645394340631645</v>
      </c>
      <c r="F87" s="20">
        <v>1.884564843985054</v>
      </c>
      <c r="G87" s="20">
        <v>1.684</v>
      </c>
      <c r="H87" s="1">
        <v>17.4</v>
      </c>
      <c r="I87" s="2"/>
      <c r="J87" s="11">
        <f t="shared" si="5"/>
        <v>174</v>
      </c>
      <c r="K87" s="13">
        <v>16.8</v>
      </c>
      <c r="L87" s="18">
        <v>508</v>
      </c>
      <c r="M87" s="15">
        <v>194</v>
      </c>
      <c r="N87" s="11">
        <v>19.3</v>
      </c>
      <c r="O87" s="75">
        <f t="shared" si="4"/>
        <v>37636</v>
      </c>
      <c r="P87" s="73">
        <f t="shared" si="6"/>
        <v>1985432</v>
      </c>
      <c r="Q87" s="74">
        <f>QUOTIENT(P87,$P$420)</f>
        <v>7</v>
      </c>
      <c r="R87" s="74">
        <f t="shared" si="7"/>
        <v>0</v>
      </c>
      <c r="S87" s="11"/>
      <c r="T87" s="11"/>
      <c r="U87" s="43"/>
      <c r="V87" s="11"/>
    </row>
    <row r="88" spans="1:22" ht="12.75">
      <c r="A88" s="13">
        <v>2</v>
      </c>
      <c r="B88" s="18">
        <v>493</v>
      </c>
      <c r="C88" s="23">
        <v>1</v>
      </c>
      <c r="D88" s="4"/>
      <c r="E88" s="20">
        <v>18.503664303683504</v>
      </c>
      <c r="F88" s="20">
        <v>2.696630711942022</v>
      </c>
      <c r="G88" s="20">
        <v>2.94</v>
      </c>
      <c r="H88" s="1">
        <v>16.6</v>
      </c>
      <c r="I88" s="2"/>
      <c r="J88" s="11">
        <f t="shared" si="5"/>
        <v>166</v>
      </c>
      <c r="K88" s="13">
        <v>16.8</v>
      </c>
      <c r="L88" s="18">
        <v>493</v>
      </c>
      <c r="M88" s="15">
        <v>185</v>
      </c>
      <c r="N88" s="11">
        <v>18.7</v>
      </c>
      <c r="O88" s="75">
        <f t="shared" si="4"/>
        <v>34225</v>
      </c>
      <c r="P88" s="73">
        <f t="shared" si="6"/>
        <v>2019657</v>
      </c>
      <c r="Q88" s="74">
        <f>QUOTIENT(P88,$P$420)</f>
        <v>7</v>
      </c>
      <c r="R88" s="74">
        <f t="shared" si="7"/>
        <v>0</v>
      </c>
      <c r="S88" s="11"/>
      <c r="T88" s="11"/>
      <c r="U88" s="43"/>
      <c r="V88" s="11"/>
    </row>
    <row r="89" spans="1:22" ht="12.75">
      <c r="A89" s="13">
        <v>2</v>
      </c>
      <c r="B89" s="18">
        <v>504</v>
      </c>
      <c r="C89" s="23">
        <v>2</v>
      </c>
      <c r="D89" s="4"/>
      <c r="E89" s="20">
        <v>17.134720436079228</v>
      </c>
      <c r="F89" s="20">
        <v>3.4434169915084336</v>
      </c>
      <c r="G89" s="20">
        <v>2.312</v>
      </c>
      <c r="H89" s="1">
        <v>4.1</v>
      </c>
      <c r="I89" s="2"/>
      <c r="J89" s="11">
        <f t="shared" si="5"/>
        <v>41</v>
      </c>
      <c r="K89" s="13">
        <v>3.1</v>
      </c>
      <c r="L89" s="18">
        <v>504</v>
      </c>
      <c r="M89" s="15">
        <v>63</v>
      </c>
      <c r="N89" s="11">
        <v>4.1</v>
      </c>
      <c r="O89" s="75">
        <f t="shared" si="4"/>
        <v>3969</v>
      </c>
      <c r="P89" s="73">
        <f t="shared" si="6"/>
        <v>2023626</v>
      </c>
      <c r="Q89" s="74">
        <f>QUOTIENT(P89,$P$420)</f>
        <v>7</v>
      </c>
      <c r="R89" s="74">
        <f t="shared" si="7"/>
        <v>0</v>
      </c>
      <c r="S89" s="11"/>
      <c r="T89" s="11"/>
      <c r="U89" s="43"/>
      <c r="V89" s="11"/>
    </row>
    <row r="90" spans="1:22" ht="12.75">
      <c r="A90" s="13">
        <v>2</v>
      </c>
      <c r="B90" s="18">
        <v>505</v>
      </c>
      <c r="C90" s="23">
        <v>1</v>
      </c>
      <c r="D90" s="4"/>
      <c r="E90" s="20">
        <v>15.285827751204852</v>
      </c>
      <c r="F90" s="20">
        <v>3.9568036292562745</v>
      </c>
      <c r="G90" s="20">
        <v>2.285</v>
      </c>
      <c r="H90" s="1">
        <v>21.9</v>
      </c>
      <c r="I90" s="2"/>
      <c r="J90" s="11">
        <f t="shared" si="5"/>
        <v>219</v>
      </c>
      <c r="K90" s="13">
        <v>15.8</v>
      </c>
      <c r="L90" s="18">
        <v>505</v>
      </c>
      <c r="M90" s="15">
        <v>237</v>
      </c>
      <c r="N90" s="11">
        <v>16.9</v>
      </c>
      <c r="O90" s="75">
        <f t="shared" si="4"/>
        <v>56169</v>
      </c>
      <c r="P90" s="73">
        <f t="shared" si="6"/>
        <v>2079795</v>
      </c>
      <c r="Q90" s="74">
        <f>QUOTIENT(P90,$P$420)</f>
        <v>7</v>
      </c>
      <c r="R90" s="74">
        <f t="shared" si="7"/>
        <v>0</v>
      </c>
      <c r="S90" s="11"/>
      <c r="T90" s="11"/>
      <c r="U90" s="43"/>
      <c r="V90" s="11"/>
    </row>
    <row r="91" spans="1:22" ht="12.75">
      <c r="A91" s="13">
        <v>2</v>
      </c>
      <c r="B91" s="18">
        <v>494</v>
      </c>
      <c r="C91" s="23">
        <v>2</v>
      </c>
      <c r="D91" s="4"/>
      <c r="E91" s="20">
        <v>19.5919570976797</v>
      </c>
      <c r="F91" s="20">
        <v>4.574903177410211</v>
      </c>
      <c r="G91" s="20">
        <v>2.877</v>
      </c>
      <c r="H91" s="1">
        <v>5.2</v>
      </c>
      <c r="I91" s="2"/>
      <c r="J91" s="11">
        <f t="shared" si="5"/>
        <v>52</v>
      </c>
      <c r="K91" s="13">
        <v>4.3</v>
      </c>
      <c r="L91" s="18">
        <v>494</v>
      </c>
      <c r="M91" s="15">
        <v>71</v>
      </c>
      <c r="N91" s="11">
        <v>5.3</v>
      </c>
      <c r="O91" s="75">
        <f t="shared" si="4"/>
        <v>5041</v>
      </c>
      <c r="P91" s="73">
        <f t="shared" si="6"/>
        <v>2084836</v>
      </c>
      <c r="Q91" s="74">
        <f>QUOTIENT(P91,$P$420)</f>
        <v>7</v>
      </c>
      <c r="R91" s="74">
        <f t="shared" si="7"/>
        <v>0</v>
      </c>
      <c r="S91" s="11"/>
      <c r="T91" s="11"/>
      <c r="U91" s="43"/>
      <c r="V91" s="11"/>
    </row>
    <row r="92" spans="1:22" ht="12.75">
      <c r="A92" s="13">
        <v>2</v>
      </c>
      <c r="B92" s="18">
        <v>503</v>
      </c>
      <c r="C92" s="23">
        <v>2</v>
      </c>
      <c r="D92" s="4"/>
      <c r="E92" s="20">
        <v>16.379957167906912</v>
      </c>
      <c r="F92" s="20">
        <v>4.575574846676098</v>
      </c>
      <c r="G92" s="20">
        <v>2.525</v>
      </c>
      <c r="H92" s="1">
        <v>5</v>
      </c>
      <c r="I92" s="2"/>
      <c r="J92" s="11">
        <f t="shared" si="5"/>
        <v>50</v>
      </c>
      <c r="K92" s="13">
        <v>4.2</v>
      </c>
      <c r="L92" s="18">
        <v>503</v>
      </c>
      <c r="M92" s="15">
        <v>66</v>
      </c>
      <c r="N92" s="43">
        <v>4.925</v>
      </c>
      <c r="O92" s="75">
        <f t="shared" si="4"/>
        <v>4356</v>
      </c>
      <c r="P92" s="73">
        <f t="shared" si="6"/>
        <v>2089192</v>
      </c>
      <c r="Q92" s="74">
        <f>QUOTIENT(P92,$P$420)</f>
        <v>7</v>
      </c>
      <c r="R92" s="74">
        <f t="shared" si="7"/>
        <v>0</v>
      </c>
      <c r="S92" s="43"/>
      <c r="T92" s="11"/>
      <c r="U92" s="43"/>
      <c r="V92" s="11"/>
    </row>
    <row r="93" spans="1:22" ht="12.75">
      <c r="A93" s="13">
        <v>2</v>
      </c>
      <c r="B93" s="18">
        <v>495</v>
      </c>
      <c r="C93" s="23">
        <v>1</v>
      </c>
      <c r="D93" s="4"/>
      <c r="E93" s="20">
        <v>18.833235233864656</v>
      </c>
      <c r="F93" s="20">
        <v>5.905061864698697</v>
      </c>
      <c r="G93" s="20">
        <v>2.935</v>
      </c>
      <c r="H93" s="1">
        <v>18.5</v>
      </c>
      <c r="I93" s="2"/>
      <c r="J93" s="11">
        <f t="shared" si="5"/>
        <v>185</v>
      </c>
      <c r="K93" s="13">
        <v>15</v>
      </c>
      <c r="L93" s="18">
        <v>495</v>
      </c>
      <c r="M93" s="15">
        <v>202</v>
      </c>
      <c r="N93" s="11">
        <v>15.8</v>
      </c>
      <c r="O93" s="75">
        <f t="shared" si="4"/>
        <v>40804</v>
      </c>
      <c r="P93" s="73">
        <f t="shared" si="6"/>
        <v>2129996</v>
      </c>
      <c r="Q93" s="74">
        <f>QUOTIENT(P93,$P$420)</f>
        <v>8</v>
      </c>
      <c r="R93" s="74">
        <f t="shared" si="7"/>
        <v>1</v>
      </c>
      <c r="S93" s="11"/>
      <c r="T93" s="11"/>
      <c r="U93" s="43"/>
      <c r="V93" s="11"/>
    </row>
    <row r="94" spans="1:22" ht="12.75">
      <c r="A94" s="13">
        <v>2</v>
      </c>
      <c r="B94" s="18">
        <v>510</v>
      </c>
      <c r="C94" s="23">
        <v>2</v>
      </c>
      <c r="D94" s="4"/>
      <c r="E94" s="20">
        <v>13.659258976698604</v>
      </c>
      <c r="F94" s="20">
        <v>6.019143810167573</v>
      </c>
      <c r="G94" s="20">
        <v>2.118</v>
      </c>
      <c r="H94" s="1">
        <v>4.7</v>
      </c>
      <c r="I94" s="2"/>
      <c r="J94" s="11">
        <f t="shared" si="5"/>
        <v>47</v>
      </c>
      <c r="K94" s="13">
        <v>3.8</v>
      </c>
      <c r="L94" s="18">
        <v>510</v>
      </c>
      <c r="M94" s="15">
        <v>65</v>
      </c>
      <c r="N94" s="43">
        <v>4.6</v>
      </c>
      <c r="O94" s="75">
        <f t="shared" si="4"/>
        <v>4225</v>
      </c>
      <c r="P94" s="73">
        <f t="shared" si="6"/>
        <v>2134221</v>
      </c>
      <c r="Q94" s="74">
        <f>QUOTIENT(P94,$P$420)</f>
        <v>8</v>
      </c>
      <c r="R94" s="74">
        <f t="shared" si="7"/>
        <v>0</v>
      </c>
      <c r="S94" s="43"/>
      <c r="T94" s="11"/>
      <c r="U94" s="43"/>
      <c r="V94" s="11"/>
    </row>
    <row r="95" spans="1:22" ht="12.75">
      <c r="A95" s="13">
        <v>2</v>
      </c>
      <c r="B95" s="18">
        <v>501</v>
      </c>
      <c r="C95" s="23">
        <v>1</v>
      </c>
      <c r="D95" s="4"/>
      <c r="E95" s="20">
        <v>14.774260416107545</v>
      </c>
      <c r="F95" s="20">
        <v>6.025910649606223</v>
      </c>
      <c r="G95" s="20">
        <v>2.254</v>
      </c>
      <c r="H95" s="1">
        <v>14.9</v>
      </c>
      <c r="I95" s="2"/>
      <c r="J95" s="11">
        <f t="shared" si="5"/>
        <v>149</v>
      </c>
      <c r="K95" s="13">
        <v>13.9</v>
      </c>
      <c r="L95" s="18">
        <v>501</v>
      </c>
      <c r="M95" s="15">
        <v>156</v>
      </c>
      <c r="N95" s="11">
        <v>15.9</v>
      </c>
      <c r="O95" s="75">
        <f t="shared" si="4"/>
        <v>24336</v>
      </c>
      <c r="P95" s="73">
        <f t="shared" si="6"/>
        <v>2158557</v>
      </c>
      <c r="Q95" s="74">
        <f>QUOTIENT(P95,$P$420)</f>
        <v>8</v>
      </c>
      <c r="R95" s="74">
        <f t="shared" si="7"/>
        <v>0</v>
      </c>
      <c r="S95" s="11"/>
      <c r="T95" s="11"/>
      <c r="U95" s="43"/>
      <c r="V95" s="3"/>
    </row>
    <row r="96" spans="1:22" ht="12.75">
      <c r="A96" s="13">
        <v>2</v>
      </c>
      <c r="B96" s="18">
        <v>502</v>
      </c>
      <c r="C96" s="23">
        <v>2</v>
      </c>
      <c r="D96" s="4"/>
      <c r="E96" s="20">
        <v>17.796295480930098</v>
      </c>
      <c r="F96" s="20">
        <v>6.193278708037206</v>
      </c>
      <c r="G96" s="20">
        <v>2.763</v>
      </c>
      <c r="H96" s="1">
        <v>6.4</v>
      </c>
      <c r="I96" s="2"/>
      <c r="J96" s="11">
        <f t="shared" si="5"/>
        <v>64</v>
      </c>
      <c r="K96" s="13">
        <v>4.7</v>
      </c>
      <c r="L96" s="18">
        <v>502</v>
      </c>
      <c r="M96" s="15">
        <v>76</v>
      </c>
      <c r="N96" s="43">
        <v>5.3</v>
      </c>
      <c r="O96" s="75">
        <f t="shared" si="4"/>
        <v>5776</v>
      </c>
      <c r="P96" s="73">
        <f t="shared" si="6"/>
        <v>2164333</v>
      </c>
      <c r="Q96" s="74">
        <f>QUOTIENT(P96,$P$420)</f>
        <v>8</v>
      </c>
      <c r="R96" s="74">
        <f t="shared" si="7"/>
        <v>0</v>
      </c>
      <c r="S96" s="43"/>
      <c r="T96" s="11"/>
      <c r="U96" s="43"/>
      <c r="V96" s="11"/>
    </row>
    <row r="97" spans="1:22" ht="12.75">
      <c r="A97" s="13">
        <v>2</v>
      </c>
      <c r="B97" s="18">
        <v>496</v>
      </c>
      <c r="C97" s="23">
        <v>7</v>
      </c>
      <c r="D97" s="4"/>
      <c r="E97" s="20">
        <v>19.24740439680427</v>
      </c>
      <c r="F97" s="20">
        <v>6.713975274446552</v>
      </c>
      <c r="G97" s="20">
        <v>2.952</v>
      </c>
      <c r="H97" s="1">
        <v>2.8</v>
      </c>
      <c r="I97" s="2"/>
      <c r="J97" s="11">
        <f t="shared" si="5"/>
        <v>28</v>
      </c>
      <c r="K97" s="13">
        <v>3.6</v>
      </c>
      <c r="L97" s="18">
        <v>496</v>
      </c>
      <c r="M97" s="15">
        <v>34</v>
      </c>
      <c r="N97" s="43">
        <v>5.125</v>
      </c>
      <c r="O97" s="75">
        <f t="shared" si="4"/>
        <v>1156</v>
      </c>
      <c r="P97" s="73">
        <f t="shared" si="6"/>
        <v>2165489</v>
      </c>
      <c r="Q97" s="74">
        <f>QUOTIENT(P97,$P$420)</f>
        <v>8</v>
      </c>
      <c r="R97" s="74">
        <f t="shared" si="7"/>
        <v>0</v>
      </c>
      <c r="S97" s="43"/>
      <c r="T97" s="11"/>
      <c r="U97" s="43"/>
      <c r="V97" s="11"/>
    </row>
    <row r="98" spans="1:22" ht="12.75">
      <c r="A98" s="13">
        <v>2</v>
      </c>
      <c r="B98" s="18">
        <v>500</v>
      </c>
      <c r="C98" s="23">
        <v>1</v>
      </c>
      <c r="D98" s="4"/>
      <c r="E98" s="20">
        <v>15.814500663601384</v>
      </c>
      <c r="F98" s="20">
        <v>7.1746931475117055</v>
      </c>
      <c r="G98" s="20">
        <v>2.399</v>
      </c>
      <c r="H98" s="1">
        <v>9.8</v>
      </c>
      <c r="I98" s="2"/>
      <c r="J98" s="11">
        <f t="shared" si="5"/>
        <v>98</v>
      </c>
      <c r="K98" s="13">
        <v>12.6</v>
      </c>
      <c r="L98" s="18">
        <v>500</v>
      </c>
      <c r="M98" s="15">
        <v>103</v>
      </c>
      <c r="N98" s="11">
        <v>14</v>
      </c>
      <c r="O98" s="75">
        <f t="shared" si="4"/>
        <v>10609</v>
      </c>
      <c r="P98" s="73">
        <f t="shared" si="6"/>
        <v>2176098</v>
      </c>
      <c r="Q98" s="74">
        <f>QUOTIENT(P98,$P$420)</f>
        <v>8</v>
      </c>
      <c r="R98" s="74">
        <f t="shared" si="7"/>
        <v>0</v>
      </c>
      <c r="S98" s="11"/>
      <c r="T98" s="11"/>
      <c r="U98" s="43"/>
      <c r="V98" s="11"/>
    </row>
    <row r="99" spans="1:22" ht="12.75">
      <c r="A99" s="13">
        <v>2</v>
      </c>
      <c r="B99" s="18">
        <v>511</v>
      </c>
      <c r="C99" s="23">
        <v>1</v>
      </c>
      <c r="D99" s="4"/>
      <c r="E99" s="20">
        <v>12.46651391088795</v>
      </c>
      <c r="F99" s="20">
        <v>7.238393254696598</v>
      </c>
      <c r="G99" s="20">
        <v>2.116</v>
      </c>
      <c r="H99" s="1">
        <v>22.6</v>
      </c>
      <c r="I99" s="2"/>
      <c r="J99" s="11">
        <f t="shared" si="5"/>
        <v>226</v>
      </c>
      <c r="K99" s="13">
        <v>16.2</v>
      </c>
      <c r="L99" s="18">
        <v>511</v>
      </c>
      <c r="M99" s="15">
        <v>240</v>
      </c>
      <c r="N99" s="11">
        <v>16.75</v>
      </c>
      <c r="O99" s="75">
        <f t="shared" si="4"/>
        <v>57600</v>
      </c>
      <c r="P99" s="73">
        <f t="shared" si="6"/>
        <v>2233698</v>
      </c>
      <c r="Q99" s="74">
        <f>QUOTIENT(P99,$P$420)</f>
        <v>8</v>
      </c>
      <c r="R99" s="74">
        <f t="shared" si="7"/>
        <v>0</v>
      </c>
      <c r="S99" s="11"/>
      <c r="T99" s="11"/>
      <c r="U99" s="43"/>
      <c r="V99" s="11"/>
    </row>
    <row r="100" spans="1:22" ht="12.75">
      <c r="A100" s="13">
        <v>2</v>
      </c>
      <c r="B100" s="18">
        <v>497</v>
      </c>
      <c r="C100" s="23">
        <v>2</v>
      </c>
      <c r="D100" s="4"/>
      <c r="E100" s="20">
        <v>18.16580947132291</v>
      </c>
      <c r="F100" s="20">
        <v>8.651201491792623</v>
      </c>
      <c r="G100" s="20">
        <v>2.914</v>
      </c>
      <c r="H100" s="1">
        <v>3.5</v>
      </c>
      <c r="I100" s="2"/>
      <c r="J100" s="11">
        <f t="shared" si="5"/>
        <v>35</v>
      </c>
      <c r="K100" s="13">
        <v>3.1</v>
      </c>
      <c r="L100" s="18">
        <v>497</v>
      </c>
      <c r="M100" s="15">
        <v>52</v>
      </c>
      <c r="N100" s="43">
        <v>3.85</v>
      </c>
      <c r="O100" s="75">
        <f t="shared" si="4"/>
        <v>2704</v>
      </c>
      <c r="P100" s="73">
        <f t="shared" si="6"/>
        <v>2236402</v>
      </c>
      <c r="Q100" s="74">
        <f>QUOTIENT(P100,$P$420)</f>
        <v>8</v>
      </c>
      <c r="R100" s="74">
        <f t="shared" si="7"/>
        <v>0</v>
      </c>
      <c r="S100" s="43"/>
      <c r="T100" s="11"/>
      <c r="U100" s="43"/>
      <c r="V100" s="11"/>
    </row>
    <row r="101" spans="1:22" ht="12.75">
      <c r="A101" s="13">
        <v>2</v>
      </c>
      <c r="B101" s="18">
        <v>484</v>
      </c>
      <c r="C101" s="23">
        <v>1</v>
      </c>
      <c r="D101" s="4"/>
      <c r="E101" s="20">
        <v>19.838860667300498</v>
      </c>
      <c r="F101" s="20">
        <v>8.895851641267251</v>
      </c>
      <c r="G101" s="20">
        <v>3.12</v>
      </c>
      <c r="H101" s="1">
        <v>20.4</v>
      </c>
      <c r="I101" s="2"/>
      <c r="J101" s="11">
        <f t="shared" si="5"/>
        <v>204</v>
      </c>
      <c r="K101" s="13">
        <v>15.7</v>
      </c>
      <c r="L101" s="18">
        <v>484</v>
      </c>
      <c r="M101" s="15">
        <v>220</v>
      </c>
      <c r="N101" s="11">
        <v>17.55</v>
      </c>
      <c r="O101" s="75">
        <f t="shared" si="4"/>
        <v>48400</v>
      </c>
      <c r="P101" s="73">
        <f t="shared" si="6"/>
        <v>2284802</v>
      </c>
      <c r="Q101" s="74">
        <f>QUOTIENT(P101,$P$420)</f>
        <v>8</v>
      </c>
      <c r="R101" s="74">
        <f t="shared" si="7"/>
        <v>0</v>
      </c>
      <c r="S101" s="11"/>
      <c r="T101" s="11"/>
      <c r="U101" s="43"/>
      <c r="V101" s="11"/>
    </row>
    <row r="102" spans="1:22" ht="12.75">
      <c r="A102" s="13">
        <v>2</v>
      </c>
      <c r="B102" s="18">
        <v>499</v>
      </c>
      <c r="C102" s="23">
        <v>2</v>
      </c>
      <c r="D102" s="4"/>
      <c r="E102" s="20">
        <v>16.739926605486325</v>
      </c>
      <c r="F102" s="20">
        <v>9.211499673936434</v>
      </c>
      <c r="G102" s="20">
        <v>3.067</v>
      </c>
      <c r="H102" s="1">
        <v>6.1</v>
      </c>
      <c r="I102" s="2"/>
      <c r="J102" s="11">
        <f t="shared" si="5"/>
        <v>61</v>
      </c>
      <c r="K102" s="13">
        <v>5.7</v>
      </c>
      <c r="L102" s="18">
        <v>499</v>
      </c>
      <c r="M102" s="15">
        <v>81</v>
      </c>
      <c r="N102" s="43">
        <v>5.4</v>
      </c>
      <c r="O102" s="75">
        <f t="shared" si="4"/>
        <v>6561</v>
      </c>
      <c r="P102" s="73">
        <f t="shared" si="6"/>
        <v>2291363</v>
      </c>
      <c r="Q102" s="74">
        <f>QUOTIENT(P102,$P$420)</f>
        <v>8</v>
      </c>
      <c r="R102" s="74">
        <f t="shared" si="7"/>
        <v>0</v>
      </c>
      <c r="S102" s="43"/>
      <c r="T102" s="11"/>
      <c r="U102" s="43"/>
      <c r="V102" s="11"/>
    </row>
    <row r="103" spans="1:22" ht="12.75">
      <c r="A103" s="13">
        <v>2</v>
      </c>
      <c r="B103" s="18">
        <v>498</v>
      </c>
      <c r="C103" s="23">
        <v>1</v>
      </c>
      <c r="D103" s="4"/>
      <c r="E103" s="20">
        <v>16.051198884991535</v>
      </c>
      <c r="F103" s="20">
        <v>10.513643723963943</v>
      </c>
      <c r="G103" s="20">
        <v>2.961</v>
      </c>
      <c r="H103" s="1">
        <v>19.6</v>
      </c>
      <c r="I103" s="2"/>
      <c r="J103" s="11">
        <f t="shared" si="5"/>
        <v>196</v>
      </c>
      <c r="K103" s="13">
        <v>14.6</v>
      </c>
      <c r="L103" s="18">
        <v>498</v>
      </c>
      <c r="M103" s="15">
        <v>195</v>
      </c>
      <c r="N103" s="11">
        <v>14.7</v>
      </c>
      <c r="O103" s="75">
        <f t="shared" si="4"/>
        <v>38025</v>
      </c>
      <c r="P103" s="73">
        <f t="shared" si="6"/>
        <v>2329388</v>
      </c>
      <c r="Q103" s="74">
        <f>QUOTIENT(P103,$P$420)</f>
        <v>8</v>
      </c>
      <c r="R103" s="74">
        <f t="shared" si="7"/>
        <v>0</v>
      </c>
      <c r="S103" s="11"/>
      <c r="T103" s="11"/>
      <c r="U103" s="43"/>
      <c r="V103" s="11"/>
    </row>
    <row r="104" spans="1:22" ht="12.75">
      <c r="A104" s="13">
        <v>2</v>
      </c>
      <c r="B104" s="18">
        <v>4</v>
      </c>
      <c r="C104" s="23">
        <v>2</v>
      </c>
      <c r="D104" s="4"/>
      <c r="E104" s="20">
        <v>16.09545609237231</v>
      </c>
      <c r="F104" s="20">
        <v>11.74363449612236</v>
      </c>
      <c r="G104" s="20">
        <v>2.916</v>
      </c>
      <c r="H104" s="1">
        <v>3.2</v>
      </c>
      <c r="I104" s="2"/>
      <c r="J104" s="11">
        <f t="shared" si="5"/>
        <v>32</v>
      </c>
      <c r="K104" s="13">
        <v>3.1</v>
      </c>
      <c r="L104" s="18">
        <v>4</v>
      </c>
      <c r="M104" s="15">
        <v>44</v>
      </c>
      <c r="N104" s="43">
        <v>4.125</v>
      </c>
      <c r="O104" s="75">
        <f t="shared" si="4"/>
        <v>1936</v>
      </c>
      <c r="P104" s="73">
        <f t="shared" si="6"/>
        <v>2331324</v>
      </c>
      <c r="Q104" s="74">
        <f>QUOTIENT(P104,$P$420)</f>
        <v>8</v>
      </c>
      <c r="R104" s="74">
        <f t="shared" si="7"/>
        <v>0</v>
      </c>
      <c r="S104" s="43"/>
      <c r="T104" s="11"/>
      <c r="U104" s="43"/>
      <c r="V104" s="3"/>
    </row>
    <row r="105" spans="1:22" ht="12.75">
      <c r="A105" s="13">
        <v>2</v>
      </c>
      <c r="B105" s="18">
        <v>5</v>
      </c>
      <c r="C105" s="23">
        <v>2</v>
      </c>
      <c r="D105" s="4"/>
      <c r="E105" s="20">
        <v>17.29955769471031</v>
      </c>
      <c r="F105" s="20">
        <v>12.229382714077978</v>
      </c>
      <c r="G105" s="20">
        <v>3.148</v>
      </c>
      <c r="H105" s="1">
        <v>7.8</v>
      </c>
      <c r="I105" s="2"/>
      <c r="J105" s="11">
        <f t="shared" si="5"/>
        <v>78</v>
      </c>
      <c r="K105" s="13">
        <v>6.7</v>
      </c>
      <c r="L105" s="18">
        <v>5</v>
      </c>
      <c r="M105" s="15">
        <v>99</v>
      </c>
      <c r="N105" s="43">
        <v>8.833333333333334</v>
      </c>
      <c r="O105" s="75">
        <f t="shared" si="4"/>
        <v>9801</v>
      </c>
      <c r="P105" s="73">
        <f t="shared" si="6"/>
        <v>2341125</v>
      </c>
      <c r="Q105" s="74">
        <f>QUOTIENT(P105,$P$420)</f>
        <v>8</v>
      </c>
      <c r="R105" s="74">
        <f t="shared" si="7"/>
        <v>0</v>
      </c>
      <c r="S105" s="43"/>
      <c r="T105" s="11"/>
      <c r="U105" s="43"/>
      <c r="V105" s="3"/>
    </row>
    <row r="106" spans="1:22" ht="12.75">
      <c r="A106" s="13">
        <v>2</v>
      </c>
      <c r="B106" s="18">
        <v>163</v>
      </c>
      <c r="C106" s="23">
        <v>1</v>
      </c>
      <c r="D106" s="4"/>
      <c r="E106" s="20">
        <v>10.611648804862941</v>
      </c>
      <c r="F106" s="20">
        <v>12.665781248791992</v>
      </c>
      <c r="G106" s="20">
        <v>1.922</v>
      </c>
      <c r="H106" s="1">
        <v>19.7</v>
      </c>
      <c r="I106" s="2"/>
      <c r="J106" s="11">
        <f t="shared" si="5"/>
        <v>197</v>
      </c>
      <c r="K106" s="13">
        <v>14.8</v>
      </c>
      <c r="L106" s="18">
        <v>163</v>
      </c>
      <c r="M106" s="15">
        <v>217</v>
      </c>
      <c r="N106" s="11">
        <v>16.75</v>
      </c>
      <c r="O106" s="75">
        <f t="shared" si="4"/>
        <v>47089</v>
      </c>
      <c r="P106" s="73">
        <f t="shared" si="6"/>
        <v>2388214</v>
      </c>
      <c r="Q106" s="74">
        <f>QUOTIENT(P106,$P$420)</f>
        <v>9</v>
      </c>
      <c r="R106" s="74">
        <f t="shared" si="7"/>
        <v>1</v>
      </c>
      <c r="S106" s="11"/>
      <c r="T106" s="11"/>
      <c r="U106" s="43"/>
      <c r="V106" s="3"/>
    </row>
    <row r="107" spans="1:22" ht="12.75">
      <c r="A107" s="13">
        <v>2</v>
      </c>
      <c r="B107" s="18">
        <v>2</v>
      </c>
      <c r="C107" s="23">
        <v>1</v>
      </c>
      <c r="D107" s="4"/>
      <c r="E107" s="20">
        <v>14.36884654312007</v>
      </c>
      <c r="F107" s="20">
        <v>13.610995592544523</v>
      </c>
      <c r="G107" s="20">
        <v>2.914</v>
      </c>
      <c r="H107" s="1">
        <v>22.5</v>
      </c>
      <c r="I107" s="2"/>
      <c r="J107" s="11">
        <f t="shared" si="5"/>
        <v>225</v>
      </c>
      <c r="K107" s="13">
        <v>15.4</v>
      </c>
      <c r="L107" s="18">
        <v>2</v>
      </c>
      <c r="M107" s="15">
        <v>239</v>
      </c>
      <c r="N107" s="11">
        <v>17.35</v>
      </c>
      <c r="O107" s="75">
        <f t="shared" si="4"/>
        <v>57121</v>
      </c>
      <c r="P107" s="73">
        <f t="shared" si="6"/>
        <v>2445335</v>
      </c>
      <c r="Q107" s="74">
        <f>QUOTIENT(P107,$P$420)</f>
        <v>9</v>
      </c>
      <c r="R107" s="74">
        <f t="shared" si="7"/>
        <v>0</v>
      </c>
      <c r="S107" s="11"/>
      <c r="T107" s="11"/>
      <c r="U107" s="43"/>
      <c r="V107" s="3"/>
    </row>
    <row r="108" spans="1:22" ht="12.75">
      <c r="A108" s="13">
        <v>2</v>
      </c>
      <c r="B108" s="18">
        <v>1</v>
      </c>
      <c r="C108" s="23">
        <v>2</v>
      </c>
      <c r="D108" s="4"/>
      <c r="E108" s="20">
        <v>13.352020965158934</v>
      </c>
      <c r="F108" s="20">
        <v>14.445208241695802</v>
      </c>
      <c r="G108" s="20">
        <v>2.827</v>
      </c>
      <c r="H108" s="1">
        <v>4.6</v>
      </c>
      <c r="I108" s="2"/>
      <c r="J108" s="11">
        <f t="shared" si="5"/>
        <v>46</v>
      </c>
      <c r="K108" s="13">
        <v>3.7</v>
      </c>
      <c r="L108" s="18">
        <v>1</v>
      </c>
      <c r="M108" s="15">
        <v>67</v>
      </c>
      <c r="N108" s="43">
        <v>4.5</v>
      </c>
      <c r="O108" s="75">
        <f t="shared" si="4"/>
        <v>4489</v>
      </c>
      <c r="P108" s="73">
        <f t="shared" si="6"/>
        <v>2449824</v>
      </c>
      <c r="Q108" s="74">
        <f>QUOTIENT(P108,$P$420)</f>
        <v>9</v>
      </c>
      <c r="R108" s="74">
        <f t="shared" si="7"/>
        <v>0</v>
      </c>
      <c r="S108" s="43"/>
      <c r="T108" s="11"/>
      <c r="U108" s="43"/>
      <c r="V108" s="11"/>
    </row>
    <row r="109" spans="1:21" ht="12.75">
      <c r="A109" s="13">
        <v>2</v>
      </c>
      <c r="B109" s="18">
        <v>184</v>
      </c>
      <c r="C109" s="23">
        <v>1</v>
      </c>
      <c r="D109" s="4"/>
      <c r="E109" s="20">
        <v>10.310133534180174</v>
      </c>
      <c r="F109" s="20">
        <v>14.983844350078302</v>
      </c>
      <c r="G109" s="20">
        <v>1.955</v>
      </c>
      <c r="H109" s="1">
        <v>18</v>
      </c>
      <c r="I109" s="2"/>
      <c r="J109" s="11">
        <f t="shared" si="5"/>
        <v>180</v>
      </c>
      <c r="K109" s="13">
        <v>15</v>
      </c>
      <c r="L109" s="18">
        <v>184</v>
      </c>
      <c r="M109" s="15">
        <v>194</v>
      </c>
      <c r="N109" s="11">
        <v>16.55</v>
      </c>
      <c r="O109" s="75">
        <f t="shared" si="4"/>
        <v>37636</v>
      </c>
      <c r="P109" s="73">
        <f t="shared" si="6"/>
        <v>2487460</v>
      </c>
      <c r="Q109" s="74">
        <f>QUOTIENT(P109,$P$420)</f>
        <v>9</v>
      </c>
      <c r="R109" s="74">
        <f t="shared" si="7"/>
        <v>0</v>
      </c>
      <c r="S109" s="11"/>
      <c r="T109" s="11"/>
      <c r="U109" s="43"/>
    </row>
    <row r="110" spans="1:22" ht="12.75">
      <c r="A110" s="13">
        <v>2</v>
      </c>
      <c r="B110" s="18">
        <v>541</v>
      </c>
      <c r="C110" s="23">
        <v>2</v>
      </c>
      <c r="D110" s="4"/>
      <c r="E110" s="20">
        <v>17.345729978254624</v>
      </c>
      <c r="F110" s="20">
        <v>17.835373181446997</v>
      </c>
      <c r="G110" s="20">
        <v>3.44</v>
      </c>
      <c r="H110" s="1">
        <v>3.7</v>
      </c>
      <c r="I110" s="2"/>
      <c r="J110" s="11">
        <f t="shared" si="5"/>
        <v>37</v>
      </c>
      <c r="K110" s="13">
        <v>3.3</v>
      </c>
      <c r="L110" s="18">
        <v>541</v>
      </c>
      <c r="M110" s="15">
        <v>59</v>
      </c>
      <c r="N110" s="43">
        <v>4.5</v>
      </c>
      <c r="O110" s="75">
        <f t="shared" si="4"/>
        <v>3481</v>
      </c>
      <c r="P110" s="73">
        <f t="shared" si="6"/>
        <v>2490941</v>
      </c>
      <c r="Q110" s="74">
        <f>QUOTIENT(P110,$P$420)</f>
        <v>9</v>
      </c>
      <c r="R110" s="74">
        <f t="shared" si="7"/>
        <v>0</v>
      </c>
      <c r="S110" s="43"/>
      <c r="T110" s="11"/>
      <c r="U110" s="43"/>
      <c r="V110" s="11"/>
    </row>
    <row r="111" spans="1:22" ht="12.75">
      <c r="A111" s="13">
        <v>2</v>
      </c>
      <c r="B111" s="18">
        <v>56</v>
      </c>
      <c r="C111" s="23">
        <v>1</v>
      </c>
      <c r="D111" s="4"/>
      <c r="E111" s="20">
        <v>16.550883902417244</v>
      </c>
      <c r="F111" s="20">
        <v>18.571539409771763</v>
      </c>
      <c r="G111" s="20">
        <v>3.369</v>
      </c>
      <c r="H111" s="1">
        <v>11.2</v>
      </c>
      <c r="I111" s="2"/>
      <c r="J111" s="11">
        <f t="shared" si="5"/>
        <v>112</v>
      </c>
      <c r="K111" s="13">
        <v>12</v>
      </c>
      <c r="L111" s="18">
        <v>56</v>
      </c>
      <c r="M111" s="15">
        <v>127</v>
      </c>
      <c r="N111" s="11">
        <v>13.25</v>
      </c>
      <c r="O111" s="75">
        <f t="shared" si="4"/>
        <v>16129</v>
      </c>
      <c r="P111" s="73">
        <f t="shared" si="6"/>
        <v>2507070</v>
      </c>
      <c r="Q111" s="74">
        <f>QUOTIENT(P111,$P$420)</f>
        <v>9</v>
      </c>
      <c r="R111" s="74">
        <f t="shared" si="7"/>
        <v>0</v>
      </c>
      <c r="S111" s="11"/>
      <c r="T111" s="11"/>
      <c r="U111" s="43"/>
      <c r="V111" s="3"/>
    </row>
    <row r="112" spans="1:22" ht="12.75">
      <c r="A112" s="13">
        <v>2</v>
      </c>
      <c r="B112" s="18">
        <v>60</v>
      </c>
      <c r="C112" s="23">
        <v>1</v>
      </c>
      <c r="D112" s="4"/>
      <c r="E112" s="20">
        <v>12.567093729334708</v>
      </c>
      <c r="F112" s="20">
        <v>19.57537249193783</v>
      </c>
      <c r="G112" s="20">
        <v>2.887</v>
      </c>
      <c r="H112" s="1">
        <v>15.1</v>
      </c>
      <c r="I112" s="2"/>
      <c r="J112" s="11">
        <f t="shared" si="5"/>
        <v>151</v>
      </c>
      <c r="K112" s="13">
        <v>13.4</v>
      </c>
      <c r="L112" s="18">
        <v>60</v>
      </c>
      <c r="M112" s="15">
        <v>171</v>
      </c>
      <c r="N112" s="11">
        <v>14.95</v>
      </c>
      <c r="O112" s="75">
        <f t="shared" si="4"/>
        <v>29241</v>
      </c>
      <c r="P112" s="73">
        <f t="shared" si="6"/>
        <v>2536311</v>
      </c>
      <c r="Q112" s="74">
        <f>QUOTIENT(P112,$P$420)</f>
        <v>9</v>
      </c>
      <c r="R112" s="74">
        <f t="shared" si="7"/>
        <v>0</v>
      </c>
      <c r="S112" s="11"/>
      <c r="T112" s="11"/>
      <c r="U112" s="43"/>
      <c r="V112" s="3"/>
    </row>
    <row r="113" spans="1:22" ht="12.75">
      <c r="A113" s="13">
        <v>2</v>
      </c>
      <c r="B113" s="18">
        <v>540</v>
      </c>
      <c r="C113" s="23">
        <v>2</v>
      </c>
      <c r="D113" s="4"/>
      <c r="E113" s="20">
        <v>17.605255890463486</v>
      </c>
      <c r="F113" s="20">
        <v>20.35031896632828</v>
      </c>
      <c r="G113" s="20">
        <v>3.308</v>
      </c>
      <c r="H113" s="1">
        <v>3.1</v>
      </c>
      <c r="I113" s="2"/>
      <c r="J113" s="11">
        <f t="shared" si="5"/>
        <v>31</v>
      </c>
      <c r="K113" s="13">
        <v>3.2</v>
      </c>
      <c r="L113" s="18">
        <v>540</v>
      </c>
      <c r="M113" s="15">
        <v>47</v>
      </c>
      <c r="N113" s="43">
        <v>4.625</v>
      </c>
      <c r="O113" s="75">
        <f t="shared" si="4"/>
        <v>2209</v>
      </c>
      <c r="P113" s="73">
        <f t="shared" si="6"/>
        <v>2538520</v>
      </c>
      <c r="Q113" s="74">
        <f>QUOTIENT(P113,$P$420)</f>
        <v>9</v>
      </c>
      <c r="R113" s="74">
        <f t="shared" si="7"/>
        <v>0</v>
      </c>
      <c r="S113" s="43"/>
      <c r="T113" s="11"/>
      <c r="U113" s="43"/>
      <c r="V113" s="11"/>
    </row>
    <row r="114" spans="1:22" ht="12.75">
      <c r="A114" s="13">
        <v>2</v>
      </c>
      <c r="B114" s="18">
        <v>59</v>
      </c>
      <c r="C114" s="23">
        <v>2</v>
      </c>
      <c r="D114" s="4"/>
      <c r="E114" s="20">
        <v>12.936349256709887</v>
      </c>
      <c r="F114" s="20">
        <v>20.797295302717167</v>
      </c>
      <c r="G114" s="20">
        <v>3.17</v>
      </c>
      <c r="H114" s="1">
        <v>4.4</v>
      </c>
      <c r="I114" s="2"/>
      <c r="J114" s="11">
        <f t="shared" si="5"/>
        <v>44</v>
      </c>
      <c r="K114" s="13">
        <v>4</v>
      </c>
      <c r="L114" s="18">
        <v>59</v>
      </c>
      <c r="M114" s="15">
        <v>60</v>
      </c>
      <c r="N114" s="43">
        <v>3.875</v>
      </c>
      <c r="O114" s="75">
        <f t="shared" si="4"/>
        <v>3600</v>
      </c>
      <c r="P114" s="73">
        <f t="shared" si="6"/>
        <v>2542120</v>
      </c>
      <c r="Q114" s="74">
        <f>QUOTIENT(P114,$P$420)</f>
        <v>9</v>
      </c>
      <c r="R114" s="74">
        <f t="shared" si="7"/>
        <v>0</v>
      </c>
      <c r="S114" s="43"/>
      <c r="T114" s="11"/>
      <c r="U114" s="43"/>
      <c r="V114" s="3"/>
    </row>
    <row r="115" spans="1:22" ht="12.75">
      <c r="A115" s="13">
        <v>2</v>
      </c>
      <c r="B115" s="18">
        <v>54</v>
      </c>
      <c r="C115" s="23">
        <v>1</v>
      </c>
      <c r="D115" s="4"/>
      <c r="E115" s="20">
        <v>17.92547252398987</v>
      </c>
      <c r="F115" s="20">
        <v>21.386252027685547</v>
      </c>
      <c r="G115" s="20">
        <v>3.675</v>
      </c>
      <c r="H115" s="1">
        <v>19</v>
      </c>
      <c r="I115" s="2"/>
      <c r="J115" s="11">
        <f t="shared" si="5"/>
        <v>190</v>
      </c>
      <c r="K115" s="13">
        <v>15.8</v>
      </c>
      <c r="L115" s="18">
        <v>54</v>
      </c>
      <c r="M115" s="15">
        <v>207</v>
      </c>
      <c r="N115" s="11">
        <v>17.25</v>
      </c>
      <c r="O115" s="75">
        <f t="shared" si="4"/>
        <v>42849</v>
      </c>
      <c r="P115" s="73">
        <f t="shared" si="6"/>
        <v>2584969</v>
      </c>
      <c r="Q115" s="74">
        <f>QUOTIENT(P115,$P$420)</f>
        <v>9</v>
      </c>
      <c r="R115" s="74">
        <f t="shared" si="7"/>
        <v>0</v>
      </c>
      <c r="S115" s="11"/>
      <c r="T115" s="11"/>
      <c r="U115" s="43"/>
      <c r="V115" s="3"/>
    </row>
    <row r="116" spans="1:22" ht="12.75">
      <c r="A116" s="13">
        <v>2</v>
      </c>
      <c r="B116" s="18">
        <v>62</v>
      </c>
      <c r="C116" s="23">
        <v>1</v>
      </c>
      <c r="D116" s="4"/>
      <c r="E116" s="20">
        <v>14.496664564212535</v>
      </c>
      <c r="F116" s="20">
        <v>22.30496905428709</v>
      </c>
      <c r="G116" s="20">
        <v>3.247</v>
      </c>
      <c r="H116" s="1">
        <v>12.8</v>
      </c>
      <c r="I116" s="2"/>
      <c r="J116" s="11">
        <f t="shared" si="5"/>
        <v>128</v>
      </c>
      <c r="K116" s="13">
        <v>11.3</v>
      </c>
      <c r="L116" s="18">
        <v>62</v>
      </c>
      <c r="M116" s="15">
        <v>149</v>
      </c>
      <c r="N116" s="11">
        <v>13.1</v>
      </c>
      <c r="O116" s="75">
        <f t="shared" si="4"/>
        <v>22201</v>
      </c>
      <c r="P116" s="73">
        <f t="shared" si="6"/>
        <v>2607170</v>
      </c>
      <c r="Q116" s="74">
        <f>QUOTIENT(P116,$P$420)</f>
        <v>9</v>
      </c>
      <c r="R116" s="74">
        <f t="shared" si="7"/>
        <v>0</v>
      </c>
      <c r="S116" s="11"/>
      <c r="T116" s="11"/>
      <c r="U116" s="43"/>
      <c r="V116" s="3"/>
    </row>
    <row r="117" spans="1:22" ht="12.75">
      <c r="A117" s="13">
        <v>2</v>
      </c>
      <c r="B117" s="18">
        <v>69</v>
      </c>
      <c r="C117" s="23">
        <v>2</v>
      </c>
      <c r="D117" s="4"/>
      <c r="E117" s="20">
        <v>19.81592123803569</v>
      </c>
      <c r="F117" s="20">
        <v>23.531856758189868</v>
      </c>
      <c r="G117" s="20">
        <v>3.417</v>
      </c>
      <c r="H117" s="1">
        <v>4</v>
      </c>
      <c r="I117" s="2"/>
      <c r="J117" s="11">
        <f t="shared" si="5"/>
        <v>40</v>
      </c>
      <c r="K117" s="13">
        <v>3.5</v>
      </c>
      <c r="L117" s="18">
        <v>69</v>
      </c>
      <c r="M117" s="15">
        <v>55</v>
      </c>
      <c r="N117" s="43">
        <v>3.85</v>
      </c>
      <c r="O117" s="75">
        <f t="shared" si="4"/>
        <v>3025</v>
      </c>
      <c r="P117" s="73">
        <f t="shared" si="6"/>
        <v>2610195</v>
      </c>
      <c r="Q117" s="74">
        <f>QUOTIENT(P117,$P$420)</f>
        <v>9</v>
      </c>
      <c r="R117" s="74">
        <f t="shared" si="7"/>
        <v>0</v>
      </c>
      <c r="S117" s="43"/>
      <c r="T117" s="11"/>
      <c r="U117" s="43"/>
      <c r="V117" s="3"/>
    </row>
    <row r="118" spans="1:22" ht="12.75">
      <c r="A118" s="13">
        <v>2</v>
      </c>
      <c r="B118" s="18">
        <v>63</v>
      </c>
      <c r="C118" s="23">
        <v>2</v>
      </c>
      <c r="D118" s="4"/>
      <c r="E118" s="20">
        <v>13.4679912203947</v>
      </c>
      <c r="F118" s="20">
        <v>23.86718419687105</v>
      </c>
      <c r="G118" s="20">
        <v>3.342</v>
      </c>
      <c r="H118" s="1">
        <v>4.5</v>
      </c>
      <c r="I118" s="2"/>
      <c r="J118" s="11">
        <f t="shared" si="5"/>
        <v>45</v>
      </c>
      <c r="K118" s="13">
        <v>4.2</v>
      </c>
      <c r="L118" s="18">
        <v>63</v>
      </c>
      <c r="M118" s="15">
        <v>57</v>
      </c>
      <c r="N118" s="43">
        <v>5.2</v>
      </c>
      <c r="O118" s="75">
        <f t="shared" si="4"/>
        <v>3249</v>
      </c>
      <c r="P118" s="73">
        <f t="shared" si="6"/>
        <v>2613444</v>
      </c>
      <c r="Q118" s="74">
        <f>QUOTIENT(P118,$P$420)</f>
        <v>9</v>
      </c>
      <c r="R118" s="74">
        <f t="shared" si="7"/>
        <v>0</v>
      </c>
      <c r="S118" s="43"/>
      <c r="T118" s="11"/>
      <c r="U118" s="43"/>
      <c r="V118" s="3"/>
    </row>
    <row r="119" spans="1:22" ht="12.75">
      <c r="A119" s="13">
        <v>2</v>
      </c>
      <c r="B119" s="18">
        <v>61</v>
      </c>
      <c r="C119" s="23">
        <v>2</v>
      </c>
      <c r="D119" s="4"/>
      <c r="E119" s="20">
        <v>13.19002217511902</v>
      </c>
      <c r="F119" s="20">
        <v>24.0152423269029</v>
      </c>
      <c r="G119" s="20">
        <v>3.328</v>
      </c>
      <c r="H119" s="1">
        <v>5.7</v>
      </c>
      <c r="I119" s="2"/>
      <c r="J119" s="11">
        <f t="shared" si="5"/>
        <v>57</v>
      </c>
      <c r="K119" s="13">
        <v>4.5</v>
      </c>
      <c r="L119" s="18">
        <v>61</v>
      </c>
      <c r="M119" s="15">
        <v>68</v>
      </c>
      <c r="N119" s="11">
        <v>5.25</v>
      </c>
      <c r="O119" s="75">
        <f t="shared" si="4"/>
        <v>4624</v>
      </c>
      <c r="P119" s="73">
        <f t="shared" si="6"/>
        <v>2618068</v>
      </c>
      <c r="Q119" s="74">
        <f>QUOTIENT(P119,$P$420)</f>
        <v>9</v>
      </c>
      <c r="R119" s="74">
        <f t="shared" si="7"/>
        <v>0</v>
      </c>
      <c r="S119" s="11"/>
      <c r="T119" s="11"/>
      <c r="U119" s="43"/>
      <c r="V119" s="3"/>
    </row>
    <row r="120" spans="1:22" ht="12.75">
      <c r="A120" s="13">
        <v>2</v>
      </c>
      <c r="B120" s="18">
        <v>65</v>
      </c>
      <c r="C120" s="23">
        <v>1</v>
      </c>
      <c r="D120" s="4"/>
      <c r="E120" s="20">
        <v>15.179141116629097</v>
      </c>
      <c r="F120" s="20">
        <v>24.58382638975186</v>
      </c>
      <c r="G120" s="20">
        <v>3.393</v>
      </c>
      <c r="H120" s="1">
        <v>12.4</v>
      </c>
      <c r="I120" s="2"/>
      <c r="J120" s="11">
        <f t="shared" si="5"/>
        <v>124</v>
      </c>
      <c r="K120" s="13">
        <v>11.8</v>
      </c>
      <c r="L120" s="18">
        <v>65</v>
      </c>
      <c r="M120" s="15">
        <v>141</v>
      </c>
      <c r="N120" s="11">
        <v>13.8</v>
      </c>
      <c r="O120" s="75">
        <f t="shared" si="4"/>
        <v>19881</v>
      </c>
      <c r="P120" s="73">
        <f t="shared" si="6"/>
        <v>2637949</v>
      </c>
      <c r="Q120" s="74">
        <f>QUOTIENT(P120,$P$420)</f>
        <v>10</v>
      </c>
      <c r="R120" s="74">
        <f t="shared" si="7"/>
        <v>1</v>
      </c>
      <c r="S120" s="11"/>
      <c r="T120" s="11"/>
      <c r="U120" s="43"/>
      <c r="V120" s="3"/>
    </row>
    <row r="121" spans="1:22" ht="12.75">
      <c r="A121" s="13">
        <v>2</v>
      </c>
      <c r="B121" s="18">
        <v>64</v>
      </c>
      <c r="C121" s="23">
        <v>1</v>
      </c>
      <c r="D121" s="4"/>
      <c r="E121" s="20">
        <v>13.26317754409099</v>
      </c>
      <c r="F121" s="20">
        <v>24.758227045447345</v>
      </c>
      <c r="G121" s="20">
        <v>3.427</v>
      </c>
      <c r="H121" s="1">
        <v>7.7</v>
      </c>
      <c r="I121" s="2"/>
      <c r="J121" s="11">
        <f t="shared" si="5"/>
        <v>77</v>
      </c>
      <c r="K121" s="13">
        <v>9.9</v>
      </c>
      <c r="L121" s="18">
        <v>64</v>
      </c>
      <c r="M121" s="15">
        <v>83</v>
      </c>
      <c r="N121" s="11">
        <v>11.2</v>
      </c>
      <c r="O121" s="75">
        <f t="shared" si="4"/>
        <v>6889</v>
      </c>
      <c r="P121" s="73">
        <f t="shared" si="6"/>
        <v>2644838</v>
      </c>
      <c r="Q121" s="74">
        <f>QUOTIENT(P121,$P$420)</f>
        <v>10</v>
      </c>
      <c r="R121" s="74">
        <f t="shared" si="7"/>
        <v>0</v>
      </c>
      <c r="S121" s="11"/>
      <c r="T121" s="11"/>
      <c r="U121" s="43"/>
      <c r="V121" s="3"/>
    </row>
    <row r="122" spans="1:22" ht="12.75">
      <c r="A122" s="13">
        <v>2</v>
      </c>
      <c r="B122" s="18">
        <v>67</v>
      </c>
      <c r="C122" s="23">
        <v>2</v>
      </c>
      <c r="D122" s="4"/>
      <c r="E122" s="20">
        <v>17.437528552674127</v>
      </c>
      <c r="F122" s="20">
        <v>26.436354173271972</v>
      </c>
      <c r="G122" s="20">
        <v>3.419</v>
      </c>
      <c r="H122" s="1">
        <v>4.7</v>
      </c>
      <c r="I122" s="2"/>
      <c r="J122" s="11">
        <f t="shared" si="5"/>
        <v>47</v>
      </c>
      <c r="K122" s="13">
        <v>4.1</v>
      </c>
      <c r="L122" s="18">
        <v>67</v>
      </c>
      <c r="M122" s="15">
        <v>67</v>
      </c>
      <c r="N122" s="43">
        <v>5.175</v>
      </c>
      <c r="O122" s="75">
        <f t="shared" si="4"/>
        <v>4489</v>
      </c>
      <c r="P122" s="73">
        <f t="shared" si="6"/>
        <v>2649327</v>
      </c>
      <c r="Q122" s="74">
        <f>QUOTIENT(P122,$P$420)</f>
        <v>10</v>
      </c>
      <c r="R122" s="74">
        <f t="shared" si="7"/>
        <v>0</v>
      </c>
      <c r="S122" s="43"/>
      <c r="T122" s="11"/>
      <c r="U122" s="43"/>
      <c r="V122" s="3"/>
    </row>
    <row r="123" spans="1:22" ht="12.75">
      <c r="A123" s="13">
        <v>2</v>
      </c>
      <c r="B123" s="18">
        <v>68</v>
      </c>
      <c r="C123" s="23">
        <v>1</v>
      </c>
      <c r="D123" s="4"/>
      <c r="E123" s="20">
        <v>19.110568456578132</v>
      </c>
      <c r="F123" s="20">
        <v>26.627004323927256</v>
      </c>
      <c r="G123" s="20">
        <v>3.558</v>
      </c>
      <c r="H123" s="1">
        <v>14.5</v>
      </c>
      <c r="I123" s="2"/>
      <c r="J123" s="11">
        <f t="shared" si="5"/>
        <v>145</v>
      </c>
      <c r="K123" s="13">
        <v>13</v>
      </c>
      <c r="L123" s="18">
        <v>68</v>
      </c>
      <c r="M123" s="15">
        <v>150</v>
      </c>
      <c r="N123" s="11">
        <v>14.8</v>
      </c>
      <c r="O123" s="75">
        <f t="shared" si="4"/>
        <v>22500</v>
      </c>
      <c r="P123" s="73">
        <f t="shared" si="6"/>
        <v>2671827</v>
      </c>
      <c r="Q123" s="74">
        <f>QUOTIENT(P123,$P$420)</f>
        <v>10</v>
      </c>
      <c r="R123" s="74">
        <f t="shared" si="7"/>
        <v>0</v>
      </c>
      <c r="S123" s="11"/>
      <c r="T123" s="11"/>
      <c r="U123" s="43"/>
      <c r="V123" s="3"/>
    </row>
    <row r="124" spans="1:22" ht="12.75">
      <c r="A124" s="13">
        <v>2</v>
      </c>
      <c r="B124" s="18">
        <v>103</v>
      </c>
      <c r="C124" s="23">
        <v>2</v>
      </c>
      <c r="D124" s="4"/>
      <c r="E124" s="20">
        <v>19.48014580805051</v>
      </c>
      <c r="F124" s="20">
        <v>29.387927101057876</v>
      </c>
      <c r="G124" s="20">
        <v>3.692</v>
      </c>
      <c r="H124" s="1">
        <v>4.5</v>
      </c>
      <c r="I124" s="2"/>
      <c r="J124" s="11">
        <f t="shared" si="5"/>
        <v>45</v>
      </c>
      <c r="K124" s="13">
        <v>4.4</v>
      </c>
      <c r="L124" s="18">
        <v>103</v>
      </c>
      <c r="M124" s="15">
        <v>59</v>
      </c>
      <c r="N124" s="43">
        <v>5.3</v>
      </c>
      <c r="O124" s="75">
        <f t="shared" si="4"/>
        <v>3481</v>
      </c>
      <c r="P124" s="73">
        <f t="shared" si="6"/>
        <v>2675308</v>
      </c>
      <c r="Q124" s="74">
        <f>QUOTIENT(P124,$P$420)</f>
        <v>10</v>
      </c>
      <c r="R124" s="74">
        <f t="shared" si="7"/>
        <v>0</v>
      </c>
      <c r="S124" s="43"/>
      <c r="T124" s="11"/>
      <c r="U124" s="43"/>
      <c r="V124" s="3"/>
    </row>
    <row r="125" spans="1:22" ht="12.75">
      <c r="A125" s="13">
        <v>2</v>
      </c>
      <c r="B125" s="18">
        <v>104</v>
      </c>
      <c r="C125" s="23">
        <v>1</v>
      </c>
      <c r="D125" s="4"/>
      <c r="E125" s="20">
        <v>16.62115130748404</v>
      </c>
      <c r="F125" s="20">
        <v>29.414524953052045</v>
      </c>
      <c r="G125" s="20">
        <v>4.113</v>
      </c>
      <c r="H125" s="1">
        <v>19.4</v>
      </c>
      <c r="I125" s="2"/>
      <c r="J125" s="11">
        <f t="shared" si="5"/>
        <v>194</v>
      </c>
      <c r="K125" s="13">
        <v>14.7</v>
      </c>
      <c r="L125" s="18">
        <v>104</v>
      </c>
      <c r="M125" s="15">
        <v>220</v>
      </c>
      <c r="N125" s="11">
        <v>16.3</v>
      </c>
      <c r="O125" s="75">
        <f t="shared" si="4"/>
        <v>48400</v>
      </c>
      <c r="P125" s="73">
        <f t="shared" si="6"/>
        <v>2723708</v>
      </c>
      <c r="Q125" s="74">
        <f>QUOTIENT(P125,$P$420)</f>
        <v>10</v>
      </c>
      <c r="R125" s="74">
        <f t="shared" si="7"/>
        <v>0</v>
      </c>
      <c r="S125" s="11"/>
      <c r="T125" s="11"/>
      <c r="U125" s="43"/>
      <c r="V125" s="3"/>
    </row>
    <row r="126" spans="1:22" ht="12.75">
      <c r="A126" s="13">
        <v>2</v>
      </c>
      <c r="B126" s="18">
        <v>102</v>
      </c>
      <c r="C126" s="23">
        <v>1</v>
      </c>
      <c r="D126" s="4"/>
      <c r="E126" s="20">
        <v>19.489351992752916</v>
      </c>
      <c r="F126" s="20">
        <v>30.373925197487697</v>
      </c>
      <c r="G126" s="20">
        <v>3.998</v>
      </c>
      <c r="H126" s="1">
        <v>16.9</v>
      </c>
      <c r="I126" s="2"/>
      <c r="J126" s="11">
        <f t="shared" si="5"/>
        <v>169</v>
      </c>
      <c r="K126" s="13">
        <v>15.4</v>
      </c>
      <c r="L126" s="18">
        <v>102</v>
      </c>
      <c r="M126" s="15">
        <v>188</v>
      </c>
      <c r="N126" s="11">
        <v>17.6</v>
      </c>
      <c r="O126" s="75">
        <f t="shared" si="4"/>
        <v>35344</v>
      </c>
      <c r="P126" s="73">
        <f t="shared" si="6"/>
        <v>2759052</v>
      </c>
      <c r="Q126" s="74">
        <f>QUOTIENT(P126,$P$420)</f>
        <v>10</v>
      </c>
      <c r="R126" s="74">
        <f t="shared" si="7"/>
        <v>0</v>
      </c>
      <c r="S126" s="11"/>
      <c r="T126" s="11"/>
      <c r="U126" s="43"/>
      <c r="V126" s="3"/>
    </row>
    <row r="127" spans="1:22" ht="12.75">
      <c r="A127" s="13">
        <v>2</v>
      </c>
      <c r="B127" s="18">
        <v>107</v>
      </c>
      <c r="C127" s="23">
        <v>1</v>
      </c>
      <c r="D127" s="4"/>
      <c r="E127" s="20">
        <v>11.061463843083835</v>
      </c>
      <c r="F127" s="20">
        <v>30.909687585741608</v>
      </c>
      <c r="G127" s="20">
        <v>3.199</v>
      </c>
      <c r="H127" s="1">
        <v>17.7</v>
      </c>
      <c r="I127" s="2"/>
      <c r="J127" s="11">
        <f t="shared" si="5"/>
        <v>177</v>
      </c>
      <c r="K127" s="13">
        <v>13.4</v>
      </c>
      <c r="L127" s="18">
        <v>107</v>
      </c>
      <c r="M127" s="15">
        <v>187</v>
      </c>
      <c r="N127" s="11">
        <v>14.85</v>
      </c>
      <c r="O127" s="75">
        <f t="shared" si="4"/>
        <v>34969</v>
      </c>
      <c r="P127" s="73">
        <f t="shared" si="6"/>
        <v>2794021</v>
      </c>
      <c r="Q127" s="74">
        <f>QUOTIENT(P127,$P$420)</f>
        <v>10</v>
      </c>
      <c r="R127" s="74">
        <f t="shared" si="7"/>
        <v>0</v>
      </c>
      <c r="S127" s="11"/>
      <c r="T127" s="11"/>
      <c r="U127" s="43"/>
      <c r="V127" s="3"/>
    </row>
    <row r="128" spans="1:22" ht="12.75">
      <c r="A128" s="13">
        <v>2</v>
      </c>
      <c r="B128" s="18">
        <v>106</v>
      </c>
      <c r="C128" s="23">
        <v>2</v>
      </c>
      <c r="D128" s="4"/>
      <c r="E128" s="20">
        <v>10.993634062124274</v>
      </c>
      <c r="F128" s="20">
        <v>31.723701787592518</v>
      </c>
      <c r="G128" s="20">
        <v>3.093</v>
      </c>
      <c r="H128" s="1">
        <v>5.9</v>
      </c>
      <c r="I128" s="2"/>
      <c r="J128" s="11">
        <f t="shared" si="5"/>
        <v>59</v>
      </c>
      <c r="K128" s="13">
        <v>4.5</v>
      </c>
      <c r="L128" s="18">
        <v>106</v>
      </c>
      <c r="M128" s="15">
        <v>71</v>
      </c>
      <c r="N128" s="43">
        <v>5.675</v>
      </c>
      <c r="O128" s="75">
        <f t="shared" si="4"/>
        <v>5041</v>
      </c>
      <c r="P128" s="73">
        <f t="shared" si="6"/>
        <v>2799062</v>
      </c>
      <c r="Q128" s="74">
        <f>QUOTIENT(P128,$P$420)</f>
        <v>10</v>
      </c>
      <c r="R128" s="74">
        <f t="shared" si="7"/>
        <v>0</v>
      </c>
      <c r="S128" s="43"/>
      <c r="T128" s="11"/>
      <c r="U128" s="43"/>
      <c r="V128" s="3"/>
    </row>
    <row r="129" spans="1:21" ht="12.75">
      <c r="A129" s="13">
        <v>2</v>
      </c>
      <c r="B129" s="18">
        <v>112</v>
      </c>
      <c r="C129" s="23">
        <v>1</v>
      </c>
      <c r="D129" s="4"/>
      <c r="E129" s="20">
        <v>15.498265692432145</v>
      </c>
      <c r="F129" s="20">
        <v>34.74375987895928</v>
      </c>
      <c r="G129" s="20">
        <v>3.788</v>
      </c>
      <c r="H129" s="1">
        <v>19.7</v>
      </c>
      <c r="I129" s="2"/>
      <c r="J129" s="11">
        <f t="shared" si="5"/>
        <v>197</v>
      </c>
      <c r="K129" s="13">
        <v>16.9</v>
      </c>
      <c r="L129" s="18">
        <v>112</v>
      </c>
      <c r="M129" s="15">
        <v>214</v>
      </c>
      <c r="N129" s="11">
        <v>18.8</v>
      </c>
      <c r="O129" s="75">
        <f t="shared" si="4"/>
        <v>45796</v>
      </c>
      <c r="P129" s="73">
        <f t="shared" si="6"/>
        <v>2844858</v>
      </c>
      <c r="Q129" s="74">
        <f>QUOTIENT(P129,$P$420)</f>
        <v>10</v>
      </c>
      <c r="R129" s="74">
        <f t="shared" si="7"/>
        <v>0</v>
      </c>
      <c r="S129" s="11"/>
      <c r="T129" s="11"/>
      <c r="U129" s="43"/>
    </row>
    <row r="130" spans="1:22" ht="12.75">
      <c r="A130" s="13">
        <v>2</v>
      </c>
      <c r="B130" s="18">
        <v>109</v>
      </c>
      <c r="C130" s="23">
        <v>4</v>
      </c>
      <c r="D130" s="4"/>
      <c r="E130" s="20">
        <v>12.297326195923784</v>
      </c>
      <c r="F130" s="20">
        <v>35.03342924166926</v>
      </c>
      <c r="G130" s="20">
        <v>3.251</v>
      </c>
      <c r="H130" s="1">
        <v>5.1</v>
      </c>
      <c r="I130" s="2"/>
      <c r="J130" s="11">
        <f t="shared" si="5"/>
        <v>51</v>
      </c>
      <c r="K130" s="13">
        <v>8.5</v>
      </c>
      <c r="L130" s="18">
        <v>109</v>
      </c>
      <c r="M130" s="15">
        <v>61</v>
      </c>
      <c r="N130" s="43">
        <v>8.4</v>
      </c>
      <c r="O130" s="75">
        <f t="shared" si="4"/>
        <v>3721</v>
      </c>
      <c r="P130" s="73">
        <f t="shared" si="6"/>
        <v>2848579</v>
      </c>
      <c r="Q130" s="74">
        <f>QUOTIENT(P130,$P$420)</f>
        <v>10</v>
      </c>
      <c r="R130" s="74">
        <f t="shared" si="7"/>
        <v>0</v>
      </c>
      <c r="S130" s="43"/>
      <c r="T130" s="11"/>
      <c r="U130" s="43"/>
      <c r="V130" s="3"/>
    </row>
    <row r="131" spans="1:22" ht="12.75">
      <c r="A131" s="13">
        <v>2</v>
      </c>
      <c r="B131" s="18">
        <v>530</v>
      </c>
      <c r="C131" s="23">
        <v>2</v>
      </c>
      <c r="D131" s="4"/>
      <c r="E131" s="20">
        <v>17.113634949750516</v>
      </c>
      <c r="F131" s="20">
        <v>36.50942212370223</v>
      </c>
      <c r="G131" s="20">
        <v>4.067</v>
      </c>
      <c r="H131" s="1">
        <v>3.4</v>
      </c>
      <c r="I131" s="2"/>
      <c r="J131" s="11">
        <f t="shared" si="5"/>
        <v>34</v>
      </c>
      <c r="K131" s="13">
        <v>2.6</v>
      </c>
      <c r="L131" s="18">
        <v>530</v>
      </c>
      <c r="M131" s="15">
        <v>38</v>
      </c>
      <c r="N131" s="43">
        <v>2.9125</v>
      </c>
      <c r="O131" s="75">
        <f aca="true" t="shared" si="8" ref="O131:O194">M131^2</f>
        <v>1444</v>
      </c>
      <c r="P131" s="73">
        <f t="shared" si="6"/>
        <v>2850023</v>
      </c>
      <c r="Q131" s="74">
        <f>QUOTIENT(P131,$P$420)</f>
        <v>10</v>
      </c>
      <c r="R131" s="74">
        <f t="shared" si="7"/>
        <v>0</v>
      </c>
      <c r="S131" s="43"/>
      <c r="T131" s="11"/>
      <c r="U131" s="43"/>
      <c r="V131" s="11"/>
    </row>
    <row r="132" spans="1:22" ht="12.75">
      <c r="A132" s="13">
        <v>2</v>
      </c>
      <c r="B132" s="18">
        <v>110</v>
      </c>
      <c r="C132" s="23">
        <v>4</v>
      </c>
      <c r="D132" s="4"/>
      <c r="E132" s="20">
        <v>12.205642375995678</v>
      </c>
      <c r="F132" s="20">
        <v>36.54544844695847</v>
      </c>
      <c r="G132" s="20">
        <v>3.244</v>
      </c>
      <c r="H132" s="1">
        <v>4.9</v>
      </c>
      <c r="I132" s="2"/>
      <c r="J132" s="11">
        <f aca="true" t="shared" si="9" ref="J132:J195">H132*10</f>
        <v>49</v>
      </c>
      <c r="K132" s="13">
        <v>7.3</v>
      </c>
      <c r="L132" s="18">
        <v>110</v>
      </c>
      <c r="M132" s="15">
        <v>57</v>
      </c>
      <c r="N132" s="43">
        <v>9.108</v>
      </c>
      <c r="O132" s="75">
        <f t="shared" si="8"/>
        <v>3249</v>
      </c>
      <c r="P132" s="73">
        <f aca="true" t="shared" si="10" ref="P132:P195">P131+O132</f>
        <v>2853272</v>
      </c>
      <c r="Q132" s="74">
        <f>QUOTIENT(P132,$P$420)</f>
        <v>10</v>
      </c>
      <c r="R132" s="74">
        <f aca="true" t="shared" si="11" ref="R132:R195">IF(Q132&gt;Q131,1,0)</f>
        <v>0</v>
      </c>
      <c r="S132" s="43"/>
      <c r="T132" s="11"/>
      <c r="U132" s="43"/>
      <c r="V132" s="3"/>
    </row>
    <row r="133" spans="1:22" ht="12.75">
      <c r="A133" s="13">
        <v>2</v>
      </c>
      <c r="B133" s="18">
        <v>111</v>
      </c>
      <c r="C133" s="23">
        <v>1</v>
      </c>
      <c r="D133" s="4"/>
      <c r="E133" s="20">
        <v>13.784644641709614</v>
      </c>
      <c r="F133" s="20">
        <v>36.556118258121806</v>
      </c>
      <c r="G133" s="20">
        <v>3.583</v>
      </c>
      <c r="H133" s="1">
        <v>17.5</v>
      </c>
      <c r="I133" s="2"/>
      <c r="J133" s="11">
        <f t="shared" si="9"/>
        <v>175</v>
      </c>
      <c r="K133" s="13">
        <v>16.7</v>
      </c>
      <c r="L133" s="18">
        <v>111</v>
      </c>
      <c r="M133" s="15">
        <v>198</v>
      </c>
      <c r="N133" s="11">
        <v>19.5</v>
      </c>
      <c r="O133" s="75">
        <f t="shared" si="8"/>
        <v>39204</v>
      </c>
      <c r="P133" s="73">
        <f t="shared" si="10"/>
        <v>2892476</v>
      </c>
      <c r="Q133" s="74">
        <f>QUOTIENT(P133,$P$420)</f>
        <v>11</v>
      </c>
      <c r="R133" s="74">
        <f t="shared" si="11"/>
        <v>1</v>
      </c>
      <c r="S133" s="11"/>
      <c r="T133" s="11"/>
      <c r="U133" s="43"/>
      <c r="V133" s="3"/>
    </row>
    <row r="134" spans="1:22" ht="12.75">
      <c r="A134" s="13">
        <v>2</v>
      </c>
      <c r="B134" s="18">
        <v>142</v>
      </c>
      <c r="C134" s="23">
        <v>1</v>
      </c>
      <c r="D134" s="4"/>
      <c r="E134" s="20">
        <v>19.43870808828252</v>
      </c>
      <c r="F134" s="20">
        <v>36.85893592954821</v>
      </c>
      <c r="G134" s="20">
        <v>4.389</v>
      </c>
      <c r="H134" s="1">
        <v>21.1</v>
      </c>
      <c r="I134" s="2"/>
      <c r="J134" s="11">
        <f t="shared" si="9"/>
        <v>211</v>
      </c>
      <c r="K134" s="13">
        <v>14.8</v>
      </c>
      <c r="L134" s="18">
        <v>142</v>
      </c>
      <c r="M134" s="15">
        <v>226</v>
      </c>
      <c r="N134" s="43">
        <v>16.476666666666667</v>
      </c>
      <c r="O134" s="75">
        <f t="shared" si="8"/>
        <v>51076</v>
      </c>
      <c r="P134" s="73">
        <f t="shared" si="10"/>
        <v>2943552</v>
      </c>
      <c r="Q134" s="74">
        <f>QUOTIENT(P134,$P$420)</f>
        <v>11</v>
      </c>
      <c r="R134" s="74">
        <f t="shared" si="11"/>
        <v>0</v>
      </c>
      <c r="S134" s="43"/>
      <c r="T134" s="11"/>
      <c r="U134" s="43"/>
      <c r="V134" s="3"/>
    </row>
    <row r="135" spans="1:22" ht="12.75">
      <c r="A135" s="13">
        <v>2</v>
      </c>
      <c r="B135" s="18">
        <v>108</v>
      </c>
      <c r="C135" s="23">
        <v>4</v>
      </c>
      <c r="D135" s="4"/>
      <c r="E135" s="20">
        <v>10.298800088495609</v>
      </c>
      <c r="F135" s="20">
        <v>37.29984720796056</v>
      </c>
      <c r="G135" s="20">
        <v>3.172</v>
      </c>
      <c r="H135" s="1">
        <v>5.2</v>
      </c>
      <c r="I135" s="2"/>
      <c r="J135" s="11">
        <f t="shared" si="9"/>
        <v>52</v>
      </c>
      <c r="K135" s="13">
        <v>8.9</v>
      </c>
      <c r="L135" s="18">
        <v>108</v>
      </c>
      <c r="M135" s="15">
        <v>59</v>
      </c>
      <c r="N135" s="43">
        <v>11.16</v>
      </c>
      <c r="O135" s="75">
        <f t="shared" si="8"/>
        <v>3481</v>
      </c>
      <c r="P135" s="73">
        <f t="shared" si="10"/>
        <v>2947033</v>
      </c>
      <c r="Q135" s="74">
        <f>QUOTIENT(P135,$P$420)</f>
        <v>11</v>
      </c>
      <c r="R135" s="74">
        <f t="shared" si="11"/>
        <v>0</v>
      </c>
      <c r="S135" s="43"/>
      <c r="T135" s="11"/>
      <c r="U135" s="43"/>
      <c r="V135" s="3"/>
    </row>
    <row r="136" spans="1:22" ht="12.75">
      <c r="A136" s="13">
        <v>2</v>
      </c>
      <c r="B136" s="18">
        <v>145</v>
      </c>
      <c r="C136" s="23">
        <v>1</v>
      </c>
      <c r="D136" s="4"/>
      <c r="E136" s="20">
        <v>12.953080032070952</v>
      </c>
      <c r="F136" s="20">
        <v>38.63829219417914</v>
      </c>
      <c r="G136" s="20">
        <v>3.544</v>
      </c>
      <c r="H136" s="1">
        <v>17.5</v>
      </c>
      <c r="I136" s="2"/>
      <c r="J136" s="11">
        <f t="shared" si="9"/>
        <v>175</v>
      </c>
      <c r="K136" s="13">
        <v>15.2</v>
      </c>
      <c r="L136" s="18">
        <v>145</v>
      </c>
      <c r="M136" s="15">
        <v>191</v>
      </c>
      <c r="N136" s="11">
        <v>17</v>
      </c>
      <c r="O136" s="75">
        <f t="shared" si="8"/>
        <v>36481</v>
      </c>
      <c r="P136" s="73">
        <f t="shared" si="10"/>
        <v>2983514</v>
      </c>
      <c r="Q136" s="74">
        <f>QUOTIENT(P136,$P$420)</f>
        <v>11</v>
      </c>
      <c r="R136" s="74">
        <f t="shared" si="11"/>
        <v>0</v>
      </c>
      <c r="S136" s="11"/>
      <c r="T136" s="11"/>
      <c r="U136" s="43"/>
      <c r="V136" s="3"/>
    </row>
    <row r="137" spans="1:22" ht="12.75">
      <c r="A137" s="13">
        <v>2</v>
      </c>
      <c r="B137" s="18">
        <v>143</v>
      </c>
      <c r="C137" s="23">
        <v>1</v>
      </c>
      <c r="D137" s="4"/>
      <c r="E137" s="20">
        <v>17.44222944934217</v>
      </c>
      <c r="F137" s="20">
        <v>39.35235347265142</v>
      </c>
      <c r="G137" s="20">
        <v>4.402</v>
      </c>
      <c r="H137" s="1">
        <v>20.9</v>
      </c>
      <c r="I137" s="2"/>
      <c r="J137" s="11">
        <f t="shared" si="9"/>
        <v>209</v>
      </c>
      <c r="K137" s="13">
        <v>15.8</v>
      </c>
      <c r="L137" s="18">
        <v>143</v>
      </c>
      <c r="M137" s="15">
        <v>222</v>
      </c>
      <c r="N137" s="11">
        <v>17.7</v>
      </c>
      <c r="O137" s="75">
        <f t="shared" si="8"/>
        <v>49284</v>
      </c>
      <c r="P137" s="73">
        <f t="shared" si="10"/>
        <v>3032798</v>
      </c>
      <c r="Q137" s="74">
        <f>QUOTIENT(P137,$P$420)</f>
        <v>11</v>
      </c>
      <c r="R137" s="74">
        <f t="shared" si="11"/>
        <v>0</v>
      </c>
      <c r="S137" s="11"/>
      <c r="T137" s="11"/>
      <c r="U137" s="43"/>
      <c r="V137" s="3"/>
    </row>
    <row r="138" spans="1:22" ht="12.75">
      <c r="A138" s="13">
        <v>2</v>
      </c>
      <c r="B138" s="18">
        <v>144</v>
      </c>
      <c r="C138" s="23">
        <v>1</v>
      </c>
      <c r="D138" s="4"/>
      <c r="E138" s="20">
        <v>15.064288261939936</v>
      </c>
      <c r="F138" s="20">
        <v>39.63385073597036</v>
      </c>
      <c r="G138" s="20">
        <v>3.838</v>
      </c>
      <c r="H138" s="1">
        <v>17</v>
      </c>
      <c r="I138" s="2"/>
      <c r="J138" s="11">
        <f t="shared" si="9"/>
        <v>170</v>
      </c>
      <c r="K138" s="13">
        <v>15.4</v>
      </c>
      <c r="L138" s="18">
        <v>144</v>
      </c>
      <c r="M138" s="15">
        <v>188</v>
      </c>
      <c r="N138" s="11">
        <v>17.45</v>
      </c>
      <c r="O138" s="75">
        <f t="shared" si="8"/>
        <v>35344</v>
      </c>
      <c r="P138" s="73">
        <f t="shared" si="10"/>
        <v>3068142</v>
      </c>
      <c r="Q138" s="74">
        <f>QUOTIENT(P138,$P$420)</f>
        <v>11</v>
      </c>
      <c r="R138" s="74">
        <f t="shared" si="11"/>
        <v>0</v>
      </c>
      <c r="S138" s="11"/>
      <c r="T138" s="11"/>
      <c r="U138" s="43"/>
      <c r="V138" s="3"/>
    </row>
    <row r="139" spans="1:22" ht="12.75">
      <c r="A139" s="13">
        <v>2</v>
      </c>
      <c r="B139" s="18">
        <v>529</v>
      </c>
      <c r="C139" s="23">
        <v>3</v>
      </c>
      <c r="D139" s="4"/>
      <c r="E139" s="20">
        <v>13.133327199079476</v>
      </c>
      <c r="F139" s="20">
        <v>39.820254528090594</v>
      </c>
      <c r="G139" s="20">
        <v>3.491</v>
      </c>
      <c r="H139" s="1">
        <v>3</v>
      </c>
      <c r="I139" s="2"/>
      <c r="J139" s="11">
        <f t="shared" si="9"/>
        <v>30</v>
      </c>
      <c r="K139" s="13">
        <v>4.3</v>
      </c>
      <c r="L139" s="18">
        <v>529</v>
      </c>
      <c r="M139" s="15">
        <v>32</v>
      </c>
      <c r="N139" s="43">
        <v>4.475</v>
      </c>
      <c r="O139" s="75">
        <f t="shared" si="8"/>
        <v>1024</v>
      </c>
      <c r="P139" s="73">
        <f t="shared" si="10"/>
        <v>3069166</v>
      </c>
      <c r="Q139" s="74">
        <f>QUOTIENT(P139,$P$420)</f>
        <v>11</v>
      </c>
      <c r="R139" s="74">
        <f t="shared" si="11"/>
        <v>0</v>
      </c>
      <c r="S139" s="43"/>
      <c r="T139" s="11"/>
      <c r="U139" s="43"/>
      <c r="V139" s="11"/>
    </row>
    <row r="140" spans="1:22" ht="12.75">
      <c r="A140" s="13">
        <v>2</v>
      </c>
      <c r="B140" s="18">
        <v>532</v>
      </c>
      <c r="C140" s="23">
        <v>2</v>
      </c>
      <c r="D140" s="4"/>
      <c r="E140" s="20">
        <v>19.84494767082688</v>
      </c>
      <c r="F140" s="20">
        <v>39.91745104665555</v>
      </c>
      <c r="G140" s="20">
        <v>4.853</v>
      </c>
      <c r="H140" s="1">
        <v>3.4</v>
      </c>
      <c r="I140" s="2"/>
      <c r="J140" s="11">
        <f t="shared" si="9"/>
        <v>34</v>
      </c>
      <c r="K140" s="13">
        <v>2.7</v>
      </c>
      <c r="L140" s="18">
        <v>532</v>
      </c>
      <c r="M140" s="15">
        <v>50</v>
      </c>
      <c r="N140" s="43">
        <v>3.7</v>
      </c>
      <c r="O140" s="75">
        <f t="shared" si="8"/>
        <v>2500</v>
      </c>
      <c r="P140" s="73">
        <f t="shared" si="10"/>
        <v>3071666</v>
      </c>
      <c r="Q140" s="74">
        <f>QUOTIENT(P140,$P$420)</f>
        <v>11</v>
      </c>
      <c r="R140" s="74">
        <f t="shared" si="11"/>
        <v>0</v>
      </c>
      <c r="S140" s="43"/>
      <c r="T140" s="11"/>
      <c r="U140" s="43"/>
      <c r="V140" s="11"/>
    </row>
    <row r="141" spans="1:22" ht="12.75">
      <c r="A141" s="13">
        <v>2</v>
      </c>
      <c r="B141" s="18">
        <v>274</v>
      </c>
      <c r="C141" s="23">
        <v>1</v>
      </c>
      <c r="D141" s="4"/>
      <c r="E141" s="20">
        <v>19.862993702523045</v>
      </c>
      <c r="F141" s="20">
        <v>43.006847340551836</v>
      </c>
      <c r="G141" s="20">
        <v>5.43</v>
      </c>
      <c r="H141" s="1">
        <v>18.5</v>
      </c>
      <c r="I141" s="2"/>
      <c r="J141" s="11">
        <f t="shared" si="9"/>
        <v>185</v>
      </c>
      <c r="K141" s="13">
        <v>15.8</v>
      </c>
      <c r="L141" s="18">
        <v>274</v>
      </c>
      <c r="M141" s="15">
        <v>206</v>
      </c>
      <c r="N141" s="11">
        <v>18.05</v>
      </c>
      <c r="O141" s="75">
        <f t="shared" si="8"/>
        <v>42436</v>
      </c>
      <c r="P141" s="73">
        <f t="shared" si="10"/>
        <v>3114102</v>
      </c>
      <c r="Q141" s="74">
        <f>QUOTIENT(P141,$P$420)</f>
        <v>11</v>
      </c>
      <c r="R141" s="74">
        <f t="shared" si="11"/>
        <v>0</v>
      </c>
      <c r="S141" s="11"/>
      <c r="T141" s="11"/>
      <c r="U141" s="43"/>
      <c r="V141" s="3"/>
    </row>
    <row r="142" spans="1:22" ht="12.75">
      <c r="A142" s="13">
        <v>2</v>
      </c>
      <c r="B142" s="18">
        <v>271</v>
      </c>
      <c r="C142" s="23">
        <v>1</v>
      </c>
      <c r="D142" s="4"/>
      <c r="E142" s="20">
        <v>18.192063791736537</v>
      </c>
      <c r="F142" s="20">
        <v>43.34219676017113</v>
      </c>
      <c r="G142" s="20">
        <v>5.096</v>
      </c>
      <c r="H142" s="1">
        <v>16.7</v>
      </c>
      <c r="I142" s="2"/>
      <c r="J142" s="11">
        <f t="shared" si="9"/>
        <v>167</v>
      </c>
      <c r="K142" s="13">
        <v>14.7</v>
      </c>
      <c r="L142" s="18">
        <v>271</v>
      </c>
      <c r="M142" s="15">
        <v>182</v>
      </c>
      <c r="N142" s="11">
        <v>15.95</v>
      </c>
      <c r="O142" s="75">
        <f t="shared" si="8"/>
        <v>33124</v>
      </c>
      <c r="P142" s="73">
        <f t="shared" si="10"/>
        <v>3147226</v>
      </c>
      <c r="Q142" s="74">
        <f>QUOTIENT(P142,$P$420)</f>
        <v>12</v>
      </c>
      <c r="R142" s="74">
        <f t="shared" si="11"/>
        <v>1</v>
      </c>
      <c r="S142" s="11"/>
      <c r="T142" s="11"/>
      <c r="U142" s="43"/>
      <c r="V142" s="3"/>
    </row>
    <row r="143" spans="1:22" ht="12.75">
      <c r="A143" s="13">
        <v>2</v>
      </c>
      <c r="B143" s="18">
        <v>270</v>
      </c>
      <c r="C143" s="23">
        <v>2</v>
      </c>
      <c r="D143" s="4"/>
      <c r="E143" s="20">
        <v>17.32023821060512</v>
      </c>
      <c r="F143" s="20">
        <v>44.176379088013704</v>
      </c>
      <c r="G143" s="20">
        <v>5.129</v>
      </c>
      <c r="H143" s="1">
        <v>5.2</v>
      </c>
      <c r="I143" s="2"/>
      <c r="J143" s="11">
        <f t="shared" si="9"/>
        <v>52</v>
      </c>
      <c r="K143" s="13">
        <v>5.3</v>
      </c>
      <c r="L143" s="18">
        <v>270</v>
      </c>
      <c r="M143" s="15">
        <v>65</v>
      </c>
      <c r="N143" s="43">
        <v>6.225</v>
      </c>
      <c r="O143" s="75">
        <f t="shared" si="8"/>
        <v>4225</v>
      </c>
      <c r="P143" s="73">
        <f t="shared" si="10"/>
        <v>3151451</v>
      </c>
      <c r="Q143" s="74">
        <f>QUOTIENT(P143,$P$420)</f>
        <v>12</v>
      </c>
      <c r="R143" s="74">
        <f t="shared" si="11"/>
        <v>0</v>
      </c>
      <c r="S143" s="43"/>
      <c r="T143" s="11"/>
      <c r="U143" s="43"/>
      <c r="V143" s="3"/>
    </row>
    <row r="144" spans="1:22" ht="12.75">
      <c r="A144" s="13">
        <v>2</v>
      </c>
      <c r="B144" s="18">
        <v>267</v>
      </c>
      <c r="C144" s="23">
        <v>1</v>
      </c>
      <c r="D144" s="4"/>
      <c r="E144" s="20">
        <v>14.707315430238623</v>
      </c>
      <c r="F144" s="20">
        <v>44.545925490839956</v>
      </c>
      <c r="G144" s="20">
        <v>4.849</v>
      </c>
      <c r="H144" s="1">
        <v>16.6</v>
      </c>
      <c r="I144" s="2"/>
      <c r="J144" s="11">
        <f t="shared" si="9"/>
        <v>166</v>
      </c>
      <c r="K144" s="13">
        <v>15.7</v>
      </c>
      <c r="L144" s="18">
        <v>267</v>
      </c>
      <c r="M144" s="15">
        <v>190</v>
      </c>
      <c r="N144" s="11">
        <v>17.3</v>
      </c>
      <c r="O144" s="75">
        <f t="shared" si="8"/>
        <v>36100</v>
      </c>
      <c r="P144" s="73">
        <f t="shared" si="10"/>
        <v>3187551</v>
      </c>
      <c r="Q144" s="74">
        <f>QUOTIENT(P144,$P$420)</f>
        <v>12</v>
      </c>
      <c r="R144" s="74">
        <f t="shared" si="11"/>
        <v>0</v>
      </c>
      <c r="S144" s="11"/>
      <c r="T144" s="11"/>
      <c r="U144" s="43"/>
      <c r="V144" s="3"/>
    </row>
    <row r="145" spans="1:22" ht="12.75">
      <c r="A145" s="13">
        <v>2</v>
      </c>
      <c r="B145" s="18">
        <v>259</v>
      </c>
      <c r="C145" s="23">
        <v>1</v>
      </c>
      <c r="D145" s="4"/>
      <c r="E145" s="20">
        <v>11.014360051939347</v>
      </c>
      <c r="F145" s="20">
        <v>44.75969773854871</v>
      </c>
      <c r="G145" s="20">
        <v>4.358</v>
      </c>
      <c r="H145" s="1">
        <v>19</v>
      </c>
      <c r="I145" s="2"/>
      <c r="J145" s="11">
        <f t="shared" si="9"/>
        <v>190</v>
      </c>
      <c r="K145" s="13">
        <v>18</v>
      </c>
      <c r="L145" s="18">
        <v>259</v>
      </c>
      <c r="M145" s="15">
        <v>215</v>
      </c>
      <c r="N145" s="11">
        <v>19.8</v>
      </c>
      <c r="O145" s="75">
        <f t="shared" si="8"/>
        <v>46225</v>
      </c>
      <c r="P145" s="73">
        <f t="shared" si="10"/>
        <v>3233776</v>
      </c>
      <c r="Q145" s="74">
        <f>QUOTIENT(P145,$P$420)</f>
        <v>12</v>
      </c>
      <c r="R145" s="74">
        <f t="shared" si="11"/>
        <v>0</v>
      </c>
      <c r="S145" s="11"/>
      <c r="T145" s="11"/>
      <c r="U145" s="43"/>
      <c r="V145" s="3"/>
    </row>
    <row r="146" spans="1:22" ht="12.75">
      <c r="A146" s="13">
        <v>2</v>
      </c>
      <c r="B146" s="18">
        <v>266</v>
      </c>
      <c r="C146" s="23">
        <v>2</v>
      </c>
      <c r="D146" s="4"/>
      <c r="E146" s="20">
        <v>15.540614442863452</v>
      </c>
      <c r="F146" s="20">
        <v>45.97575126888373</v>
      </c>
      <c r="G146" s="20">
        <v>5.364</v>
      </c>
      <c r="H146" s="1">
        <v>6.5</v>
      </c>
      <c r="I146" s="2"/>
      <c r="J146" s="11">
        <f t="shared" si="9"/>
        <v>65</v>
      </c>
      <c r="K146" s="13">
        <v>6.3</v>
      </c>
      <c r="L146" s="18">
        <v>266</v>
      </c>
      <c r="M146" s="15">
        <v>83</v>
      </c>
      <c r="N146" s="43">
        <v>8.175</v>
      </c>
      <c r="O146" s="75">
        <f t="shared" si="8"/>
        <v>6889</v>
      </c>
      <c r="P146" s="73">
        <f t="shared" si="10"/>
        <v>3240665</v>
      </c>
      <c r="Q146" s="74">
        <f>QUOTIENT(P146,$P$420)</f>
        <v>12</v>
      </c>
      <c r="R146" s="74">
        <f t="shared" si="11"/>
        <v>0</v>
      </c>
      <c r="S146" s="43"/>
      <c r="T146" s="11"/>
      <c r="U146" s="43"/>
      <c r="V146" s="3"/>
    </row>
    <row r="147" spans="1:22" ht="12.75">
      <c r="A147" s="13">
        <v>2</v>
      </c>
      <c r="B147" s="18">
        <v>279</v>
      </c>
      <c r="C147" s="23">
        <v>1</v>
      </c>
      <c r="D147" s="4"/>
      <c r="E147" s="20">
        <v>18.279010023800236</v>
      </c>
      <c r="F147" s="20">
        <v>47.86717867756372</v>
      </c>
      <c r="G147" s="20">
        <v>6.115</v>
      </c>
      <c r="H147" s="1">
        <v>18.9</v>
      </c>
      <c r="I147" s="2"/>
      <c r="J147" s="11">
        <f t="shared" si="9"/>
        <v>189</v>
      </c>
      <c r="K147" s="13">
        <v>16.6</v>
      </c>
      <c r="L147" s="18">
        <v>279</v>
      </c>
      <c r="M147" s="15">
        <v>213</v>
      </c>
      <c r="N147" s="11">
        <v>19.1</v>
      </c>
      <c r="O147" s="75">
        <f t="shared" si="8"/>
        <v>45369</v>
      </c>
      <c r="P147" s="73">
        <f t="shared" si="10"/>
        <v>3286034</v>
      </c>
      <c r="Q147" s="74">
        <f>QUOTIENT(P147,$P$420)</f>
        <v>12</v>
      </c>
      <c r="R147" s="74">
        <f t="shared" si="11"/>
        <v>0</v>
      </c>
      <c r="S147" s="11"/>
      <c r="T147" s="11"/>
      <c r="U147" s="43"/>
      <c r="V147" s="3"/>
    </row>
    <row r="148" spans="1:22" ht="12.75">
      <c r="A148" s="13">
        <v>2</v>
      </c>
      <c r="B148" s="18">
        <v>254</v>
      </c>
      <c r="C148" s="23">
        <v>2</v>
      </c>
      <c r="D148" s="4"/>
      <c r="E148" s="20">
        <v>10.246125002181982</v>
      </c>
      <c r="F148" s="20">
        <v>48.41785846606251</v>
      </c>
      <c r="G148" s="20">
        <v>5.065</v>
      </c>
      <c r="H148" s="1">
        <v>4.4</v>
      </c>
      <c r="I148" s="2"/>
      <c r="J148" s="11">
        <f t="shared" si="9"/>
        <v>44</v>
      </c>
      <c r="K148" s="13">
        <v>3.2</v>
      </c>
      <c r="L148" s="18">
        <v>254</v>
      </c>
      <c r="M148" s="15">
        <v>56</v>
      </c>
      <c r="N148" s="43">
        <v>4.75</v>
      </c>
      <c r="O148" s="75">
        <f t="shared" si="8"/>
        <v>3136</v>
      </c>
      <c r="P148" s="73">
        <f t="shared" si="10"/>
        <v>3289170</v>
      </c>
      <c r="Q148" s="74">
        <f>QUOTIENT(P148,$P$420)</f>
        <v>12</v>
      </c>
      <c r="R148" s="74">
        <f t="shared" si="11"/>
        <v>0</v>
      </c>
      <c r="S148" s="43"/>
      <c r="T148" s="11"/>
      <c r="U148" s="43"/>
      <c r="V148" s="3"/>
    </row>
    <row r="149" spans="1:22" ht="12.75">
      <c r="A149" s="13">
        <v>2</v>
      </c>
      <c r="B149" s="18">
        <v>263</v>
      </c>
      <c r="C149" s="23">
        <v>1</v>
      </c>
      <c r="D149" s="4"/>
      <c r="E149" s="20">
        <v>13.853176364987043</v>
      </c>
      <c r="F149" s="20">
        <v>48.66310419199092</v>
      </c>
      <c r="G149" s="20">
        <v>5.746</v>
      </c>
      <c r="H149" s="1">
        <v>17.2</v>
      </c>
      <c r="I149" s="2">
        <v>13.3</v>
      </c>
      <c r="J149" s="11">
        <f t="shared" si="9"/>
        <v>172</v>
      </c>
      <c r="K149" s="13">
        <v>15.1</v>
      </c>
      <c r="L149" s="18">
        <v>263</v>
      </c>
      <c r="M149" s="15">
        <v>189</v>
      </c>
      <c r="N149" s="11">
        <v>18.75</v>
      </c>
      <c r="O149" s="75">
        <f t="shared" si="8"/>
        <v>35721</v>
      </c>
      <c r="P149" s="73">
        <f t="shared" si="10"/>
        <v>3324891</v>
      </c>
      <c r="Q149" s="74">
        <f>QUOTIENT(P149,$P$420)</f>
        <v>12</v>
      </c>
      <c r="R149" s="74">
        <f t="shared" si="11"/>
        <v>0</v>
      </c>
      <c r="S149" s="11"/>
      <c r="T149" s="11"/>
      <c r="U149" s="43"/>
      <c r="V149" s="3"/>
    </row>
    <row r="150" spans="1:22" ht="12.75">
      <c r="A150" s="13">
        <v>2</v>
      </c>
      <c r="B150" s="18">
        <v>253</v>
      </c>
      <c r="C150" s="23">
        <v>1</v>
      </c>
      <c r="D150" s="4"/>
      <c r="E150" s="20">
        <v>11.10122640303805</v>
      </c>
      <c r="F150" s="20">
        <v>48.90267966429336</v>
      </c>
      <c r="G150" s="20">
        <v>5.343</v>
      </c>
      <c r="H150" s="1">
        <v>18.3</v>
      </c>
      <c r="I150" s="2"/>
      <c r="J150" s="11">
        <f t="shared" si="9"/>
        <v>183</v>
      </c>
      <c r="K150" s="13">
        <v>17.2</v>
      </c>
      <c r="L150" s="18">
        <v>253</v>
      </c>
      <c r="M150" s="15">
        <v>207</v>
      </c>
      <c r="N150" s="11">
        <v>17.5</v>
      </c>
      <c r="O150" s="75">
        <f t="shared" si="8"/>
        <v>42849</v>
      </c>
      <c r="P150" s="73">
        <f t="shared" si="10"/>
        <v>3367740</v>
      </c>
      <c r="Q150" s="74">
        <f>QUOTIENT(P150,$P$420)</f>
        <v>12</v>
      </c>
      <c r="R150" s="74">
        <f t="shared" si="11"/>
        <v>0</v>
      </c>
      <c r="S150" s="11"/>
      <c r="T150" s="11"/>
      <c r="U150" s="43"/>
      <c r="V150" s="3"/>
    </row>
    <row r="151" spans="1:22" ht="12.75">
      <c r="A151" s="13">
        <v>3</v>
      </c>
      <c r="B151" s="18">
        <v>489</v>
      </c>
      <c r="C151" s="23">
        <v>2</v>
      </c>
      <c r="D151" s="4"/>
      <c r="E151" s="20">
        <v>23.25544678313385</v>
      </c>
      <c r="F151" s="20">
        <v>2.1341370426543533</v>
      </c>
      <c r="G151" s="20">
        <v>2.795</v>
      </c>
      <c r="H151" s="1">
        <v>3.4</v>
      </c>
      <c r="I151" s="2"/>
      <c r="J151" s="11">
        <f t="shared" si="9"/>
        <v>34</v>
      </c>
      <c r="K151" s="13">
        <v>3</v>
      </c>
      <c r="L151" s="18">
        <v>489</v>
      </c>
      <c r="M151" s="15">
        <v>49</v>
      </c>
      <c r="N151" s="43">
        <v>4.425</v>
      </c>
      <c r="O151" s="75">
        <f t="shared" si="8"/>
        <v>2401</v>
      </c>
      <c r="P151" s="73">
        <f t="shared" si="10"/>
        <v>3370141</v>
      </c>
      <c r="Q151" s="74">
        <f>QUOTIENT(P151,$P$420)</f>
        <v>12</v>
      </c>
      <c r="R151" s="74">
        <f t="shared" si="11"/>
        <v>0</v>
      </c>
      <c r="S151" s="43"/>
      <c r="T151" s="11"/>
      <c r="U151" s="43"/>
      <c r="V151" s="11"/>
    </row>
    <row r="152" spans="1:22" ht="12.75">
      <c r="A152" s="13">
        <v>3</v>
      </c>
      <c r="B152" s="18">
        <v>491</v>
      </c>
      <c r="C152" s="23">
        <v>1</v>
      </c>
      <c r="D152" s="4"/>
      <c r="E152" s="20">
        <v>20.959532569447887</v>
      </c>
      <c r="F152" s="20">
        <v>2.544617155929983</v>
      </c>
      <c r="G152" s="20">
        <v>2.663</v>
      </c>
      <c r="H152" s="1">
        <v>9.5</v>
      </c>
      <c r="I152" s="2"/>
      <c r="J152" s="11">
        <f t="shared" si="9"/>
        <v>95</v>
      </c>
      <c r="K152" s="13">
        <v>9.8</v>
      </c>
      <c r="L152" s="18">
        <v>491</v>
      </c>
      <c r="M152" s="15">
        <v>103</v>
      </c>
      <c r="N152" s="11">
        <v>10.85</v>
      </c>
      <c r="O152" s="75">
        <f t="shared" si="8"/>
        <v>10609</v>
      </c>
      <c r="P152" s="73">
        <f t="shared" si="10"/>
        <v>3380750</v>
      </c>
      <c r="Q152" s="74">
        <f>QUOTIENT(P152,$P$420)</f>
        <v>12</v>
      </c>
      <c r="R152" s="74">
        <f t="shared" si="11"/>
        <v>0</v>
      </c>
      <c r="S152" s="11"/>
      <c r="T152" s="11"/>
      <c r="U152" s="43"/>
      <c r="V152" s="11"/>
    </row>
    <row r="153" spans="1:22" ht="12.75">
      <c r="A153" s="13">
        <v>3</v>
      </c>
      <c r="B153" s="18">
        <v>488</v>
      </c>
      <c r="C153" s="23">
        <v>2</v>
      </c>
      <c r="D153" s="4"/>
      <c r="E153" s="20">
        <v>21.692759231343178</v>
      </c>
      <c r="F153" s="20">
        <v>3.628463852786087</v>
      </c>
      <c r="G153" s="20">
        <v>2.879</v>
      </c>
      <c r="H153" s="1">
        <v>3.7</v>
      </c>
      <c r="I153" s="2"/>
      <c r="J153" s="11">
        <f t="shared" si="9"/>
        <v>37</v>
      </c>
      <c r="K153" s="13">
        <v>3.2</v>
      </c>
      <c r="L153" s="18">
        <v>488</v>
      </c>
      <c r="M153" s="15">
        <v>56</v>
      </c>
      <c r="N153" s="43">
        <v>3.9</v>
      </c>
      <c r="O153" s="75">
        <f t="shared" si="8"/>
        <v>3136</v>
      </c>
      <c r="P153" s="73">
        <f t="shared" si="10"/>
        <v>3383886</v>
      </c>
      <c r="Q153" s="74">
        <f>QUOTIENT(P153,$P$420)</f>
        <v>12</v>
      </c>
      <c r="R153" s="74">
        <f t="shared" si="11"/>
        <v>0</v>
      </c>
      <c r="S153" s="43"/>
      <c r="T153" s="11"/>
      <c r="U153" s="43"/>
      <c r="V153" s="11"/>
    </row>
    <row r="154" spans="1:22" ht="12.75">
      <c r="A154" s="13">
        <v>3</v>
      </c>
      <c r="B154" s="18">
        <v>462</v>
      </c>
      <c r="C154" s="23">
        <v>2</v>
      </c>
      <c r="D154" s="4"/>
      <c r="E154" s="20">
        <v>25.97494754806038</v>
      </c>
      <c r="F154" s="20">
        <v>4.528568413473744</v>
      </c>
      <c r="G154" s="20">
        <v>3.353</v>
      </c>
      <c r="H154" s="1">
        <v>3.2</v>
      </c>
      <c r="I154" s="2"/>
      <c r="J154" s="11">
        <f t="shared" si="9"/>
        <v>32</v>
      </c>
      <c r="K154" s="13">
        <v>2.8</v>
      </c>
      <c r="L154" s="18">
        <v>462</v>
      </c>
      <c r="M154" s="15">
        <v>50</v>
      </c>
      <c r="N154" s="43">
        <v>4.35</v>
      </c>
      <c r="O154" s="75">
        <f t="shared" si="8"/>
        <v>2500</v>
      </c>
      <c r="P154" s="73">
        <f t="shared" si="10"/>
        <v>3386386</v>
      </c>
      <c r="Q154" s="74">
        <f>QUOTIENT(P154,$P$420)</f>
        <v>12</v>
      </c>
      <c r="R154" s="74">
        <f t="shared" si="11"/>
        <v>0</v>
      </c>
      <c r="S154" s="43"/>
      <c r="T154" s="11"/>
      <c r="U154" s="43"/>
      <c r="V154" s="11"/>
    </row>
    <row r="155" spans="1:22" ht="12.75">
      <c r="A155" s="13">
        <v>3</v>
      </c>
      <c r="B155" s="18">
        <v>468</v>
      </c>
      <c r="C155" s="23">
        <v>1</v>
      </c>
      <c r="D155" s="4"/>
      <c r="E155" s="20">
        <v>28.728991401466388</v>
      </c>
      <c r="F155" s="20">
        <v>4.737992513129419</v>
      </c>
      <c r="G155" s="20">
        <v>3.907</v>
      </c>
      <c r="H155" s="1">
        <v>14.4</v>
      </c>
      <c r="I155" s="2"/>
      <c r="J155" s="11">
        <f t="shared" si="9"/>
        <v>144</v>
      </c>
      <c r="K155" s="13">
        <v>14</v>
      </c>
      <c r="L155" s="18">
        <v>468</v>
      </c>
      <c r="M155" s="15">
        <v>164</v>
      </c>
      <c r="N155" s="11">
        <v>15.3</v>
      </c>
      <c r="O155" s="75">
        <f t="shared" si="8"/>
        <v>26896</v>
      </c>
      <c r="P155" s="73">
        <f t="shared" si="10"/>
        <v>3413282</v>
      </c>
      <c r="Q155" s="74">
        <f>QUOTIENT(P155,$P$420)</f>
        <v>13</v>
      </c>
      <c r="R155" s="74">
        <f t="shared" si="11"/>
        <v>1</v>
      </c>
      <c r="S155" s="11"/>
      <c r="T155" s="11"/>
      <c r="U155" s="43"/>
      <c r="V155" s="11"/>
    </row>
    <row r="156" spans="1:22" ht="12.75">
      <c r="A156" s="13">
        <v>3</v>
      </c>
      <c r="B156" s="18">
        <v>487</v>
      </c>
      <c r="C156" s="23">
        <v>2</v>
      </c>
      <c r="D156" s="4"/>
      <c r="E156" s="20">
        <v>21.312129786976964</v>
      </c>
      <c r="F156" s="20">
        <v>5.400543485895579</v>
      </c>
      <c r="G156" s="20">
        <v>2.911</v>
      </c>
      <c r="H156" s="1">
        <v>2.7</v>
      </c>
      <c r="I156" s="2"/>
      <c r="J156" s="11">
        <f t="shared" si="9"/>
        <v>27</v>
      </c>
      <c r="K156" s="13">
        <v>2.6</v>
      </c>
      <c r="L156" s="18">
        <v>487</v>
      </c>
      <c r="M156" s="15">
        <v>50</v>
      </c>
      <c r="N156" s="43">
        <v>3.866666666666667</v>
      </c>
      <c r="O156" s="75">
        <f t="shared" si="8"/>
        <v>2500</v>
      </c>
      <c r="P156" s="73">
        <f t="shared" si="10"/>
        <v>3415782</v>
      </c>
      <c r="Q156" s="74">
        <f>QUOTIENT(P156,$P$420)</f>
        <v>13</v>
      </c>
      <c r="R156" s="74">
        <f t="shared" si="11"/>
        <v>0</v>
      </c>
      <c r="S156" s="43"/>
      <c r="T156" s="11"/>
      <c r="U156" s="43"/>
      <c r="V156" s="3"/>
    </row>
    <row r="157" spans="1:22" ht="12.75">
      <c r="A157" s="13">
        <v>3</v>
      </c>
      <c r="B157" s="18">
        <v>469</v>
      </c>
      <c r="C157" s="23">
        <v>2</v>
      </c>
      <c r="D157" s="4"/>
      <c r="E157" s="20">
        <v>29.18714508912092</v>
      </c>
      <c r="F157" s="20">
        <v>5.472896723546364</v>
      </c>
      <c r="G157" s="20">
        <v>4.083</v>
      </c>
      <c r="H157" s="1">
        <v>3.3</v>
      </c>
      <c r="I157" s="2"/>
      <c r="J157" s="11">
        <f t="shared" si="9"/>
        <v>33</v>
      </c>
      <c r="K157" s="13">
        <v>3.4</v>
      </c>
      <c r="L157" s="18">
        <v>469</v>
      </c>
      <c r="M157" s="15">
        <v>45</v>
      </c>
      <c r="N157" s="43">
        <v>3.825</v>
      </c>
      <c r="O157" s="75">
        <f t="shared" si="8"/>
        <v>2025</v>
      </c>
      <c r="P157" s="73">
        <f t="shared" si="10"/>
        <v>3417807</v>
      </c>
      <c r="Q157" s="74">
        <f>QUOTIENT(P157,$P$420)</f>
        <v>13</v>
      </c>
      <c r="R157" s="74">
        <f t="shared" si="11"/>
        <v>0</v>
      </c>
      <c r="S157" s="43"/>
      <c r="T157" s="11"/>
      <c r="U157" s="43"/>
      <c r="V157" s="11"/>
    </row>
    <row r="158" spans="1:22" ht="12.75">
      <c r="A158" s="13">
        <v>3</v>
      </c>
      <c r="B158" s="18">
        <v>463</v>
      </c>
      <c r="C158" s="23">
        <v>1</v>
      </c>
      <c r="D158" s="4"/>
      <c r="E158" s="20">
        <v>24.680196629330585</v>
      </c>
      <c r="F158" s="20">
        <v>5.719839188087291</v>
      </c>
      <c r="G158" s="20">
        <v>3.301</v>
      </c>
      <c r="H158" s="1">
        <v>18.7</v>
      </c>
      <c r="I158" s="2"/>
      <c r="J158" s="11">
        <f t="shared" si="9"/>
        <v>187</v>
      </c>
      <c r="K158" s="13">
        <v>15.2</v>
      </c>
      <c r="L158" s="18">
        <v>463</v>
      </c>
      <c r="M158" s="15">
        <v>209</v>
      </c>
      <c r="N158" s="11">
        <v>16.4</v>
      </c>
      <c r="O158" s="75">
        <f t="shared" si="8"/>
        <v>43681</v>
      </c>
      <c r="P158" s="73">
        <f t="shared" si="10"/>
        <v>3461488</v>
      </c>
      <c r="Q158" s="74">
        <f>QUOTIENT(P158,$P$420)</f>
        <v>13</v>
      </c>
      <c r="R158" s="74">
        <f t="shared" si="11"/>
        <v>0</v>
      </c>
      <c r="S158" s="11"/>
      <c r="T158" s="11"/>
      <c r="U158" s="43"/>
      <c r="V158" s="11"/>
    </row>
    <row r="159" spans="1:22" ht="12.75">
      <c r="A159" s="13">
        <v>3</v>
      </c>
      <c r="B159" s="18">
        <v>464</v>
      </c>
      <c r="C159" s="23">
        <v>2</v>
      </c>
      <c r="D159" s="4"/>
      <c r="E159" s="20">
        <v>26.080260587137957</v>
      </c>
      <c r="F159" s="20">
        <v>6.025546423933564</v>
      </c>
      <c r="G159" s="20">
        <v>3.411</v>
      </c>
      <c r="H159" s="1">
        <v>3.8</v>
      </c>
      <c r="I159" s="2"/>
      <c r="J159" s="11">
        <f t="shared" si="9"/>
        <v>38</v>
      </c>
      <c r="K159" s="13">
        <v>3</v>
      </c>
      <c r="L159" s="18">
        <v>464</v>
      </c>
      <c r="M159" s="15">
        <v>47</v>
      </c>
      <c r="N159" s="43">
        <v>3.225</v>
      </c>
      <c r="O159" s="75">
        <f t="shared" si="8"/>
        <v>2209</v>
      </c>
      <c r="P159" s="73">
        <f t="shared" si="10"/>
        <v>3463697</v>
      </c>
      <c r="Q159" s="74">
        <f>QUOTIENT(P159,$P$420)</f>
        <v>13</v>
      </c>
      <c r="R159" s="74">
        <f t="shared" si="11"/>
        <v>0</v>
      </c>
      <c r="S159" s="43"/>
      <c r="T159" s="11"/>
      <c r="U159" s="43"/>
      <c r="V159" s="11"/>
    </row>
    <row r="160" spans="1:22" ht="12.75">
      <c r="A160" s="13">
        <v>3</v>
      </c>
      <c r="B160" s="18">
        <v>465</v>
      </c>
      <c r="C160" s="23">
        <v>1</v>
      </c>
      <c r="D160" s="4"/>
      <c r="E160" s="20">
        <v>26.931382899328863</v>
      </c>
      <c r="F160" s="20">
        <v>6.610368456427902</v>
      </c>
      <c r="G160" s="20">
        <v>3.665</v>
      </c>
      <c r="H160" s="1">
        <v>15.1</v>
      </c>
      <c r="I160" s="2"/>
      <c r="J160" s="11">
        <f t="shared" si="9"/>
        <v>151</v>
      </c>
      <c r="K160" s="13">
        <v>14.9</v>
      </c>
      <c r="L160" s="18">
        <v>465</v>
      </c>
      <c r="M160" s="15">
        <v>168</v>
      </c>
      <c r="N160" s="11">
        <v>16.45</v>
      </c>
      <c r="O160" s="75">
        <f t="shared" si="8"/>
        <v>28224</v>
      </c>
      <c r="P160" s="73">
        <f t="shared" si="10"/>
        <v>3491921</v>
      </c>
      <c r="Q160" s="74">
        <f>QUOTIENT(P160,$P$420)</f>
        <v>13</v>
      </c>
      <c r="R160" s="74">
        <f t="shared" si="11"/>
        <v>0</v>
      </c>
      <c r="S160" s="11"/>
      <c r="T160" s="11"/>
      <c r="U160" s="43"/>
      <c r="V160" s="11"/>
    </row>
    <row r="161" spans="1:22" ht="12.75">
      <c r="A161" s="13">
        <v>3</v>
      </c>
      <c r="B161" s="18">
        <v>466</v>
      </c>
      <c r="C161" s="23">
        <v>1</v>
      </c>
      <c r="D161" s="4"/>
      <c r="E161" s="20">
        <v>25.2475870299223</v>
      </c>
      <c r="F161" s="20">
        <v>7.586720580494526</v>
      </c>
      <c r="G161" s="20">
        <v>3.441</v>
      </c>
      <c r="H161" s="1">
        <v>15.1</v>
      </c>
      <c r="I161" s="2"/>
      <c r="J161" s="11">
        <f t="shared" si="9"/>
        <v>151</v>
      </c>
      <c r="K161" s="13">
        <v>13.7</v>
      </c>
      <c r="L161" s="18">
        <v>466</v>
      </c>
      <c r="M161" s="15">
        <v>165</v>
      </c>
      <c r="N161" s="11">
        <v>15.3</v>
      </c>
      <c r="O161" s="75">
        <f t="shared" si="8"/>
        <v>27225</v>
      </c>
      <c r="P161" s="73">
        <f t="shared" si="10"/>
        <v>3519146</v>
      </c>
      <c r="Q161" s="74">
        <f>QUOTIENT(P161,$P$420)</f>
        <v>13</v>
      </c>
      <c r="R161" s="74">
        <f t="shared" si="11"/>
        <v>0</v>
      </c>
      <c r="S161" s="11"/>
      <c r="T161" s="11"/>
      <c r="U161" s="43"/>
      <c r="V161" s="11"/>
    </row>
    <row r="162" spans="1:22" ht="12.75">
      <c r="A162" s="13">
        <v>3</v>
      </c>
      <c r="B162" s="18">
        <v>479</v>
      </c>
      <c r="C162" s="23">
        <v>2</v>
      </c>
      <c r="D162" s="4"/>
      <c r="E162" s="20">
        <v>22.484931707689416</v>
      </c>
      <c r="F162" s="20">
        <v>9.235298322227777</v>
      </c>
      <c r="G162" s="20">
        <v>3.195</v>
      </c>
      <c r="H162" s="1">
        <v>3</v>
      </c>
      <c r="I162" s="2"/>
      <c r="J162" s="11">
        <f t="shared" si="9"/>
        <v>30</v>
      </c>
      <c r="K162" s="13">
        <v>3</v>
      </c>
      <c r="L162" s="18">
        <v>479</v>
      </c>
      <c r="M162" s="15">
        <v>44</v>
      </c>
      <c r="N162" s="43">
        <v>3.9</v>
      </c>
      <c r="O162" s="75">
        <f t="shared" si="8"/>
        <v>1936</v>
      </c>
      <c r="P162" s="73">
        <f t="shared" si="10"/>
        <v>3521082</v>
      </c>
      <c r="Q162" s="74">
        <f>QUOTIENT(P162,$P$420)</f>
        <v>13</v>
      </c>
      <c r="R162" s="74">
        <f t="shared" si="11"/>
        <v>0</v>
      </c>
      <c r="S162" s="43"/>
      <c r="T162" s="11"/>
      <c r="U162" s="43"/>
      <c r="V162" s="11"/>
    </row>
    <row r="163" spans="1:22" ht="12.75">
      <c r="A163" s="13">
        <v>3</v>
      </c>
      <c r="B163" s="18">
        <v>474</v>
      </c>
      <c r="C163" s="23">
        <v>1</v>
      </c>
      <c r="D163" s="4"/>
      <c r="E163" s="20">
        <v>28.656165569624783</v>
      </c>
      <c r="F163" s="20">
        <v>10.353007864686047</v>
      </c>
      <c r="G163" s="20">
        <v>4.062</v>
      </c>
      <c r="H163" s="1">
        <v>21.6</v>
      </c>
      <c r="I163" s="2">
        <v>16</v>
      </c>
      <c r="J163" s="11">
        <f t="shared" si="9"/>
        <v>216</v>
      </c>
      <c r="K163" s="13">
        <v>16</v>
      </c>
      <c r="L163" s="18">
        <v>474</v>
      </c>
      <c r="M163" s="16">
        <v>230</v>
      </c>
      <c r="N163" s="11">
        <v>17</v>
      </c>
      <c r="O163" s="75">
        <f t="shared" si="8"/>
        <v>52900</v>
      </c>
      <c r="P163" s="73">
        <f t="shared" si="10"/>
        <v>3573982</v>
      </c>
      <c r="Q163" s="74">
        <f>QUOTIENT(P163,$P$420)</f>
        <v>13</v>
      </c>
      <c r="R163" s="74">
        <f t="shared" si="11"/>
        <v>0</v>
      </c>
      <c r="S163" s="11"/>
      <c r="T163" s="11"/>
      <c r="U163" s="43"/>
      <c r="V163" s="11"/>
    </row>
    <row r="164" spans="1:22" ht="12.75">
      <c r="A164" s="13">
        <v>3</v>
      </c>
      <c r="B164" s="18">
        <v>480</v>
      </c>
      <c r="C164" s="23">
        <v>4</v>
      </c>
      <c r="D164" s="4"/>
      <c r="E164" s="20">
        <v>22.245182229680402</v>
      </c>
      <c r="F164" s="20">
        <v>10.433348483028404</v>
      </c>
      <c r="G164" s="20">
        <v>3.146</v>
      </c>
      <c r="H164" s="1">
        <v>5.4</v>
      </c>
      <c r="I164" s="2"/>
      <c r="J164" s="11">
        <f t="shared" si="9"/>
        <v>54</v>
      </c>
      <c r="K164" s="13">
        <v>7.4</v>
      </c>
      <c r="L164" s="18">
        <v>480</v>
      </c>
      <c r="M164" s="15">
        <v>65</v>
      </c>
      <c r="N164" s="43">
        <v>8.06</v>
      </c>
      <c r="O164" s="75">
        <f t="shared" si="8"/>
        <v>4225</v>
      </c>
      <c r="P164" s="73">
        <f t="shared" si="10"/>
        <v>3578207</v>
      </c>
      <c r="Q164" s="74">
        <f>QUOTIENT(P164,$P$420)</f>
        <v>13</v>
      </c>
      <c r="R164" s="74">
        <f t="shared" si="11"/>
        <v>0</v>
      </c>
      <c r="S164" s="43"/>
      <c r="T164" s="11"/>
      <c r="U164" s="43"/>
      <c r="V164" s="11"/>
    </row>
    <row r="165" spans="1:22" ht="12.75">
      <c r="A165" s="13">
        <v>3</v>
      </c>
      <c r="B165" s="18">
        <v>481</v>
      </c>
      <c r="C165" s="23">
        <v>5</v>
      </c>
      <c r="D165" s="4"/>
      <c r="E165" s="20">
        <v>21.954252497834034</v>
      </c>
      <c r="F165" s="20">
        <v>10.769409327411973</v>
      </c>
      <c r="G165" s="20">
        <v>3.155</v>
      </c>
      <c r="H165" s="1">
        <v>14.8</v>
      </c>
      <c r="I165" s="2"/>
      <c r="J165" s="11">
        <f t="shared" si="9"/>
        <v>148</v>
      </c>
      <c r="K165" s="13">
        <v>14.9</v>
      </c>
      <c r="L165" s="18">
        <v>481</v>
      </c>
      <c r="M165" s="15">
        <v>199</v>
      </c>
      <c r="N165" s="11">
        <v>17.05</v>
      </c>
      <c r="O165" s="75">
        <f t="shared" si="8"/>
        <v>39601</v>
      </c>
      <c r="P165" s="73">
        <f t="shared" si="10"/>
        <v>3617808</v>
      </c>
      <c r="Q165" s="74">
        <f>QUOTIENT(P165,$P$420)</f>
        <v>13</v>
      </c>
      <c r="R165" s="74">
        <f t="shared" si="11"/>
        <v>0</v>
      </c>
      <c r="S165" s="11"/>
      <c r="T165" s="11"/>
      <c r="U165" s="43"/>
      <c r="V165" s="11"/>
    </row>
    <row r="166" spans="1:22" ht="12.75">
      <c r="A166" s="13">
        <v>3</v>
      </c>
      <c r="B166" s="18">
        <v>476</v>
      </c>
      <c r="C166" s="23">
        <v>2</v>
      </c>
      <c r="D166" s="4"/>
      <c r="E166" s="20">
        <v>25.863379761864156</v>
      </c>
      <c r="F166" s="20">
        <v>11.377591893436655</v>
      </c>
      <c r="G166" s="20">
        <v>3.652</v>
      </c>
      <c r="H166" s="1">
        <v>6.9</v>
      </c>
      <c r="I166" s="2"/>
      <c r="J166" s="11">
        <f t="shared" si="9"/>
        <v>69</v>
      </c>
      <c r="K166" s="13">
        <v>5.1</v>
      </c>
      <c r="L166" s="18">
        <v>476</v>
      </c>
      <c r="M166" s="15">
        <v>81</v>
      </c>
      <c r="N166" s="43">
        <v>5.75</v>
      </c>
      <c r="O166" s="75">
        <f t="shared" si="8"/>
        <v>6561</v>
      </c>
      <c r="P166" s="73">
        <f t="shared" si="10"/>
        <v>3624369</v>
      </c>
      <c r="Q166" s="74">
        <f>QUOTIENT(P166,$P$420)</f>
        <v>13</v>
      </c>
      <c r="R166" s="74">
        <f t="shared" si="11"/>
        <v>0</v>
      </c>
      <c r="S166" s="43"/>
      <c r="T166" s="11"/>
      <c r="U166" s="43"/>
      <c r="V166" s="11"/>
    </row>
    <row r="167" spans="1:22" ht="12.75">
      <c r="A167" s="13">
        <v>3</v>
      </c>
      <c r="B167" s="18">
        <v>475</v>
      </c>
      <c r="C167" s="23">
        <v>1</v>
      </c>
      <c r="D167" s="4"/>
      <c r="E167" s="20">
        <v>27.00138036432033</v>
      </c>
      <c r="F167" s="20">
        <v>11.380353923375864</v>
      </c>
      <c r="G167" s="20">
        <v>4.001</v>
      </c>
      <c r="H167" s="1">
        <v>14.4</v>
      </c>
      <c r="I167" s="2"/>
      <c r="J167" s="11">
        <f t="shared" si="9"/>
        <v>144</v>
      </c>
      <c r="K167" s="13">
        <v>14.7</v>
      </c>
      <c r="L167" s="18">
        <v>475</v>
      </c>
      <c r="M167" s="15">
        <v>164</v>
      </c>
      <c r="N167" s="11">
        <v>16.3</v>
      </c>
      <c r="O167" s="75">
        <f t="shared" si="8"/>
        <v>26896</v>
      </c>
      <c r="P167" s="73">
        <f t="shared" si="10"/>
        <v>3651265</v>
      </c>
      <c r="Q167" s="74">
        <f>QUOTIENT(P167,$P$420)</f>
        <v>13</v>
      </c>
      <c r="R167" s="74">
        <f t="shared" si="11"/>
        <v>0</v>
      </c>
      <c r="S167" s="11"/>
      <c r="T167" s="11"/>
      <c r="U167" s="43"/>
      <c r="V167" s="11"/>
    </row>
    <row r="168" spans="1:22" ht="12.75">
      <c r="A168" s="13">
        <v>3</v>
      </c>
      <c r="B168" s="18">
        <v>10</v>
      </c>
      <c r="C168" s="23">
        <v>7</v>
      </c>
      <c r="D168" s="4"/>
      <c r="E168" s="20">
        <v>21.37162473078414</v>
      </c>
      <c r="F168" s="20">
        <v>12.549531201066262</v>
      </c>
      <c r="G168" s="20">
        <v>3.159</v>
      </c>
      <c r="H168" s="1">
        <v>5.4</v>
      </c>
      <c r="I168" s="2"/>
      <c r="J168" s="11">
        <f t="shared" si="9"/>
        <v>54</v>
      </c>
      <c r="K168" s="13">
        <v>10</v>
      </c>
      <c r="L168" s="18">
        <v>10</v>
      </c>
      <c r="M168" s="15">
        <v>70</v>
      </c>
      <c r="N168" s="11">
        <v>8.8</v>
      </c>
      <c r="O168" s="75">
        <f t="shared" si="8"/>
        <v>4900</v>
      </c>
      <c r="P168" s="73">
        <f t="shared" si="10"/>
        <v>3656165</v>
      </c>
      <c r="Q168" s="74">
        <f>QUOTIENT(P168,$P$420)</f>
        <v>13</v>
      </c>
      <c r="R168" s="74">
        <f t="shared" si="11"/>
        <v>0</v>
      </c>
      <c r="S168" s="11"/>
      <c r="T168" s="11"/>
      <c r="U168" s="43"/>
      <c r="V168" s="3"/>
    </row>
    <row r="169" spans="1:22" ht="12.75">
      <c r="A169" s="13">
        <v>3</v>
      </c>
      <c r="B169" s="18">
        <v>11</v>
      </c>
      <c r="C169" s="23">
        <v>1</v>
      </c>
      <c r="D169" s="4"/>
      <c r="E169" s="20">
        <v>21.73766424503946</v>
      </c>
      <c r="F169" s="20">
        <v>12.73845466176855</v>
      </c>
      <c r="G169" s="20">
        <v>3.177</v>
      </c>
      <c r="H169" s="1">
        <v>11</v>
      </c>
      <c r="I169" s="2"/>
      <c r="J169" s="11">
        <f t="shared" si="9"/>
        <v>110</v>
      </c>
      <c r="K169" s="13">
        <v>12.3</v>
      </c>
      <c r="L169" s="18">
        <v>11</v>
      </c>
      <c r="M169" s="15">
        <v>120</v>
      </c>
      <c r="N169" s="43">
        <v>13.58</v>
      </c>
      <c r="O169" s="75">
        <f t="shared" si="8"/>
        <v>14400</v>
      </c>
      <c r="P169" s="73">
        <f t="shared" si="10"/>
        <v>3670565</v>
      </c>
      <c r="Q169" s="74">
        <f>QUOTIENT(P169,$P$420)</f>
        <v>14</v>
      </c>
      <c r="R169" s="74">
        <f t="shared" si="11"/>
        <v>1</v>
      </c>
      <c r="S169" s="43"/>
      <c r="T169" s="11"/>
      <c r="U169" s="43"/>
      <c r="V169" s="3"/>
    </row>
    <row r="170" spans="1:22" ht="12.75">
      <c r="A170" s="13">
        <v>3</v>
      </c>
      <c r="B170" s="18">
        <v>14</v>
      </c>
      <c r="C170" s="23">
        <v>1</v>
      </c>
      <c r="D170" s="4"/>
      <c r="E170" s="20">
        <v>24.314863472883445</v>
      </c>
      <c r="F170" s="20">
        <v>13.690915758087128</v>
      </c>
      <c r="G170" s="20">
        <v>3.733</v>
      </c>
      <c r="H170" s="1">
        <v>18.7</v>
      </c>
      <c r="I170" s="2"/>
      <c r="J170" s="11">
        <f t="shared" si="9"/>
        <v>187</v>
      </c>
      <c r="K170" s="13">
        <v>14</v>
      </c>
      <c r="L170" s="18">
        <v>14</v>
      </c>
      <c r="M170" s="15">
        <v>204</v>
      </c>
      <c r="N170" s="11">
        <v>16.05</v>
      </c>
      <c r="O170" s="75">
        <f t="shared" si="8"/>
        <v>41616</v>
      </c>
      <c r="P170" s="73">
        <f t="shared" si="10"/>
        <v>3712181</v>
      </c>
      <c r="Q170" s="74">
        <f>QUOTIENT(P170,$P$420)</f>
        <v>14</v>
      </c>
      <c r="R170" s="74">
        <f t="shared" si="11"/>
        <v>0</v>
      </c>
      <c r="S170" s="11"/>
      <c r="T170" s="11"/>
      <c r="U170" s="43"/>
      <c r="V170" s="3"/>
    </row>
    <row r="171" spans="1:22" ht="12.75">
      <c r="A171" s="13">
        <v>3</v>
      </c>
      <c r="B171" s="18">
        <v>8</v>
      </c>
      <c r="C171" s="23">
        <v>4</v>
      </c>
      <c r="D171" s="4"/>
      <c r="E171" s="20">
        <v>21.31288821379112</v>
      </c>
      <c r="F171" s="20">
        <v>13.809543511153562</v>
      </c>
      <c r="G171" s="20">
        <v>3.156</v>
      </c>
      <c r="H171" s="1">
        <v>3.9</v>
      </c>
      <c r="I171" s="2"/>
      <c r="J171" s="11">
        <f t="shared" si="9"/>
        <v>39</v>
      </c>
      <c r="K171" s="13">
        <v>5.4</v>
      </c>
      <c r="L171" s="18">
        <v>8</v>
      </c>
      <c r="M171" s="15">
        <v>53</v>
      </c>
      <c r="N171" s="43">
        <v>6.3</v>
      </c>
      <c r="O171" s="75">
        <f t="shared" si="8"/>
        <v>2809</v>
      </c>
      <c r="P171" s="73">
        <f t="shared" si="10"/>
        <v>3714990</v>
      </c>
      <c r="Q171" s="74">
        <f>QUOTIENT(P171,$P$420)</f>
        <v>14</v>
      </c>
      <c r="R171" s="74">
        <f t="shared" si="11"/>
        <v>0</v>
      </c>
      <c r="S171" s="43"/>
      <c r="T171" s="11"/>
      <c r="U171" s="43"/>
      <c r="V171" s="3"/>
    </row>
    <row r="172" spans="1:22" ht="12.75">
      <c r="A172" s="13">
        <v>3</v>
      </c>
      <c r="B172" s="18">
        <v>7</v>
      </c>
      <c r="C172" s="23">
        <v>1</v>
      </c>
      <c r="D172" s="4"/>
      <c r="E172" s="20">
        <v>20.572058447546038</v>
      </c>
      <c r="F172" s="20">
        <v>14.62369844569935</v>
      </c>
      <c r="G172" s="20">
        <v>3.339</v>
      </c>
      <c r="H172" s="1">
        <v>16.2</v>
      </c>
      <c r="I172" s="2"/>
      <c r="J172" s="11">
        <f t="shared" si="9"/>
        <v>162</v>
      </c>
      <c r="K172" s="13">
        <v>13.6</v>
      </c>
      <c r="L172" s="18">
        <v>7</v>
      </c>
      <c r="M172" s="15">
        <v>178</v>
      </c>
      <c r="N172" s="11">
        <v>15.05</v>
      </c>
      <c r="O172" s="75">
        <f t="shared" si="8"/>
        <v>31684</v>
      </c>
      <c r="P172" s="73">
        <f t="shared" si="10"/>
        <v>3746674</v>
      </c>
      <c r="Q172" s="74">
        <f>QUOTIENT(P172,$P$420)</f>
        <v>14</v>
      </c>
      <c r="R172" s="74">
        <f t="shared" si="11"/>
        <v>0</v>
      </c>
      <c r="S172" s="11"/>
      <c r="T172" s="11"/>
      <c r="U172" s="43"/>
      <c r="V172" s="3"/>
    </row>
    <row r="173" spans="1:22" ht="12.75">
      <c r="A173" s="13">
        <v>3</v>
      </c>
      <c r="B173" s="18">
        <v>12</v>
      </c>
      <c r="C173" s="23">
        <v>2</v>
      </c>
      <c r="D173" s="4"/>
      <c r="E173" s="20">
        <v>23.22910815822212</v>
      </c>
      <c r="F173" s="20">
        <v>14.861142828652794</v>
      </c>
      <c r="G173" s="20">
        <v>3.325</v>
      </c>
      <c r="H173" s="1">
        <v>6.2</v>
      </c>
      <c r="I173" s="2"/>
      <c r="J173" s="11">
        <f t="shared" si="9"/>
        <v>62</v>
      </c>
      <c r="K173" s="13">
        <v>5.5</v>
      </c>
      <c r="L173" s="18">
        <v>12</v>
      </c>
      <c r="M173" s="15">
        <v>75</v>
      </c>
      <c r="N173" s="43">
        <v>6.533333333333332</v>
      </c>
      <c r="O173" s="75">
        <f t="shared" si="8"/>
        <v>5625</v>
      </c>
      <c r="P173" s="73">
        <f t="shared" si="10"/>
        <v>3752299</v>
      </c>
      <c r="Q173" s="74">
        <f>QUOTIENT(P173,$P$420)</f>
        <v>14</v>
      </c>
      <c r="R173" s="74">
        <f t="shared" si="11"/>
        <v>0</v>
      </c>
      <c r="S173" s="43"/>
      <c r="T173" s="11"/>
      <c r="U173" s="43"/>
      <c r="V173" s="3"/>
    </row>
    <row r="174" spans="1:22" ht="12.75">
      <c r="A174" s="13">
        <v>3</v>
      </c>
      <c r="B174" s="18">
        <v>545</v>
      </c>
      <c r="C174" s="23">
        <v>2</v>
      </c>
      <c r="D174" s="4"/>
      <c r="E174" s="20">
        <v>23.11623822865147</v>
      </c>
      <c r="F174" s="20">
        <v>15.483166444762917</v>
      </c>
      <c r="G174" s="20">
        <v>3.418</v>
      </c>
      <c r="H174" s="1">
        <v>3.1</v>
      </c>
      <c r="I174" s="2"/>
      <c r="J174" s="11">
        <f t="shared" si="9"/>
        <v>31</v>
      </c>
      <c r="K174" s="13">
        <v>2.6</v>
      </c>
      <c r="L174" s="18">
        <v>545</v>
      </c>
      <c r="M174" s="15">
        <v>37</v>
      </c>
      <c r="N174" s="43">
        <v>3.25</v>
      </c>
      <c r="O174" s="75">
        <f t="shared" si="8"/>
        <v>1369</v>
      </c>
      <c r="P174" s="73">
        <f t="shared" si="10"/>
        <v>3753668</v>
      </c>
      <c r="Q174" s="74">
        <f>QUOTIENT(P174,$P$420)</f>
        <v>14</v>
      </c>
      <c r="R174" s="74">
        <f t="shared" si="11"/>
        <v>0</v>
      </c>
      <c r="S174" s="43"/>
      <c r="T174" s="11"/>
      <c r="U174" s="43"/>
      <c r="V174" s="11"/>
    </row>
    <row r="175" spans="1:22" ht="12.75">
      <c r="A175" s="13">
        <v>3</v>
      </c>
      <c r="B175" s="18">
        <v>13</v>
      </c>
      <c r="C175" s="23">
        <v>1</v>
      </c>
      <c r="D175" s="4"/>
      <c r="E175" s="20">
        <v>23.434334413436666</v>
      </c>
      <c r="F175" s="20">
        <v>15.943099936938799</v>
      </c>
      <c r="G175" s="20">
        <v>3.54</v>
      </c>
      <c r="H175" s="1">
        <v>17.2</v>
      </c>
      <c r="I175" s="2"/>
      <c r="J175" s="11">
        <f t="shared" si="9"/>
        <v>172</v>
      </c>
      <c r="K175" s="13">
        <v>15.3</v>
      </c>
      <c r="L175" s="18">
        <v>13</v>
      </c>
      <c r="M175" s="15">
        <v>191</v>
      </c>
      <c r="N175" s="11">
        <v>17.05</v>
      </c>
      <c r="O175" s="75">
        <f t="shared" si="8"/>
        <v>36481</v>
      </c>
      <c r="P175" s="73">
        <f t="shared" si="10"/>
        <v>3790149</v>
      </c>
      <c r="Q175" s="74">
        <f>QUOTIENT(P175,$P$420)</f>
        <v>14</v>
      </c>
      <c r="R175" s="74">
        <f t="shared" si="11"/>
        <v>0</v>
      </c>
      <c r="S175" s="11"/>
      <c r="T175" s="11"/>
      <c r="U175" s="43"/>
      <c r="V175" s="3"/>
    </row>
    <row r="176" spans="1:22" ht="12.75">
      <c r="A176" s="13">
        <v>3</v>
      </c>
      <c r="B176" s="18">
        <v>9</v>
      </c>
      <c r="C176" s="23">
        <v>2</v>
      </c>
      <c r="D176" s="4"/>
      <c r="E176" s="20">
        <v>26.42534961325199</v>
      </c>
      <c r="F176" s="20">
        <v>16.015474479933552</v>
      </c>
      <c r="G176" s="20">
        <v>3.645</v>
      </c>
      <c r="H176" s="1">
        <v>4.2</v>
      </c>
      <c r="I176" s="2"/>
      <c r="J176" s="11">
        <f t="shared" si="9"/>
        <v>42</v>
      </c>
      <c r="K176" s="13">
        <v>3.4</v>
      </c>
      <c r="L176" s="18">
        <v>9</v>
      </c>
      <c r="M176" s="15">
        <v>55</v>
      </c>
      <c r="N176" s="43">
        <v>3.625</v>
      </c>
      <c r="O176" s="75">
        <f t="shared" si="8"/>
        <v>3025</v>
      </c>
      <c r="P176" s="73">
        <f t="shared" si="10"/>
        <v>3793174</v>
      </c>
      <c r="Q176" s="74">
        <f>QUOTIENT(P176,$P$420)</f>
        <v>14</v>
      </c>
      <c r="R176" s="74">
        <f t="shared" si="11"/>
        <v>0</v>
      </c>
      <c r="S176" s="43"/>
      <c r="T176" s="11"/>
      <c r="U176" s="43"/>
      <c r="V176" s="3"/>
    </row>
    <row r="177" spans="1:22" ht="12.75">
      <c r="A177" s="13">
        <v>3</v>
      </c>
      <c r="B177" s="18">
        <v>16</v>
      </c>
      <c r="C177" s="23">
        <v>1</v>
      </c>
      <c r="D177" s="4"/>
      <c r="E177" s="20">
        <v>29.94435831903643</v>
      </c>
      <c r="F177" s="20">
        <v>16.056738612219917</v>
      </c>
      <c r="G177" s="20">
        <v>3.94</v>
      </c>
      <c r="H177" s="1">
        <v>20.1</v>
      </c>
      <c r="I177" s="2"/>
      <c r="J177" s="11">
        <f t="shared" si="9"/>
        <v>201</v>
      </c>
      <c r="K177" s="13">
        <v>14.6</v>
      </c>
      <c r="L177" s="18">
        <v>16</v>
      </c>
      <c r="M177" s="15">
        <v>216</v>
      </c>
      <c r="N177" s="11">
        <v>16.8</v>
      </c>
      <c r="O177" s="75">
        <f t="shared" si="8"/>
        <v>46656</v>
      </c>
      <c r="P177" s="73">
        <f t="shared" si="10"/>
        <v>3839830</v>
      </c>
      <c r="Q177" s="74">
        <f>QUOTIENT(P177,$P$420)</f>
        <v>14</v>
      </c>
      <c r="R177" s="74">
        <f t="shared" si="11"/>
        <v>0</v>
      </c>
      <c r="S177" s="11"/>
      <c r="T177" s="11"/>
      <c r="U177" s="43"/>
      <c r="V177" s="3"/>
    </row>
    <row r="178" spans="1:22" ht="12.75">
      <c r="A178" s="13">
        <v>3</v>
      </c>
      <c r="B178" s="18">
        <v>15</v>
      </c>
      <c r="C178" s="23">
        <v>1</v>
      </c>
      <c r="D178" s="4"/>
      <c r="E178" s="20">
        <v>26.576393732682497</v>
      </c>
      <c r="F178" s="20">
        <v>16.226442899336696</v>
      </c>
      <c r="G178" s="20">
        <v>3.815</v>
      </c>
      <c r="H178" s="1">
        <v>19.7</v>
      </c>
      <c r="I178" s="2">
        <v>14.5</v>
      </c>
      <c r="J178" s="11">
        <f t="shared" si="9"/>
        <v>197</v>
      </c>
      <c r="K178" s="13">
        <v>15.9</v>
      </c>
      <c r="L178" s="18">
        <v>15</v>
      </c>
      <c r="M178" s="15">
        <v>209</v>
      </c>
      <c r="N178" s="11">
        <v>18.05</v>
      </c>
      <c r="O178" s="75">
        <f t="shared" si="8"/>
        <v>43681</v>
      </c>
      <c r="P178" s="73">
        <f t="shared" si="10"/>
        <v>3883511</v>
      </c>
      <c r="Q178" s="74">
        <f>QUOTIENT(P178,$P$420)</f>
        <v>14</v>
      </c>
      <c r="R178" s="74">
        <f t="shared" si="11"/>
        <v>0</v>
      </c>
      <c r="S178" s="11"/>
      <c r="T178" s="11"/>
      <c r="U178" s="43"/>
      <c r="V178" s="3"/>
    </row>
    <row r="179" spans="1:22" ht="12.75">
      <c r="A179" s="13">
        <v>3</v>
      </c>
      <c r="B179" s="18">
        <v>46</v>
      </c>
      <c r="C179" s="23">
        <v>1</v>
      </c>
      <c r="D179" s="4"/>
      <c r="E179" s="20">
        <v>25.445836657630235</v>
      </c>
      <c r="F179" s="20">
        <v>18.344679359236604</v>
      </c>
      <c r="G179" s="20">
        <v>3.486</v>
      </c>
      <c r="H179" s="1">
        <v>13</v>
      </c>
      <c r="I179" s="2"/>
      <c r="J179" s="11">
        <f t="shared" si="9"/>
        <v>130</v>
      </c>
      <c r="K179" s="13">
        <v>13.4</v>
      </c>
      <c r="L179" s="18">
        <v>46</v>
      </c>
      <c r="M179" s="15">
        <v>146</v>
      </c>
      <c r="N179" s="11">
        <v>15.1</v>
      </c>
      <c r="O179" s="75">
        <f t="shared" si="8"/>
        <v>21316</v>
      </c>
      <c r="P179" s="73">
        <f t="shared" si="10"/>
        <v>3904827</v>
      </c>
      <c r="Q179" s="74">
        <f>QUOTIENT(P179,$P$420)</f>
        <v>14</v>
      </c>
      <c r="R179" s="74">
        <f t="shared" si="11"/>
        <v>0</v>
      </c>
      <c r="S179" s="11"/>
      <c r="T179" s="11"/>
      <c r="U179" s="43"/>
      <c r="V179" s="3"/>
    </row>
    <row r="180" spans="1:22" ht="12.75">
      <c r="A180" s="13">
        <v>3</v>
      </c>
      <c r="B180" s="18">
        <v>52</v>
      </c>
      <c r="C180" s="23">
        <v>1</v>
      </c>
      <c r="D180" s="4"/>
      <c r="E180" s="20">
        <v>21.12291976980047</v>
      </c>
      <c r="F180" s="20">
        <v>18.74258334378088</v>
      </c>
      <c r="G180" s="20">
        <v>3.388</v>
      </c>
      <c r="H180" s="1">
        <v>14.5</v>
      </c>
      <c r="I180" s="2"/>
      <c r="J180" s="11">
        <f t="shared" si="9"/>
        <v>145</v>
      </c>
      <c r="K180" s="13">
        <v>13.1</v>
      </c>
      <c r="L180" s="18">
        <v>52</v>
      </c>
      <c r="M180" s="15">
        <v>155</v>
      </c>
      <c r="N180" s="3">
        <v>15.8</v>
      </c>
      <c r="O180" s="75">
        <f t="shared" si="8"/>
        <v>24025</v>
      </c>
      <c r="P180" s="73">
        <f t="shared" si="10"/>
        <v>3928852</v>
      </c>
      <c r="Q180" s="74">
        <f>QUOTIENT(P180,$P$420)</f>
        <v>15</v>
      </c>
      <c r="R180" s="74">
        <f t="shared" si="11"/>
        <v>1</v>
      </c>
      <c r="S180" s="3"/>
      <c r="T180" s="11"/>
      <c r="U180" s="43"/>
      <c r="V180" s="3"/>
    </row>
    <row r="181" spans="1:22" ht="12.75">
      <c r="A181" s="13">
        <v>3</v>
      </c>
      <c r="B181" s="18">
        <v>546</v>
      </c>
      <c r="C181" s="23">
        <v>4</v>
      </c>
      <c r="D181" s="4"/>
      <c r="E181" s="20">
        <v>21.568063002115544</v>
      </c>
      <c r="F181" s="20">
        <v>19.427490273753182</v>
      </c>
      <c r="G181" s="20">
        <v>3.36</v>
      </c>
      <c r="H181" s="1">
        <v>3.2</v>
      </c>
      <c r="I181" s="2"/>
      <c r="J181" s="11">
        <f t="shared" si="9"/>
        <v>32</v>
      </c>
      <c r="K181" s="13">
        <v>5.1</v>
      </c>
      <c r="L181" s="18">
        <v>546</v>
      </c>
      <c r="M181" s="15">
        <v>39</v>
      </c>
      <c r="N181" s="3">
        <v>5.1</v>
      </c>
      <c r="O181" s="75">
        <f t="shared" si="8"/>
        <v>1521</v>
      </c>
      <c r="P181" s="73">
        <f t="shared" si="10"/>
        <v>3930373</v>
      </c>
      <c r="Q181" s="74">
        <f>QUOTIENT(P181,$P$420)</f>
        <v>15</v>
      </c>
      <c r="R181" s="74">
        <f t="shared" si="11"/>
        <v>0</v>
      </c>
      <c r="S181" s="3"/>
      <c r="T181" s="11"/>
      <c r="U181" s="43"/>
      <c r="V181" s="3"/>
    </row>
    <row r="182" spans="1:22" ht="12.75">
      <c r="A182" s="13">
        <v>3</v>
      </c>
      <c r="B182" s="18">
        <v>51</v>
      </c>
      <c r="C182" s="23">
        <v>1</v>
      </c>
      <c r="D182" s="4"/>
      <c r="E182" s="20">
        <v>23.23906631138036</v>
      </c>
      <c r="F182" s="20">
        <v>19.44314084645962</v>
      </c>
      <c r="G182" s="20">
        <v>3.529</v>
      </c>
      <c r="H182" s="1">
        <v>16.9</v>
      </c>
      <c r="I182" s="2"/>
      <c r="J182" s="11">
        <f t="shared" si="9"/>
        <v>169</v>
      </c>
      <c r="K182" s="13">
        <v>15.3</v>
      </c>
      <c r="L182" s="18">
        <v>51</v>
      </c>
      <c r="M182" s="15">
        <v>184</v>
      </c>
      <c r="N182" s="3">
        <v>17.1</v>
      </c>
      <c r="O182" s="75">
        <f t="shared" si="8"/>
        <v>33856</v>
      </c>
      <c r="P182" s="73">
        <f t="shared" si="10"/>
        <v>3964229</v>
      </c>
      <c r="Q182" s="74">
        <f>QUOTIENT(P182,$P$420)</f>
        <v>15</v>
      </c>
      <c r="R182" s="74">
        <f t="shared" si="11"/>
        <v>0</v>
      </c>
      <c r="S182" s="3"/>
      <c r="T182" s="11"/>
      <c r="U182" s="43"/>
      <c r="V182" s="3"/>
    </row>
    <row r="183" spans="1:22" ht="12.75">
      <c r="A183" s="13">
        <v>3</v>
      </c>
      <c r="B183" s="18">
        <v>45</v>
      </c>
      <c r="C183" s="23">
        <v>2</v>
      </c>
      <c r="D183" s="4"/>
      <c r="E183" s="20">
        <v>26.532156994195795</v>
      </c>
      <c r="F183" s="20">
        <v>19.87645222959437</v>
      </c>
      <c r="G183" s="20">
        <v>3.512</v>
      </c>
      <c r="H183" s="1">
        <v>12.3</v>
      </c>
      <c r="I183" s="2"/>
      <c r="J183" s="11">
        <f t="shared" si="9"/>
        <v>123</v>
      </c>
      <c r="K183" s="13">
        <v>12.2</v>
      </c>
      <c r="L183" s="18">
        <v>45</v>
      </c>
      <c r="M183" s="15">
        <v>141</v>
      </c>
      <c r="N183" s="3">
        <v>13.7</v>
      </c>
      <c r="O183" s="75">
        <f t="shared" si="8"/>
        <v>19881</v>
      </c>
      <c r="P183" s="73">
        <f t="shared" si="10"/>
        <v>3984110</v>
      </c>
      <c r="Q183" s="74">
        <f>QUOTIENT(P183,$P$420)</f>
        <v>15</v>
      </c>
      <c r="R183" s="74">
        <f t="shared" si="11"/>
        <v>0</v>
      </c>
      <c r="S183" s="3"/>
      <c r="T183" s="11"/>
      <c r="U183" s="43"/>
      <c r="V183" s="3"/>
    </row>
    <row r="184" spans="1:22" ht="12.75">
      <c r="A184" s="13">
        <v>3</v>
      </c>
      <c r="B184" s="18">
        <v>47</v>
      </c>
      <c r="C184" s="23">
        <v>2</v>
      </c>
      <c r="D184" s="4"/>
      <c r="E184" s="20">
        <v>24.88628521613041</v>
      </c>
      <c r="F184" s="20">
        <v>20.489796415323628</v>
      </c>
      <c r="G184" s="20">
        <v>3.562</v>
      </c>
      <c r="H184" s="1">
        <v>6</v>
      </c>
      <c r="I184" s="2"/>
      <c r="J184" s="11">
        <f t="shared" si="9"/>
        <v>60</v>
      </c>
      <c r="K184" s="13">
        <v>4</v>
      </c>
      <c r="L184" s="18">
        <v>47</v>
      </c>
      <c r="M184" s="15">
        <v>74</v>
      </c>
      <c r="N184" s="3">
        <v>4.8</v>
      </c>
      <c r="O184" s="75">
        <f t="shared" si="8"/>
        <v>5476</v>
      </c>
      <c r="P184" s="73">
        <f t="shared" si="10"/>
        <v>3989586</v>
      </c>
      <c r="Q184" s="74">
        <f>QUOTIENT(P184,$P$420)</f>
        <v>15</v>
      </c>
      <c r="R184" s="74">
        <f t="shared" si="11"/>
        <v>0</v>
      </c>
      <c r="S184" s="3"/>
      <c r="T184" s="11"/>
      <c r="U184" s="43"/>
      <c r="V184" s="3"/>
    </row>
    <row r="185" spans="1:22" ht="12.75">
      <c r="A185" s="13">
        <v>3</v>
      </c>
      <c r="B185" s="18">
        <v>48</v>
      </c>
      <c r="C185" s="23">
        <v>1</v>
      </c>
      <c r="D185" s="4"/>
      <c r="E185" s="20">
        <v>24.70040420519472</v>
      </c>
      <c r="F185" s="20">
        <v>21.05883529780313</v>
      </c>
      <c r="G185" s="20">
        <v>3.629</v>
      </c>
      <c r="H185" s="1">
        <v>19.4</v>
      </c>
      <c r="I185" s="2">
        <v>14.1</v>
      </c>
      <c r="J185" s="11">
        <f t="shared" si="9"/>
        <v>194</v>
      </c>
      <c r="K185" s="13">
        <v>14.7</v>
      </c>
      <c r="L185" s="18">
        <v>48</v>
      </c>
      <c r="M185" s="15">
        <v>206</v>
      </c>
      <c r="N185" s="3">
        <v>16.3</v>
      </c>
      <c r="O185" s="75">
        <f t="shared" si="8"/>
        <v>42436</v>
      </c>
      <c r="P185" s="73">
        <f t="shared" si="10"/>
        <v>4032022</v>
      </c>
      <c r="Q185" s="74">
        <f>QUOTIENT(P185,$P$420)</f>
        <v>15</v>
      </c>
      <c r="R185" s="74">
        <f t="shared" si="11"/>
        <v>0</v>
      </c>
      <c r="S185" s="3"/>
      <c r="T185" s="11"/>
      <c r="U185" s="43"/>
      <c r="V185" s="3"/>
    </row>
    <row r="186" spans="1:22" ht="12.75">
      <c r="A186" s="13">
        <v>3</v>
      </c>
      <c r="B186" s="18">
        <v>44</v>
      </c>
      <c r="C186" s="23">
        <v>2</v>
      </c>
      <c r="D186" s="4"/>
      <c r="E186" s="20">
        <v>26.720443474174488</v>
      </c>
      <c r="F186" s="20">
        <v>21.24641288649559</v>
      </c>
      <c r="G186" s="20">
        <v>3.555</v>
      </c>
      <c r="H186" s="1">
        <v>7.7</v>
      </c>
      <c r="I186" s="2"/>
      <c r="J186" s="11">
        <f t="shared" si="9"/>
        <v>77</v>
      </c>
      <c r="K186" s="13">
        <v>5.6</v>
      </c>
      <c r="L186" s="18">
        <v>44</v>
      </c>
      <c r="M186" s="15">
        <v>89</v>
      </c>
      <c r="N186" s="3">
        <v>6.6</v>
      </c>
      <c r="O186" s="75">
        <f t="shared" si="8"/>
        <v>7921</v>
      </c>
      <c r="P186" s="73">
        <f t="shared" si="10"/>
        <v>4039943</v>
      </c>
      <c r="Q186" s="74">
        <f>QUOTIENT(P186,$P$420)</f>
        <v>15</v>
      </c>
      <c r="R186" s="74">
        <f t="shared" si="11"/>
        <v>0</v>
      </c>
      <c r="S186" s="3"/>
      <c r="T186" s="11"/>
      <c r="U186" s="43"/>
      <c r="V186" s="3"/>
    </row>
    <row r="187" spans="1:22" ht="12.75">
      <c r="A187" s="13">
        <v>3</v>
      </c>
      <c r="B187" s="18">
        <v>53</v>
      </c>
      <c r="C187" s="23">
        <v>1</v>
      </c>
      <c r="D187" s="4"/>
      <c r="E187" s="20">
        <v>20.47252516464563</v>
      </c>
      <c r="F187" s="20">
        <v>21.637719412705014</v>
      </c>
      <c r="G187" s="20">
        <v>3.471</v>
      </c>
      <c r="H187" s="1">
        <v>17.3</v>
      </c>
      <c r="I187" s="2"/>
      <c r="J187" s="11">
        <f t="shared" si="9"/>
        <v>173</v>
      </c>
      <c r="K187" s="13">
        <v>14.4</v>
      </c>
      <c r="L187" s="18">
        <v>53</v>
      </c>
      <c r="M187" s="15">
        <v>195</v>
      </c>
      <c r="N187" s="3">
        <v>16.2</v>
      </c>
      <c r="O187" s="75">
        <f t="shared" si="8"/>
        <v>38025</v>
      </c>
      <c r="P187" s="73">
        <f t="shared" si="10"/>
        <v>4077968</v>
      </c>
      <c r="Q187" s="74">
        <f>QUOTIENT(P187,$P$420)</f>
        <v>15</v>
      </c>
      <c r="R187" s="74">
        <f t="shared" si="11"/>
        <v>0</v>
      </c>
      <c r="S187" s="3"/>
      <c r="T187" s="11"/>
      <c r="U187" s="43"/>
      <c r="V187" s="3"/>
    </row>
    <row r="188" spans="1:22" ht="12.75">
      <c r="A188" s="13">
        <v>3</v>
      </c>
      <c r="B188" s="18">
        <v>547</v>
      </c>
      <c r="C188" s="23">
        <v>2</v>
      </c>
      <c r="D188" s="4"/>
      <c r="E188" s="20">
        <v>24.436531560463365</v>
      </c>
      <c r="F188" s="20">
        <v>21.667890490181033</v>
      </c>
      <c r="G188" s="20">
        <v>3.612</v>
      </c>
      <c r="H188" s="1">
        <v>3.2</v>
      </c>
      <c r="I188" s="2"/>
      <c r="J188" s="11">
        <f t="shared" si="9"/>
        <v>32</v>
      </c>
      <c r="K188" s="13">
        <v>3.3</v>
      </c>
      <c r="L188" s="18">
        <v>547</v>
      </c>
      <c r="M188" s="15">
        <v>47</v>
      </c>
      <c r="N188" s="3">
        <v>4.1</v>
      </c>
      <c r="O188" s="75">
        <f t="shared" si="8"/>
        <v>2209</v>
      </c>
      <c r="P188" s="73">
        <f t="shared" si="10"/>
        <v>4080177</v>
      </c>
      <c r="Q188" s="74">
        <f>QUOTIENT(P188,$P$420)</f>
        <v>15</v>
      </c>
      <c r="R188" s="74">
        <f t="shared" si="11"/>
        <v>0</v>
      </c>
      <c r="S188" s="3"/>
      <c r="T188" s="11"/>
      <c r="U188" s="43"/>
      <c r="V188" s="3"/>
    </row>
    <row r="189" spans="1:22" ht="12.75">
      <c r="A189" s="13">
        <v>3</v>
      </c>
      <c r="B189" s="18">
        <v>49</v>
      </c>
      <c r="C189" s="23">
        <v>2</v>
      </c>
      <c r="D189" s="4"/>
      <c r="E189" s="20">
        <v>25.655628561998988</v>
      </c>
      <c r="F189" s="20">
        <v>22.131635571930556</v>
      </c>
      <c r="G189" s="20">
        <v>3.602</v>
      </c>
      <c r="H189" s="1">
        <v>5.4</v>
      </c>
      <c r="I189" s="2"/>
      <c r="J189" s="11">
        <f t="shared" si="9"/>
        <v>54</v>
      </c>
      <c r="K189" s="13">
        <v>4.5</v>
      </c>
      <c r="L189" s="18">
        <v>49</v>
      </c>
      <c r="M189" s="15">
        <v>64</v>
      </c>
      <c r="N189" s="3">
        <v>5.6</v>
      </c>
      <c r="O189" s="75">
        <f t="shared" si="8"/>
        <v>4096</v>
      </c>
      <c r="P189" s="73">
        <f t="shared" si="10"/>
        <v>4084273</v>
      </c>
      <c r="Q189" s="74">
        <f>QUOTIENT(P189,$P$420)</f>
        <v>15</v>
      </c>
      <c r="R189" s="74">
        <f t="shared" si="11"/>
        <v>0</v>
      </c>
      <c r="S189" s="3"/>
      <c r="T189" s="11"/>
      <c r="U189" s="43"/>
      <c r="V189" s="3"/>
    </row>
    <row r="190" spans="1:22" ht="12.75">
      <c r="A190" s="13">
        <v>3</v>
      </c>
      <c r="B190" s="18">
        <v>70</v>
      </c>
      <c r="C190" s="23">
        <v>1</v>
      </c>
      <c r="D190" s="4"/>
      <c r="E190" s="20">
        <v>22.20580680125752</v>
      </c>
      <c r="F190" s="20">
        <v>22.98435699133707</v>
      </c>
      <c r="G190" s="20">
        <v>3.643</v>
      </c>
      <c r="H190" s="1">
        <v>16.2</v>
      </c>
      <c r="I190" s="2"/>
      <c r="J190" s="11">
        <f t="shared" si="9"/>
        <v>162</v>
      </c>
      <c r="K190" s="13">
        <v>15.8</v>
      </c>
      <c r="L190" s="18">
        <v>70</v>
      </c>
      <c r="M190" s="15">
        <v>175</v>
      </c>
      <c r="N190" s="3">
        <v>17.3</v>
      </c>
      <c r="O190" s="75">
        <f t="shared" si="8"/>
        <v>30625</v>
      </c>
      <c r="P190" s="73">
        <f t="shared" si="10"/>
        <v>4114898</v>
      </c>
      <c r="Q190" s="74">
        <f>QUOTIENT(P190,$P$420)</f>
        <v>15</v>
      </c>
      <c r="R190" s="74">
        <f t="shared" si="11"/>
        <v>0</v>
      </c>
      <c r="S190" s="3"/>
      <c r="T190" s="11"/>
      <c r="U190" s="43"/>
      <c r="V190" s="3"/>
    </row>
    <row r="191" spans="1:22" ht="12.75">
      <c r="A191" s="13">
        <v>3</v>
      </c>
      <c r="B191" s="18">
        <v>548</v>
      </c>
      <c r="C191" s="23">
        <v>2</v>
      </c>
      <c r="D191" s="4"/>
      <c r="E191" s="20">
        <v>25.880870918436734</v>
      </c>
      <c r="F191" s="20">
        <v>23.29058849628355</v>
      </c>
      <c r="G191" s="20">
        <v>3.6</v>
      </c>
      <c r="H191" s="1">
        <v>3.4</v>
      </c>
      <c r="I191" s="2"/>
      <c r="J191" s="11">
        <f t="shared" si="9"/>
        <v>34</v>
      </c>
      <c r="K191" s="13">
        <v>3.4</v>
      </c>
      <c r="L191" s="18">
        <v>548</v>
      </c>
      <c r="M191" s="15">
        <v>45</v>
      </c>
      <c r="N191" s="3">
        <v>6.3</v>
      </c>
      <c r="O191" s="75">
        <f t="shared" si="8"/>
        <v>2025</v>
      </c>
      <c r="P191" s="73">
        <f t="shared" si="10"/>
        <v>4116923</v>
      </c>
      <c r="Q191" s="74">
        <f>QUOTIENT(P191,$P$420)</f>
        <v>15</v>
      </c>
      <c r="R191" s="74">
        <f t="shared" si="11"/>
        <v>0</v>
      </c>
      <c r="S191" s="3"/>
      <c r="T191" s="11"/>
      <c r="U191" s="43"/>
      <c r="V191" s="3"/>
    </row>
    <row r="192" spans="1:22" ht="12.75">
      <c r="A192" s="13">
        <v>3</v>
      </c>
      <c r="B192" s="18">
        <v>77</v>
      </c>
      <c r="C192" s="23">
        <v>2</v>
      </c>
      <c r="D192" s="4"/>
      <c r="E192" s="20">
        <v>29.786998809869868</v>
      </c>
      <c r="F192" s="20">
        <v>23.901771689580066</v>
      </c>
      <c r="G192" s="20">
        <v>3.811</v>
      </c>
      <c r="H192" s="1">
        <v>6.4</v>
      </c>
      <c r="I192" s="2"/>
      <c r="J192" s="11">
        <f t="shared" si="9"/>
        <v>64</v>
      </c>
      <c r="K192" s="13">
        <v>5.3</v>
      </c>
      <c r="L192" s="18">
        <v>77</v>
      </c>
      <c r="M192" s="15">
        <v>82</v>
      </c>
      <c r="N192" s="3">
        <v>6.3</v>
      </c>
      <c r="O192" s="75">
        <f t="shared" si="8"/>
        <v>6724</v>
      </c>
      <c r="P192" s="73">
        <f t="shared" si="10"/>
        <v>4123647</v>
      </c>
      <c r="Q192" s="74">
        <f>QUOTIENT(P192,$P$420)</f>
        <v>15</v>
      </c>
      <c r="R192" s="74">
        <f t="shared" si="11"/>
        <v>0</v>
      </c>
      <c r="S192" s="3"/>
      <c r="T192" s="11"/>
      <c r="U192" s="43"/>
      <c r="V192" s="3"/>
    </row>
    <row r="193" spans="1:22" ht="12.75">
      <c r="A193" s="13">
        <v>3</v>
      </c>
      <c r="B193" s="18">
        <v>550</v>
      </c>
      <c r="C193" s="23">
        <v>2</v>
      </c>
      <c r="D193" s="4"/>
      <c r="E193" s="20">
        <v>25.787062676630434</v>
      </c>
      <c r="F193" s="20">
        <v>24.207608132806794</v>
      </c>
      <c r="G193" s="20">
        <v>3.567</v>
      </c>
      <c r="H193" s="1">
        <v>2.9</v>
      </c>
      <c r="I193" s="2"/>
      <c r="J193" s="11">
        <f t="shared" si="9"/>
        <v>29</v>
      </c>
      <c r="K193" s="13">
        <v>2.9</v>
      </c>
      <c r="L193" s="18">
        <v>550</v>
      </c>
      <c r="M193" s="15">
        <v>37</v>
      </c>
      <c r="N193" s="3">
        <v>3.6</v>
      </c>
      <c r="O193" s="75">
        <f t="shared" si="8"/>
        <v>1369</v>
      </c>
      <c r="P193" s="73">
        <f t="shared" si="10"/>
        <v>4125016</v>
      </c>
      <c r="Q193" s="74">
        <f>QUOTIENT(P193,$P$420)</f>
        <v>15</v>
      </c>
      <c r="R193" s="74">
        <f t="shared" si="11"/>
        <v>0</v>
      </c>
      <c r="S193" s="3"/>
      <c r="T193" s="11"/>
      <c r="U193" s="43"/>
      <c r="V193" s="3"/>
    </row>
    <row r="194" spans="1:22" ht="12.75">
      <c r="A194" s="13">
        <v>3</v>
      </c>
      <c r="B194" s="18">
        <v>549</v>
      </c>
      <c r="C194" s="23">
        <v>2</v>
      </c>
      <c r="D194" s="4"/>
      <c r="E194" s="20">
        <v>25.116105768470796</v>
      </c>
      <c r="F194" s="20">
        <v>24.413748442772732</v>
      </c>
      <c r="G194" s="20">
        <v>3.586</v>
      </c>
      <c r="H194" s="1">
        <v>3.5</v>
      </c>
      <c r="I194" s="2"/>
      <c r="J194" s="11">
        <f t="shared" si="9"/>
        <v>35</v>
      </c>
      <c r="K194" s="13">
        <v>3.5</v>
      </c>
      <c r="L194" s="18">
        <v>549</v>
      </c>
      <c r="M194" s="15">
        <v>45</v>
      </c>
      <c r="N194" s="3">
        <v>3.8</v>
      </c>
      <c r="O194" s="75">
        <f t="shared" si="8"/>
        <v>2025</v>
      </c>
      <c r="P194" s="73">
        <f t="shared" si="10"/>
        <v>4127041</v>
      </c>
      <c r="Q194" s="74">
        <f>QUOTIENT(P194,$P$420)</f>
        <v>15</v>
      </c>
      <c r="R194" s="74">
        <f t="shared" si="11"/>
        <v>0</v>
      </c>
      <c r="S194" s="3"/>
      <c r="T194" s="11"/>
      <c r="U194" s="43"/>
      <c r="V194" s="3"/>
    </row>
    <row r="195" spans="1:22" ht="12.75">
      <c r="A195" s="13">
        <v>3</v>
      </c>
      <c r="B195" s="18">
        <v>72</v>
      </c>
      <c r="C195" s="23">
        <v>1</v>
      </c>
      <c r="D195" s="4"/>
      <c r="E195" s="20">
        <v>24.1831267001173</v>
      </c>
      <c r="F195" s="20">
        <v>24.513943542524398</v>
      </c>
      <c r="G195" s="20">
        <v>3.638</v>
      </c>
      <c r="H195" s="1">
        <v>20.4</v>
      </c>
      <c r="I195" s="2"/>
      <c r="J195" s="11">
        <f t="shared" si="9"/>
        <v>204</v>
      </c>
      <c r="K195" s="13">
        <v>15.6</v>
      </c>
      <c r="L195" s="18">
        <v>72</v>
      </c>
      <c r="M195" s="15">
        <v>225</v>
      </c>
      <c r="N195" s="3">
        <v>17</v>
      </c>
      <c r="O195" s="75">
        <f aca="true" t="shared" si="12" ref="O195:O258">M195^2</f>
        <v>50625</v>
      </c>
      <c r="P195" s="73">
        <f t="shared" si="10"/>
        <v>4177666</v>
      </c>
      <c r="Q195" s="74">
        <f>QUOTIENT(P195,$P$420)</f>
        <v>15</v>
      </c>
      <c r="R195" s="74">
        <f t="shared" si="11"/>
        <v>0</v>
      </c>
      <c r="S195" s="3"/>
      <c r="T195" s="11"/>
      <c r="U195" s="43"/>
      <c r="V195" s="3"/>
    </row>
    <row r="196" spans="1:22" ht="12.75">
      <c r="A196" s="13">
        <v>3</v>
      </c>
      <c r="B196" s="18">
        <v>73</v>
      </c>
      <c r="C196" s="23">
        <v>4</v>
      </c>
      <c r="D196" s="4"/>
      <c r="E196" s="20">
        <v>25.949204869570657</v>
      </c>
      <c r="F196" s="20">
        <v>24.887574241718507</v>
      </c>
      <c r="G196" s="20">
        <v>3.583</v>
      </c>
      <c r="H196" s="1">
        <v>4.7</v>
      </c>
      <c r="I196" s="2"/>
      <c r="J196" s="11">
        <f aca="true" t="shared" si="13" ref="J196:J259">H196*10</f>
        <v>47</v>
      </c>
      <c r="K196" s="13">
        <v>6.1</v>
      </c>
      <c r="L196" s="18">
        <v>73</v>
      </c>
      <c r="M196" s="15">
        <v>54</v>
      </c>
      <c r="N196" s="3">
        <v>6.2</v>
      </c>
      <c r="O196" s="75">
        <f t="shared" si="12"/>
        <v>2916</v>
      </c>
      <c r="P196" s="73">
        <f aca="true" t="shared" si="14" ref="P196:P259">P195+O196</f>
        <v>4180582</v>
      </c>
      <c r="Q196" s="74">
        <f>QUOTIENT(P196,$P$420)</f>
        <v>15</v>
      </c>
      <c r="R196" s="74">
        <f aca="true" t="shared" si="15" ref="R196:R259">IF(Q196&gt;Q195,1,0)</f>
        <v>0</v>
      </c>
      <c r="S196" s="3"/>
      <c r="T196" s="11"/>
      <c r="U196" s="43"/>
      <c r="V196" s="3"/>
    </row>
    <row r="197" spans="1:22" ht="12.75">
      <c r="A197" s="13">
        <v>3</v>
      </c>
      <c r="B197" s="18">
        <v>539</v>
      </c>
      <c r="C197" s="23">
        <v>2</v>
      </c>
      <c r="D197" s="4"/>
      <c r="E197" s="20">
        <v>21.31723361925368</v>
      </c>
      <c r="F197" s="20">
        <v>25.02554284770184</v>
      </c>
      <c r="G197" s="20">
        <v>3.413</v>
      </c>
      <c r="H197" s="1">
        <v>3</v>
      </c>
      <c r="I197" s="2"/>
      <c r="J197" s="11">
        <f t="shared" si="13"/>
        <v>30</v>
      </c>
      <c r="K197" s="13">
        <v>2.9</v>
      </c>
      <c r="L197" s="18">
        <v>539</v>
      </c>
      <c r="M197" s="15">
        <v>39</v>
      </c>
      <c r="N197" s="3">
        <v>4.1</v>
      </c>
      <c r="O197" s="75">
        <f t="shared" si="12"/>
        <v>1521</v>
      </c>
      <c r="P197" s="73">
        <f t="shared" si="14"/>
        <v>4182103</v>
      </c>
      <c r="Q197" s="74">
        <f>QUOTIENT(P197,$P$420)</f>
        <v>15</v>
      </c>
      <c r="R197" s="74">
        <f t="shared" si="15"/>
        <v>0</v>
      </c>
      <c r="S197" s="3"/>
      <c r="T197" s="11"/>
      <c r="U197" s="43"/>
      <c r="V197" s="3"/>
    </row>
    <row r="198" spans="1:22" ht="12.75">
      <c r="A198" s="13">
        <v>3</v>
      </c>
      <c r="B198" s="18">
        <v>75</v>
      </c>
      <c r="C198" s="23">
        <v>1</v>
      </c>
      <c r="D198" s="4"/>
      <c r="E198" s="20">
        <v>27.35128534721973</v>
      </c>
      <c r="F198" s="20">
        <v>25.272281057612574</v>
      </c>
      <c r="G198" s="20">
        <v>3.818</v>
      </c>
      <c r="H198" s="1">
        <v>18.5</v>
      </c>
      <c r="I198" s="2"/>
      <c r="J198" s="11">
        <f t="shared" si="13"/>
        <v>185</v>
      </c>
      <c r="K198" s="13">
        <v>16.5</v>
      </c>
      <c r="L198" s="18">
        <v>75</v>
      </c>
      <c r="M198" s="15">
        <v>196</v>
      </c>
      <c r="N198" s="3">
        <v>17.8</v>
      </c>
      <c r="O198" s="75">
        <f t="shared" si="12"/>
        <v>38416</v>
      </c>
      <c r="P198" s="73">
        <f t="shared" si="14"/>
        <v>4220519</v>
      </c>
      <c r="Q198" s="74">
        <f>QUOTIENT(P198,$P$420)</f>
        <v>16</v>
      </c>
      <c r="R198" s="74">
        <f t="shared" si="15"/>
        <v>1</v>
      </c>
      <c r="S198" s="3"/>
      <c r="T198" s="11"/>
      <c r="U198" s="43"/>
      <c r="V198" s="3"/>
    </row>
    <row r="199" spans="1:22" ht="12.75">
      <c r="A199" s="13">
        <v>3</v>
      </c>
      <c r="B199" s="18">
        <v>538</v>
      </c>
      <c r="C199" s="23">
        <v>2</v>
      </c>
      <c r="D199" s="4"/>
      <c r="E199" s="20">
        <v>21.522311822836766</v>
      </c>
      <c r="F199" s="20">
        <v>25.399499971467563</v>
      </c>
      <c r="G199" s="20">
        <v>3.492</v>
      </c>
      <c r="H199" s="1">
        <v>2.8</v>
      </c>
      <c r="I199" s="2"/>
      <c r="J199" s="11">
        <f t="shared" si="13"/>
        <v>28</v>
      </c>
      <c r="K199" s="13">
        <v>2.4</v>
      </c>
      <c r="L199" s="18">
        <v>538</v>
      </c>
      <c r="M199" s="15">
        <v>35</v>
      </c>
      <c r="N199" s="3">
        <v>3.1</v>
      </c>
      <c r="O199" s="75">
        <f t="shared" si="12"/>
        <v>1225</v>
      </c>
      <c r="P199" s="73">
        <f t="shared" si="14"/>
        <v>4221744</v>
      </c>
      <c r="Q199" s="74">
        <f>QUOTIENT(P199,$P$420)</f>
        <v>16</v>
      </c>
      <c r="R199" s="74">
        <f t="shared" si="15"/>
        <v>0</v>
      </c>
      <c r="S199" s="3"/>
      <c r="T199" s="11"/>
      <c r="U199" s="43"/>
      <c r="V199" s="3"/>
    </row>
    <row r="200" spans="1:22" ht="12.75">
      <c r="A200" s="13">
        <v>3</v>
      </c>
      <c r="B200" s="18">
        <v>551</v>
      </c>
      <c r="C200" s="23">
        <v>2</v>
      </c>
      <c r="D200" s="4"/>
      <c r="E200" s="20">
        <v>26.7414177287527</v>
      </c>
      <c r="F200" s="20">
        <v>25.905408602381684</v>
      </c>
      <c r="G200" s="20">
        <v>3.57</v>
      </c>
      <c r="H200" s="1">
        <v>2.9</v>
      </c>
      <c r="I200" s="2"/>
      <c r="J200" s="11">
        <f t="shared" si="13"/>
        <v>29</v>
      </c>
      <c r="K200" s="13">
        <v>2.5</v>
      </c>
      <c r="L200" s="18">
        <v>551</v>
      </c>
      <c r="M200" s="15">
        <v>40</v>
      </c>
      <c r="N200" s="3">
        <v>3.6</v>
      </c>
      <c r="O200" s="75">
        <f t="shared" si="12"/>
        <v>1600</v>
      </c>
      <c r="P200" s="73">
        <f t="shared" si="14"/>
        <v>4223344</v>
      </c>
      <c r="Q200" s="74">
        <f>QUOTIENT(P200,$P$420)</f>
        <v>16</v>
      </c>
      <c r="R200" s="74">
        <f t="shared" si="15"/>
        <v>0</v>
      </c>
      <c r="S200" s="3"/>
      <c r="T200" s="11"/>
      <c r="U200" s="43"/>
      <c r="V200" s="3"/>
    </row>
    <row r="201" spans="1:22" ht="12.75">
      <c r="A201" s="13">
        <v>3</v>
      </c>
      <c r="B201" s="18">
        <v>537</v>
      </c>
      <c r="C201" s="23">
        <v>2</v>
      </c>
      <c r="D201" s="4"/>
      <c r="E201" s="20">
        <v>21.673445860631013</v>
      </c>
      <c r="F201" s="20">
        <v>26.04046838146919</v>
      </c>
      <c r="G201" s="20">
        <v>3.519</v>
      </c>
      <c r="H201" s="1">
        <v>3.2</v>
      </c>
      <c r="I201" s="2"/>
      <c r="J201" s="11">
        <f t="shared" si="13"/>
        <v>32</v>
      </c>
      <c r="K201" s="13">
        <v>3</v>
      </c>
      <c r="L201" s="18">
        <v>537</v>
      </c>
      <c r="M201" s="15">
        <v>42</v>
      </c>
      <c r="N201" s="3">
        <v>4.1</v>
      </c>
      <c r="O201" s="75">
        <f t="shared" si="12"/>
        <v>1764</v>
      </c>
      <c r="P201" s="73">
        <f t="shared" si="14"/>
        <v>4225108</v>
      </c>
      <c r="Q201" s="74">
        <f>QUOTIENT(P201,$P$420)</f>
        <v>16</v>
      </c>
      <c r="R201" s="74">
        <f t="shared" si="15"/>
        <v>0</v>
      </c>
      <c r="S201" s="3"/>
      <c r="T201" s="11"/>
      <c r="U201" s="43"/>
      <c r="V201" s="3"/>
    </row>
    <row r="202" spans="1:22" ht="12.75">
      <c r="A202" s="13">
        <v>3</v>
      </c>
      <c r="B202" s="18">
        <v>552</v>
      </c>
      <c r="C202" s="23">
        <v>2</v>
      </c>
      <c r="D202" s="4"/>
      <c r="E202" s="20">
        <v>26.236470227024956</v>
      </c>
      <c r="F202" s="20">
        <v>26.156514198693085</v>
      </c>
      <c r="G202" s="20">
        <v>3.615</v>
      </c>
      <c r="H202" s="1">
        <v>3.6</v>
      </c>
      <c r="I202" s="2"/>
      <c r="J202" s="11">
        <f t="shared" si="13"/>
        <v>36</v>
      </c>
      <c r="K202" s="13">
        <v>2.9</v>
      </c>
      <c r="L202" s="18">
        <v>552</v>
      </c>
      <c r="M202" s="15">
        <v>51</v>
      </c>
      <c r="N202" s="3">
        <v>4</v>
      </c>
      <c r="O202" s="75">
        <f t="shared" si="12"/>
        <v>2601</v>
      </c>
      <c r="P202" s="73">
        <f t="shared" si="14"/>
        <v>4227709</v>
      </c>
      <c r="Q202" s="74">
        <f>QUOTIENT(P202,$P$420)</f>
        <v>16</v>
      </c>
      <c r="R202" s="74">
        <f t="shared" si="15"/>
        <v>0</v>
      </c>
      <c r="S202" s="3"/>
      <c r="T202" s="11"/>
      <c r="U202" s="43"/>
      <c r="V202" s="3"/>
    </row>
    <row r="203" spans="1:22" ht="12.75">
      <c r="A203" s="13">
        <v>3</v>
      </c>
      <c r="B203" s="18">
        <v>590</v>
      </c>
      <c r="C203" s="23">
        <v>2</v>
      </c>
      <c r="D203" s="4"/>
      <c r="E203" s="20">
        <v>28.475487743519228</v>
      </c>
      <c r="F203" s="20">
        <v>26.240045994027643</v>
      </c>
      <c r="G203" s="20">
        <v>4.043</v>
      </c>
      <c r="H203" s="1">
        <v>3.2</v>
      </c>
      <c r="I203" s="2"/>
      <c r="J203" s="11">
        <f t="shared" si="13"/>
        <v>32</v>
      </c>
      <c r="K203" s="13">
        <v>2.5</v>
      </c>
      <c r="L203" s="18">
        <v>590</v>
      </c>
      <c r="M203" s="15">
        <v>46</v>
      </c>
      <c r="N203" s="3">
        <v>3.3</v>
      </c>
      <c r="O203" s="75">
        <f t="shared" si="12"/>
        <v>2116</v>
      </c>
      <c r="P203" s="73">
        <f t="shared" si="14"/>
        <v>4229825</v>
      </c>
      <c r="Q203" s="74">
        <f>QUOTIENT(P203,$P$420)</f>
        <v>16</v>
      </c>
      <c r="R203" s="74">
        <f t="shared" si="15"/>
        <v>0</v>
      </c>
      <c r="S203" s="3"/>
      <c r="T203" s="11"/>
      <c r="U203" s="43"/>
      <c r="V203" s="3"/>
    </row>
    <row r="204" spans="1:22" ht="12.75">
      <c r="A204" s="13">
        <v>3</v>
      </c>
      <c r="B204" s="18">
        <v>536</v>
      </c>
      <c r="C204" s="23">
        <v>2</v>
      </c>
      <c r="D204" s="4"/>
      <c r="E204" s="20">
        <v>23.120545784756267</v>
      </c>
      <c r="F204" s="20">
        <v>26.51816578526858</v>
      </c>
      <c r="G204" s="20">
        <v>3.592</v>
      </c>
      <c r="H204" s="1">
        <v>3.7</v>
      </c>
      <c r="I204" s="2"/>
      <c r="J204" s="11">
        <f t="shared" si="13"/>
        <v>37</v>
      </c>
      <c r="K204" s="13">
        <v>3.4</v>
      </c>
      <c r="L204" s="18">
        <v>536</v>
      </c>
      <c r="M204" s="15">
        <v>51</v>
      </c>
      <c r="N204" s="3">
        <v>4.6</v>
      </c>
      <c r="O204" s="75">
        <f t="shared" si="12"/>
        <v>2601</v>
      </c>
      <c r="P204" s="73">
        <f t="shared" si="14"/>
        <v>4232426</v>
      </c>
      <c r="Q204" s="74">
        <f>QUOTIENT(P204,$P$420)</f>
        <v>16</v>
      </c>
      <c r="R204" s="74">
        <f t="shared" si="15"/>
        <v>0</v>
      </c>
      <c r="S204" s="3"/>
      <c r="T204" s="11"/>
      <c r="U204" s="43"/>
      <c r="V204" s="3"/>
    </row>
    <row r="205" spans="1:22" ht="12.75">
      <c r="A205" s="13">
        <v>3</v>
      </c>
      <c r="B205" s="18">
        <v>98</v>
      </c>
      <c r="C205" s="23">
        <v>1</v>
      </c>
      <c r="D205" s="4"/>
      <c r="E205" s="20">
        <v>24.17063944418732</v>
      </c>
      <c r="F205" s="20">
        <v>26.965946207376</v>
      </c>
      <c r="G205" s="20">
        <v>3.572</v>
      </c>
      <c r="H205" s="1">
        <v>13.5</v>
      </c>
      <c r="I205" s="2"/>
      <c r="J205" s="11">
        <f t="shared" si="13"/>
        <v>135</v>
      </c>
      <c r="K205" s="13">
        <v>15.5</v>
      </c>
      <c r="L205" s="18">
        <v>98</v>
      </c>
      <c r="M205" s="15">
        <v>145</v>
      </c>
      <c r="N205" s="3">
        <v>16.5</v>
      </c>
      <c r="O205" s="75">
        <f t="shared" si="12"/>
        <v>21025</v>
      </c>
      <c r="P205" s="73">
        <f t="shared" si="14"/>
        <v>4253451</v>
      </c>
      <c r="Q205" s="74">
        <f>QUOTIENT(P205,$P$420)</f>
        <v>16</v>
      </c>
      <c r="R205" s="74">
        <f t="shared" si="15"/>
        <v>0</v>
      </c>
      <c r="S205" s="3"/>
      <c r="T205" s="11"/>
      <c r="U205" s="43"/>
      <c r="V205" s="3"/>
    </row>
    <row r="206" spans="1:22" ht="12.75">
      <c r="A206" s="13">
        <v>3</v>
      </c>
      <c r="B206" s="18">
        <v>95</v>
      </c>
      <c r="C206" s="23">
        <v>2</v>
      </c>
      <c r="D206" s="4"/>
      <c r="E206" s="20">
        <v>26.985708180644007</v>
      </c>
      <c r="F206" s="20">
        <v>27.294357548568957</v>
      </c>
      <c r="G206" s="20">
        <v>3.792</v>
      </c>
      <c r="H206" s="1">
        <v>5.6</v>
      </c>
      <c r="I206" s="2"/>
      <c r="J206" s="11">
        <f t="shared" si="13"/>
        <v>56</v>
      </c>
      <c r="K206" s="13">
        <v>4.3</v>
      </c>
      <c r="L206" s="18">
        <v>95</v>
      </c>
      <c r="M206" s="15">
        <v>72</v>
      </c>
      <c r="N206" s="3">
        <v>5.8</v>
      </c>
      <c r="O206" s="75">
        <f t="shared" si="12"/>
        <v>5184</v>
      </c>
      <c r="P206" s="73">
        <f t="shared" si="14"/>
        <v>4258635</v>
      </c>
      <c r="Q206" s="74">
        <f>QUOTIENT(P206,$P$420)</f>
        <v>16</v>
      </c>
      <c r="R206" s="74">
        <f t="shared" si="15"/>
        <v>0</v>
      </c>
      <c r="S206" s="3"/>
      <c r="T206" s="11"/>
      <c r="U206" s="43"/>
      <c r="V206" s="3"/>
    </row>
    <row r="207" spans="1:22" ht="12.75">
      <c r="A207" s="13">
        <v>3</v>
      </c>
      <c r="B207" s="18">
        <v>96</v>
      </c>
      <c r="C207" s="23">
        <v>2</v>
      </c>
      <c r="D207" s="4"/>
      <c r="E207" s="20">
        <v>25.69878537128583</v>
      </c>
      <c r="F207" s="20">
        <v>27.66362666825493</v>
      </c>
      <c r="G207" s="20">
        <v>3.787</v>
      </c>
      <c r="H207" s="1">
        <v>4.9</v>
      </c>
      <c r="I207" s="2"/>
      <c r="J207" s="11">
        <f t="shared" si="13"/>
        <v>49</v>
      </c>
      <c r="K207" s="13">
        <v>5</v>
      </c>
      <c r="L207" s="18">
        <v>96</v>
      </c>
      <c r="M207" s="15">
        <v>63</v>
      </c>
      <c r="N207" s="3">
        <v>5</v>
      </c>
      <c r="O207" s="75">
        <f t="shared" si="12"/>
        <v>3969</v>
      </c>
      <c r="P207" s="73">
        <f t="shared" si="14"/>
        <v>4262604</v>
      </c>
      <c r="Q207" s="74">
        <f>QUOTIENT(P207,$P$420)</f>
        <v>16</v>
      </c>
      <c r="R207" s="74">
        <f t="shared" si="15"/>
        <v>0</v>
      </c>
      <c r="S207" s="3"/>
      <c r="T207" s="11"/>
      <c r="U207" s="43"/>
      <c r="V207" s="3"/>
    </row>
    <row r="208" spans="1:22" ht="12.75">
      <c r="A208" s="13">
        <v>3</v>
      </c>
      <c r="B208" s="18">
        <v>94</v>
      </c>
      <c r="C208" s="23">
        <v>1</v>
      </c>
      <c r="D208" s="4"/>
      <c r="E208" s="20">
        <v>27.55990159713234</v>
      </c>
      <c r="F208" s="20">
        <v>28.219237497784775</v>
      </c>
      <c r="G208" s="20">
        <v>4.092</v>
      </c>
      <c r="H208" s="1">
        <v>19.9</v>
      </c>
      <c r="I208" s="2"/>
      <c r="J208" s="11">
        <f t="shared" si="13"/>
        <v>199</v>
      </c>
      <c r="K208" s="13">
        <v>16.4</v>
      </c>
      <c r="L208" s="18">
        <v>94</v>
      </c>
      <c r="M208" s="15">
        <v>215</v>
      </c>
      <c r="N208" s="3">
        <v>18.4</v>
      </c>
      <c r="O208" s="75">
        <f t="shared" si="12"/>
        <v>46225</v>
      </c>
      <c r="P208" s="73">
        <f t="shared" si="14"/>
        <v>4308829</v>
      </c>
      <c r="Q208" s="74">
        <f>QUOTIENT(P208,$P$420)</f>
        <v>16</v>
      </c>
      <c r="R208" s="74">
        <f t="shared" si="15"/>
        <v>0</v>
      </c>
      <c r="S208" s="3"/>
      <c r="T208" s="11"/>
      <c r="U208" s="43"/>
      <c r="V208" s="3"/>
    </row>
    <row r="209" spans="1:22" ht="12.75">
      <c r="A209" s="13">
        <v>3</v>
      </c>
      <c r="B209" s="18">
        <v>101</v>
      </c>
      <c r="C209" s="23">
        <v>2</v>
      </c>
      <c r="D209" s="4"/>
      <c r="E209" s="20">
        <v>20.384055451696753</v>
      </c>
      <c r="F209" s="20">
        <v>28.955738072826804</v>
      </c>
      <c r="G209" s="20">
        <v>3.721</v>
      </c>
      <c r="H209" s="1">
        <v>4.2</v>
      </c>
      <c r="I209" s="2"/>
      <c r="J209" s="11">
        <f t="shared" si="13"/>
        <v>42</v>
      </c>
      <c r="K209" s="13">
        <v>4.5</v>
      </c>
      <c r="L209" s="18">
        <v>101</v>
      </c>
      <c r="M209" s="15">
        <v>65</v>
      </c>
      <c r="N209" s="3">
        <v>5.4</v>
      </c>
      <c r="O209" s="75">
        <f t="shared" si="12"/>
        <v>4225</v>
      </c>
      <c r="P209" s="73">
        <f t="shared" si="14"/>
        <v>4313054</v>
      </c>
      <c r="Q209" s="74">
        <f>QUOTIENT(P209,$P$420)</f>
        <v>16</v>
      </c>
      <c r="R209" s="74">
        <f t="shared" si="15"/>
        <v>0</v>
      </c>
      <c r="S209" s="3"/>
      <c r="T209" s="11"/>
      <c r="U209" s="43"/>
      <c r="V209" s="3"/>
    </row>
    <row r="210" spans="1:22" ht="12.75">
      <c r="A210" s="13">
        <v>3</v>
      </c>
      <c r="B210" s="18">
        <v>591</v>
      </c>
      <c r="C210" s="23">
        <v>4</v>
      </c>
      <c r="D210" s="4"/>
      <c r="E210" s="20">
        <v>28.690071371754744</v>
      </c>
      <c r="F210" s="20">
        <v>29.031001182935785</v>
      </c>
      <c r="G210" s="20">
        <v>3.967</v>
      </c>
      <c r="H210" s="1">
        <v>3.4</v>
      </c>
      <c r="I210" s="2"/>
      <c r="J210" s="11">
        <f t="shared" si="13"/>
        <v>34</v>
      </c>
      <c r="K210" s="13"/>
      <c r="L210" s="18">
        <v>591</v>
      </c>
      <c r="M210" s="15">
        <v>43</v>
      </c>
      <c r="N210" s="3">
        <v>6.9</v>
      </c>
      <c r="O210" s="75">
        <f t="shared" si="12"/>
        <v>1849</v>
      </c>
      <c r="P210" s="73">
        <f t="shared" si="14"/>
        <v>4314903</v>
      </c>
      <c r="Q210" s="74">
        <f>QUOTIENT(P210,$P$420)</f>
        <v>16</v>
      </c>
      <c r="R210" s="74">
        <f t="shared" si="15"/>
        <v>0</v>
      </c>
      <c r="S210" s="3"/>
      <c r="T210" s="11"/>
      <c r="U210" s="43"/>
      <c r="V210" s="3"/>
    </row>
    <row r="211" spans="1:22" ht="12.75">
      <c r="A211" s="13">
        <v>3</v>
      </c>
      <c r="B211" s="18">
        <v>97</v>
      </c>
      <c r="C211" s="23">
        <v>1</v>
      </c>
      <c r="D211" s="4"/>
      <c r="E211" s="20">
        <v>25.732188330301355</v>
      </c>
      <c r="F211" s="20">
        <v>29.59061972541134</v>
      </c>
      <c r="G211" s="20">
        <v>4.076</v>
      </c>
      <c r="H211" s="1">
        <v>19.6</v>
      </c>
      <c r="I211" s="2"/>
      <c r="J211" s="11">
        <f t="shared" si="13"/>
        <v>196</v>
      </c>
      <c r="K211" s="13">
        <v>16.1</v>
      </c>
      <c r="L211" s="18">
        <v>97</v>
      </c>
      <c r="M211" s="15">
        <v>205</v>
      </c>
      <c r="N211" s="43">
        <v>17.793333333333333</v>
      </c>
      <c r="O211" s="75">
        <f t="shared" si="12"/>
        <v>42025</v>
      </c>
      <c r="P211" s="73">
        <f t="shared" si="14"/>
        <v>4356928</v>
      </c>
      <c r="Q211" s="74">
        <f>QUOTIENT(P211,$P$420)</f>
        <v>16</v>
      </c>
      <c r="R211" s="74">
        <f t="shared" si="15"/>
        <v>0</v>
      </c>
      <c r="S211" s="43"/>
      <c r="T211" s="11"/>
      <c r="U211" s="43"/>
      <c r="V211" s="3"/>
    </row>
    <row r="212" spans="1:22" ht="12.75">
      <c r="A212" s="13">
        <v>3</v>
      </c>
      <c r="B212" s="18">
        <v>100</v>
      </c>
      <c r="C212" s="23">
        <v>1</v>
      </c>
      <c r="D212" s="4"/>
      <c r="E212" s="20">
        <v>21.55619845900422</v>
      </c>
      <c r="F212" s="20">
        <v>29.63949297805251</v>
      </c>
      <c r="G212" s="20">
        <v>3.94</v>
      </c>
      <c r="H212" s="1">
        <v>22.1</v>
      </c>
      <c r="I212" s="2">
        <v>16.4</v>
      </c>
      <c r="J212" s="11">
        <f t="shared" si="13"/>
        <v>221</v>
      </c>
      <c r="K212" s="13">
        <v>15.6</v>
      </c>
      <c r="L212" s="18">
        <v>100</v>
      </c>
      <c r="M212" s="15">
        <v>236</v>
      </c>
      <c r="N212" s="43">
        <v>17.706666666666667</v>
      </c>
      <c r="O212" s="75">
        <f t="shared" si="12"/>
        <v>55696</v>
      </c>
      <c r="P212" s="73">
        <f t="shared" si="14"/>
        <v>4412624</v>
      </c>
      <c r="Q212" s="74">
        <f>QUOTIENT(P212,$P$420)</f>
        <v>16</v>
      </c>
      <c r="R212" s="74">
        <f t="shared" si="15"/>
        <v>0</v>
      </c>
      <c r="S212" s="43"/>
      <c r="T212" s="11"/>
      <c r="U212" s="43"/>
      <c r="V212" s="3"/>
    </row>
    <row r="213" spans="1:22" ht="12.75">
      <c r="A213" s="13">
        <v>3</v>
      </c>
      <c r="B213" s="18">
        <v>93</v>
      </c>
      <c r="C213" s="23">
        <v>2</v>
      </c>
      <c r="D213" s="4"/>
      <c r="E213" s="20">
        <v>28.69039361407689</v>
      </c>
      <c r="F213" s="20">
        <v>30.57200114924334</v>
      </c>
      <c r="G213" s="20">
        <v>3.974</v>
      </c>
      <c r="H213" s="1">
        <v>7.5</v>
      </c>
      <c r="I213" s="2"/>
      <c r="J213" s="11">
        <f t="shared" si="13"/>
        <v>75</v>
      </c>
      <c r="K213" s="13">
        <v>5.7</v>
      </c>
      <c r="L213" s="18">
        <v>93</v>
      </c>
      <c r="M213" s="15">
        <v>87</v>
      </c>
      <c r="N213" s="43">
        <v>6.666666666666666</v>
      </c>
      <c r="O213" s="75">
        <f t="shared" si="12"/>
        <v>7569</v>
      </c>
      <c r="P213" s="73">
        <f t="shared" si="14"/>
        <v>4420193</v>
      </c>
      <c r="Q213" s="74">
        <f>QUOTIENT(P213,$P$420)</f>
        <v>16</v>
      </c>
      <c r="R213" s="74">
        <f t="shared" si="15"/>
        <v>0</v>
      </c>
      <c r="S213" s="43"/>
      <c r="T213" s="11"/>
      <c r="U213" s="43"/>
      <c r="V213" s="3"/>
    </row>
    <row r="214" spans="1:22" ht="12.75">
      <c r="A214" s="13">
        <v>3</v>
      </c>
      <c r="B214" s="18">
        <v>116</v>
      </c>
      <c r="C214" s="23">
        <v>1</v>
      </c>
      <c r="D214" s="4"/>
      <c r="E214" s="20">
        <v>26.78666006499761</v>
      </c>
      <c r="F214" s="20">
        <v>31.84639927153873</v>
      </c>
      <c r="G214" s="20">
        <v>4.016</v>
      </c>
      <c r="H214" s="1">
        <v>13.7</v>
      </c>
      <c r="I214" s="2"/>
      <c r="J214" s="11">
        <f t="shared" si="13"/>
        <v>137</v>
      </c>
      <c r="K214" s="13">
        <v>14.9</v>
      </c>
      <c r="L214" s="18">
        <v>116</v>
      </c>
      <c r="M214" s="15">
        <v>157</v>
      </c>
      <c r="N214" s="43">
        <v>18.21666666666667</v>
      </c>
      <c r="O214" s="75">
        <f t="shared" si="12"/>
        <v>24649</v>
      </c>
      <c r="P214" s="73">
        <f t="shared" si="14"/>
        <v>4444842</v>
      </c>
      <c r="Q214" s="74">
        <f>QUOTIENT(P214,$P$420)</f>
        <v>16</v>
      </c>
      <c r="R214" s="74">
        <f t="shared" si="15"/>
        <v>0</v>
      </c>
      <c r="S214" s="43"/>
      <c r="T214" s="11"/>
      <c r="U214" s="43"/>
      <c r="V214" s="3"/>
    </row>
    <row r="215" spans="1:22" ht="12.75">
      <c r="A215" s="13">
        <v>3</v>
      </c>
      <c r="B215" s="18">
        <v>113</v>
      </c>
      <c r="C215" s="23">
        <v>1</v>
      </c>
      <c r="D215" s="4"/>
      <c r="E215" s="20">
        <v>20.133730681362564</v>
      </c>
      <c r="F215" s="20">
        <v>32.184790489458834</v>
      </c>
      <c r="G215" s="20">
        <v>4.162</v>
      </c>
      <c r="H215" s="1">
        <v>16.6</v>
      </c>
      <c r="I215" s="2"/>
      <c r="J215" s="11">
        <f t="shared" si="13"/>
        <v>166</v>
      </c>
      <c r="K215" s="13">
        <v>13.8</v>
      </c>
      <c r="L215" s="18">
        <v>113</v>
      </c>
      <c r="M215" s="15">
        <v>178</v>
      </c>
      <c r="N215" s="43">
        <v>15.806666666666667</v>
      </c>
      <c r="O215" s="75">
        <f t="shared" si="12"/>
        <v>31684</v>
      </c>
      <c r="P215" s="73">
        <f t="shared" si="14"/>
        <v>4476526</v>
      </c>
      <c r="Q215" s="74">
        <f>QUOTIENT(P215,$P$420)</f>
        <v>17</v>
      </c>
      <c r="R215" s="74">
        <f t="shared" si="15"/>
        <v>1</v>
      </c>
      <c r="S215" s="43"/>
      <c r="T215" s="11"/>
      <c r="U215" s="43"/>
      <c r="V215" s="3"/>
    </row>
    <row r="216" spans="1:22" ht="12.75">
      <c r="A216" s="13">
        <v>3</v>
      </c>
      <c r="B216" s="18">
        <v>114</v>
      </c>
      <c r="C216" s="23">
        <v>7</v>
      </c>
      <c r="D216" s="4"/>
      <c r="E216" s="20">
        <v>22.303899596796498</v>
      </c>
      <c r="F216" s="20">
        <v>32.99233669772453</v>
      </c>
      <c r="G216" s="20">
        <v>4.127</v>
      </c>
      <c r="H216" s="1">
        <v>11.4</v>
      </c>
      <c r="I216" s="2"/>
      <c r="J216" s="11">
        <f t="shared" si="13"/>
        <v>114</v>
      </c>
      <c r="K216" s="13">
        <v>12.3</v>
      </c>
      <c r="L216" s="18">
        <v>114</v>
      </c>
      <c r="M216" s="15">
        <v>127</v>
      </c>
      <c r="N216" s="43">
        <v>12.676000000000002</v>
      </c>
      <c r="O216" s="75">
        <f t="shared" si="12"/>
        <v>16129</v>
      </c>
      <c r="P216" s="73">
        <f t="shared" si="14"/>
        <v>4492655</v>
      </c>
      <c r="Q216" s="74">
        <f>QUOTIENT(P216,$P$420)</f>
        <v>17</v>
      </c>
      <c r="R216" s="74">
        <f t="shared" si="15"/>
        <v>0</v>
      </c>
      <c r="S216" s="43"/>
      <c r="T216" s="11"/>
      <c r="U216" s="43"/>
      <c r="V216" s="3"/>
    </row>
    <row r="217" spans="1:22" ht="12.75">
      <c r="A217" s="13">
        <v>3</v>
      </c>
      <c r="B217" s="18">
        <v>115</v>
      </c>
      <c r="C217" s="23">
        <v>7</v>
      </c>
      <c r="D217" s="4"/>
      <c r="E217" s="20">
        <v>22.58791360112286</v>
      </c>
      <c r="F217" s="20">
        <v>33.059277308317085</v>
      </c>
      <c r="G217" s="20">
        <v>4.058</v>
      </c>
      <c r="H217" s="1">
        <v>8.3</v>
      </c>
      <c r="I217" s="2"/>
      <c r="J217" s="11">
        <f t="shared" si="13"/>
        <v>83</v>
      </c>
      <c r="K217" s="13">
        <v>11.2</v>
      </c>
      <c r="L217" s="18">
        <v>115</v>
      </c>
      <c r="M217" s="15">
        <v>92</v>
      </c>
      <c r="N217" s="11">
        <v>13.25</v>
      </c>
      <c r="O217" s="75">
        <f t="shared" si="12"/>
        <v>8464</v>
      </c>
      <c r="P217" s="73">
        <f t="shared" si="14"/>
        <v>4501119</v>
      </c>
      <c r="Q217" s="74">
        <f>QUOTIENT(P217,$P$420)</f>
        <v>17</v>
      </c>
      <c r="R217" s="74">
        <f t="shared" si="15"/>
        <v>0</v>
      </c>
      <c r="S217" s="11"/>
      <c r="T217" s="11"/>
      <c r="U217" s="43"/>
      <c r="V217" s="3"/>
    </row>
    <row r="218" spans="1:22" ht="12.75">
      <c r="A218" s="13">
        <v>3</v>
      </c>
      <c r="B218" s="18">
        <v>117</v>
      </c>
      <c r="C218" s="23">
        <v>1</v>
      </c>
      <c r="D218" s="4"/>
      <c r="E218" s="20">
        <v>28.237968683284272</v>
      </c>
      <c r="F218" s="20">
        <v>33.32209581706795</v>
      </c>
      <c r="G218" s="20">
        <v>4.23</v>
      </c>
      <c r="H218" s="1">
        <v>12.5</v>
      </c>
      <c r="I218" s="2"/>
      <c r="J218" s="11">
        <f t="shared" si="13"/>
        <v>125</v>
      </c>
      <c r="K218" s="13">
        <v>14.5</v>
      </c>
      <c r="L218" s="18">
        <v>117</v>
      </c>
      <c r="M218" s="15">
        <v>140</v>
      </c>
      <c r="N218" s="43">
        <v>15.981333333333334</v>
      </c>
      <c r="O218" s="75">
        <f t="shared" si="12"/>
        <v>19600</v>
      </c>
      <c r="P218" s="73">
        <f t="shared" si="14"/>
        <v>4520719</v>
      </c>
      <c r="Q218" s="74">
        <f>QUOTIENT(P218,$P$420)</f>
        <v>17</v>
      </c>
      <c r="R218" s="74">
        <f t="shared" si="15"/>
        <v>0</v>
      </c>
      <c r="S218" s="43"/>
      <c r="T218" s="11"/>
      <c r="U218" s="43"/>
      <c r="V218" s="3"/>
    </row>
    <row r="219" spans="1:22" ht="12.75">
      <c r="A219" s="13">
        <v>3</v>
      </c>
      <c r="B219" s="18">
        <v>140</v>
      </c>
      <c r="C219" s="23">
        <v>1</v>
      </c>
      <c r="D219" s="4"/>
      <c r="E219" s="20">
        <v>21.950481982775926</v>
      </c>
      <c r="F219" s="20">
        <v>35.77741066264898</v>
      </c>
      <c r="G219" s="20">
        <v>4.309</v>
      </c>
      <c r="H219" s="1">
        <v>18.5</v>
      </c>
      <c r="I219" s="2"/>
      <c r="J219" s="11">
        <f t="shared" si="13"/>
        <v>185</v>
      </c>
      <c r="K219" s="13">
        <v>15</v>
      </c>
      <c r="L219" s="18">
        <v>140</v>
      </c>
      <c r="M219" s="15">
        <v>204</v>
      </c>
      <c r="N219" s="43">
        <v>15.273333333333337</v>
      </c>
      <c r="O219" s="75">
        <f t="shared" si="12"/>
        <v>41616</v>
      </c>
      <c r="P219" s="73">
        <f t="shared" si="14"/>
        <v>4562335</v>
      </c>
      <c r="Q219" s="74">
        <f>QUOTIENT(P219,$P$420)</f>
        <v>17</v>
      </c>
      <c r="R219" s="74">
        <f t="shared" si="15"/>
        <v>0</v>
      </c>
      <c r="S219" s="43"/>
      <c r="T219" s="11"/>
      <c r="U219" s="43"/>
      <c r="V219" s="3"/>
    </row>
    <row r="220" spans="1:22" ht="12.75">
      <c r="A220" s="13">
        <v>3</v>
      </c>
      <c r="B220" s="18">
        <v>134</v>
      </c>
      <c r="C220" s="23">
        <v>1</v>
      </c>
      <c r="D220" s="4"/>
      <c r="E220" s="20">
        <v>26.591555279783346</v>
      </c>
      <c r="F220" s="20">
        <v>36.127440163983756</v>
      </c>
      <c r="G220" s="20">
        <v>4.341</v>
      </c>
      <c r="H220" s="1">
        <v>20.4</v>
      </c>
      <c r="I220" s="2"/>
      <c r="J220" s="11">
        <f t="shared" si="13"/>
        <v>204</v>
      </c>
      <c r="K220" s="13">
        <v>16.8</v>
      </c>
      <c r="L220" s="18">
        <v>134</v>
      </c>
      <c r="M220" s="15">
        <v>224</v>
      </c>
      <c r="N220" s="11">
        <v>18.6</v>
      </c>
      <c r="O220" s="75">
        <f t="shared" si="12"/>
        <v>50176</v>
      </c>
      <c r="P220" s="73">
        <f t="shared" si="14"/>
        <v>4612511</v>
      </c>
      <c r="Q220" s="74">
        <f>QUOTIENT(P220,$P$420)</f>
        <v>17</v>
      </c>
      <c r="R220" s="74">
        <f t="shared" si="15"/>
        <v>0</v>
      </c>
      <c r="S220" s="11"/>
      <c r="T220" s="11"/>
      <c r="U220" s="43"/>
      <c r="V220" s="3"/>
    </row>
    <row r="221" spans="1:22" ht="12.75">
      <c r="A221" s="13">
        <v>3</v>
      </c>
      <c r="B221" s="18">
        <v>135</v>
      </c>
      <c r="C221" s="23">
        <v>1</v>
      </c>
      <c r="D221" s="4"/>
      <c r="E221" s="20">
        <v>26.506097301195776</v>
      </c>
      <c r="F221" s="20">
        <v>38.71945809098498</v>
      </c>
      <c r="G221" s="20">
        <v>4.929</v>
      </c>
      <c r="H221" s="1">
        <v>14.9</v>
      </c>
      <c r="I221" s="2"/>
      <c r="J221" s="11">
        <f t="shared" si="13"/>
        <v>149</v>
      </c>
      <c r="K221" s="13">
        <v>15</v>
      </c>
      <c r="L221" s="18">
        <v>135</v>
      </c>
      <c r="M221" s="15">
        <v>165</v>
      </c>
      <c r="N221" s="43">
        <v>17.21333333333333</v>
      </c>
      <c r="O221" s="75">
        <f t="shared" si="12"/>
        <v>27225</v>
      </c>
      <c r="P221" s="73">
        <f t="shared" si="14"/>
        <v>4639736</v>
      </c>
      <c r="Q221" s="74">
        <f>QUOTIENT(P221,$P$420)</f>
        <v>17</v>
      </c>
      <c r="R221" s="74">
        <f t="shared" si="15"/>
        <v>0</v>
      </c>
      <c r="S221" s="43"/>
      <c r="T221" s="11"/>
      <c r="U221" s="43"/>
      <c r="V221" s="3"/>
    </row>
    <row r="222" spans="1:22" ht="12.75">
      <c r="A222" s="13">
        <v>3</v>
      </c>
      <c r="B222" s="18">
        <v>137</v>
      </c>
      <c r="C222" s="23">
        <v>1</v>
      </c>
      <c r="D222" s="4"/>
      <c r="E222" s="20">
        <v>22.100222446787956</v>
      </c>
      <c r="F222" s="20">
        <v>39.318379427469914</v>
      </c>
      <c r="G222" s="20">
        <v>4.982</v>
      </c>
      <c r="H222" s="1">
        <v>15.9</v>
      </c>
      <c r="I222" s="2"/>
      <c r="J222" s="11">
        <f t="shared" si="13"/>
        <v>159</v>
      </c>
      <c r="K222" s="13">
        <v>15</v>
      </c>
      <c r="L222" s="18">
        <v>137</v>
      </c>
      <c r="M222" s="15">
        <v>179</v>
      </c>
      <c r="N222" s="11">
        <v>16.6</v>
      </c>
      <c r="O222" s="75">
        <f t="shared" si="12"/>
        <v>32041</v>
      </c>
      <c r="P222" s="73">
        <f t="shared" si="14"/>
        <v>4671777</v>
      </c>
      <c r="Q222" s="74">
        <f>QUOTIENT(P222,$P$420)</f>
        <v>17</v>
      </c>
      <c r="R222" s="74">
        <f t="shared" si="15"/>
        <v>0</v>
      </c>
      <c r="S222" s="11"/>
      <c r="T222" s="11"/>
      <c r="U222" s="43"/>
      <c r="V222" s="3"/>
    </row>
    <row r="223" spans="1:22" ht="12.75">
      <c r="A223" s="13">
        <v>3</v>
      </c>
      <c r="B223" s="18">
        <v>133</v>
      </c>
      <c r="C223" s="23">
        <v>1</v>
      </c>
      <c r="D223" s="4"/>
      <c r="E223" s="20">
        <v>28.963252618043935</v>
      </c>
      <c r="F223" s="20">
        <v>39.461944285391866</v>
      </c>
      <c r="G223" s="20">
        <v>5.052</v>
      </c>
      <c r="H223" s="1">
        <v>23</v>
      </c>
      <c r="I223" s="2"/>
      <c r="J223" s="11">
        <f t="shared" si="13"/>
        <v>230</v>
      </c>
      <c r="K223" s="13">
        <v>17.8</v>
      </c>
      <c r="L223" s="18">
        <v>133</v>
      </c>
      <c r="M223" s="15">
        <v>252</v>
      </c>
      <c r="N223" s="43">
        <v>19.146666666666665</v>
      </c>
      <c r="O223" s="75">
        <f t="shared" si="12"/>
        <v>63504</v>
      </c>
      <c r="P223" s="73">
        <f t="shared" si="14"/>
        <v>4735281</v>
      </c>
      <c r="Q223" s="74">
        <f>QUOTIENT(P223,$P$420)</f>
        <v>18</v>
      </c>
      <c r="R223" s="74">
        <f t="shared" si="15"/>
        <v>1</v>
      </c>
      <c r="S223" s="43"/>
      <c r="T223" s="11"/>
      <c r="U223" s="43"/>
      <c r="V223" s="3"/>
    </row>
    <row r="224" spans="1:22" ht="12.75">
      <c r="A224" s="13">
        <v>3</v>
      </c>
      <c r="B224" s="18">
        <v>534</v>
      </c>
      <c r="C224" s="23">
        <v>2</v>
      </c>
      <c r="D224" s="4"/>
      <c r="E224" s="20">
        <v>22.317442010140972</v>
      </c>
      <c r="F224" s="20">
        <v>40.36833402710588</v>
      </c>
      <c r="G224" s="20">
        <v>5.132</v>
      </c>
      <c r="H224" s="1">
        <v>2.8</v>
      </c>
      <c r="I224" s="2"/>
      <c r="J224" s="11">
        <f t="shared" si="13"/>
        <v>28</v>
      </c>
      <c r="K224" s="13">
        <v>2.7</v>
      </c>
      <c r="L224" s="18">
        <v>534</v>
      </c>
      <c r="M224" s="15">
        <v>39</v>
      </c>
      <c r="N224" s="43">
        <v>3.54</v>
      </c>
      <c r="O224" s="75">
        <f t="shared" si="12"/>
        <v>1521</v>
      </c>
      <c r="P224" s="73">
        <f t="shared" si="14"/>
        <v>4736802</v>
      </c>
      <c r="Q224" s="74">
        <f>QUOTIENT(P224,$P$420)</f>
        <v>18</v>
      </c>
      <c r="R224" s="74">
        <f t="shared" si="15"/>
        <v>0</v>
      </c>
      <c r="S224" s="43"/>
      <c r="T224" s="11"/>
      <c r="U224" s="43"/>
      <c r="V224" s="3"/>
    </row>
    <row r="225" spans="1:22" ht="12.75">
      <c r="A225" s="13">
        <v>3</v>
      </c>
      <c r="B225" s="18">
        <v>136</v>
      </c>
      <c r="C225" s="23">
        <v>1</v>
      </c>
      <c r="D225" s="4"/>
      <c r="E225" s="20">
        <v>23.820542560379263</v>
      </c>
      <c r="F225" s="20">
        <v>40.84901972054115</v>
      </c>
      <c r="G225" s="20">
        <v>5.222</v>
      </c>
      <c r="H225" s="1">
        <v>14.6</v>
      </c>
      <c r="I225" s="2">
        <v>11.4</v>
      </c>
      <c r="J225" s="11">
        <f t="shared" si="13"/>
        <v>146</v>
      </c>
      <c r="K225" s="13">
        <v>14.6</v>
      </c>
      <c r="L225" s="18">
        <v>136</v>
      </c>
      <c r="M225" s="15">
        <v>160</v>
      </c>
      <c r="N225" s="11">
        <v>16.8</v>
      </c>
      <c r="O225" s="75">
        <f t="shared" si="12"/>
        <v>25600</v>
      </c>
      <c r="P225" s="73">
        <f t="shared" si="14"/>
        <v>4762402</v>
      </c>
      <c r="Q225" s="74">
        <f>QUOTIENT(P225,$P$420)</f>
        <v>18</v>
      </c>
      <c r="R225" s="74">
        <f t="shared" si="15"/>
        <v>0</v>
      </c>
      <c r="S225" s="11"/>
      <c r="T225" s="11"/>
      <c r="U225" s="43"/>
      <c r="V225" s="3"/>
    </row>
    <row r="226" spans="1:22" ht="12.75">
      <c r="A226" s="13">
        <v>3</v>
      </c>
      <c r="B226" s="18">
        <v>533</v>
      </c>
      <c r="C226" s="23">
        <v>2</v>
      </c>
      <c r="D226" s="4"/>
      <c r="E226" s="20">
        <v>22.564546351864994</v>
      </c>
      <c r="F226" s="20">
        <v>40.86728236541471</v>
      </c>
      <c r="G226" s="20">
        <v>5.208</v>
      </c>
      <c r="H226" s="1">
        <v>3.3</v>
      </c>
      <c r="I226" s="2"/>
      <c r="J226" s="11">
        <f t="shared" si="13"/>
        <v>33</v>
      </c>
      <c r="K226" s="13">
        <v>3.3</v>
      </c>
      <c r="L226" s="18">
        <v>533</v>
      </c>
      <c r="M226" s="15">
        <v>43</v>
      </c>
      <c r="N226" s="3">
        <v>4</v>
      </c>
      <c r="O226" s="75">
        <f t="shared" si="12"/>
        <v>1849</v>
      </c>
      <c r="P226" s="73">
        <f t="shared" si="14"/>
        <v>4764251</v>
      </c>
      <c r="Q226" s="74">
        <f>QUOTIENT(P226,$P$420)</f>
        <v>18</v>
      </c>
      <c r="R226" s="74">
        <f t="shared" si="15"/>
        <v>0</v>
      </c>
      <c r="S226" s="3"/>
      <c r="T226" s="11"/>
      <c r="U226" s="43"/>
      <c r="V226" s="3"/>
    </row>
    <row r="227" spans="1:22" ht="12.75">
      <c r="A227" s="13">
        <v>3</v>
      </c>
      <c r="B227" s="18">
        <v>285</v>
      </c>
      <c r="C227" s="23">
        <v>2</v>
      </c>
      <c r="D227" s="4"/>
      <c r="E227" s="20">
        <v>24.278736606741244</v>
      </c>
      <c r="F227" s="20">
        <v>41.77692392673834</v>
      </c>
      <c r="G227" s="20">
        <v>5.281</v>
      </c>
      <c r="H227" s="1">
        <v>5.6</v>
      </c>
      <c r="I227" s="2"/>
      <c r="J227" s="11">
        <f t="shared" si="13"/>
        <v>56</v>
      </c>
      <c r="K227" s="13">
        <v>4.6</v>
      </c>
      <c r="L227" s="18">
        <v>285</v>
      </c>
      <c r="M227" s="15">
        <v>70</v>
      </c>
      <c r="N227" s="3">
        <v>5.8</v>
      </c>
      <c r="O227" s="75">
        <f t="shared" si="12"/>
        <v>4900</v>
      </c>
      <c r="P227" s="73">
        <f t="shared" si="14"/>
        <v>4769151</v>
      </c>
      <c r="Q227" s="74">
        <f>QUOTIENT(P227,$P$420)</f>
        <v>18</v>
      </c>
      <c r="R227" s="74">
        <f t="shared" si="15"/>
        <v>0</v>
      </c>
      <c r="S227" s="3"/>
      <c r="T227" s="11"/>
      <c r="U227" s="43"/>
      <c r="V227" s="3"/>
    </row>
    <row r="228" spans="1:22" ht="12.75">
      <c r="A228" s="13">
        <v>3</v>
      </c>
      <c r="B228" s="18">
        <v>286</v>
      </c>
      <c r="C228" s="23">
        <v>1</v>
      </c>
      <c r="D228" s="4"/>
      <c r="E228" s="20">
        <v>26.134763750783232</v>
      </c>
      <c r="F228" s="20">
        <v>41.90653581114463</v>
      </c>
      <c r="G228" s="20">
        <v>5.283</v>
      </c>
      <c r="H228" s="1">
        <v>15</v>
      </c>
      <c r="I228" s="2"/>
      <c r="J228" s="11">
        <f t="shared" si="13"/>
        <v>150</v>
      </c>
      <c r="K228" s="13">
        <v>14.9</v>
      </c>
      <c r="L228" s="18">
        <v>286</v>
      </c>
      <c r="M228" s="15">
        <v>166</v>
      </c>
      <c r="N228" s="3">
        <v>16.4</v>
      </c>
      <c r="O228" s="75">
        <f t="shared" si="12"/>
        <v>27556</v>
      </c>
      <c r="P228" s="73">
        <f t="shared" si="14"/>
        <v>4796707</v>
      </c>
      <c r="Q228" s="74">
        <f>QUOTIENT(P228,$P$420)</f>
        <v>18</v>
      </c>
      <c r="R228" s="74">
        <f t="shared" si="15"/>
        <v>0</v>
      </c>
      <c r="S228" s="3"/>
      <c r="T228" s="11"/>
      <c r="U228" s="43"/>
      <c r="V228" s="3"/>
    </row>
    <row r="229" spans="1:22" ht="12.75">
      <c r="A229" s="13">
        <v>3</v>
      </c>
      <c r="B229" s="18">
        <v>275</v>
      </c>
      <c r="C229" s="23">
        <v>2</v>
      </c>
      <c r="D229" s="4"/>
      <c r="E229" s="20">
        <v>20.053894579034434</v>
      </c>
      <c r="F229" s="20">
        <v>42.53280741043287</v>
      </c>
      <c r="G229" s="20">
        <v>5.198</v>
      </c>
      <c r="H229" s="1">
        <v>3</v>
      </c>
      <c r="I229" s="2"/>
      <c r="J229" s="11">
        <f t="shared" si="13"/>
        <v>30</v>
      </c>
      <c r="K229" s="13">
        <v>3</v>
      </c>
      <c r="L229" s="18">
        <v>275</v>
      </c>
      <c r="M229" s="15">
        <v>38</v>
      </c>
      <c r="N229" s="3">
        <v>3.5</v>
      </c>
      <c r="O229" s="75">
        <f t="shared" si="12"/>
        <v>1444</v>
      </c>
      <c r="P229" s="73">
        <f t="shared" si="14"/>
        <v>4798151</v>
      </c>
      <c r="Q229" s="74">
        <f>QUOTIENT(P229,$P$420)</f>
        <v>18</v>
      </c>
      <c r="R229" s="74">
        <f t="shared" si="15"/>
        <v>0</v>
      </c>
      <c r="S229" s="3"/>
      <c r="T229" s="11"/>
      <c r="U229" s="43"/>
      <c r="V229" s="3"/>
    </row>
    <row r="230" spans="1:22" ht="12.75">
      <c r="A230" s="13">
        <v>3</v>
      </c>
      <c r="B230" s="18">
        <v>287</v>
      </c>
      <c r="C230" s="23">
        <v>1</v>
      </c>
      <c r="D230" s="4"/>
      <c r="E230" s="20">
        <v>25.257251838493715</v>
      </c>
      <c r="F230" s="20">
        <v>44.240719360866024</v>
      </c>
      <c r="G230" s="20">
        <v>5.491</v>
      </c>
      <c r="H230" s="1">
        <v>17.2</v>
      </c>
      <c r="I230" s="2"/>
      <c r="J230" s="11">
        <f t="shared" si="13"/>
        <v>172</v>
      </c>
      <c r="K230" s="13">
        <v>13.7</v>
      </c>
      <c r="L230" s="18">
        <v>287</v>
      </c>
      <c r="M230" s="15">
        <v>185</v>
      </c>
      <c r="N230" s="3">
        <v>15.5</v>
      </c>
      <c r="O230" s="75">
        <f t="shared" si="12"/>
        <v>34225</v>
      </c>
      <c r="P230" s="73">
        <f t="shared" si="14"/>
        <v>4832376</v>
      </c>
      <c r="Q230" s="74">
        <f>QUOTIENT(P230,$P$420)</f>
        <v>18</v>
      </c>
      <c r="R230" s="74">
        <f t="shared" si="15"/>
        <v>0</v>
      </c>
      <c r="S230" s="3"/>
      <c r="T230" s="11"/>
      <c r="U230" s="43"/>
      <c r="V230" s="3"/>
    </row>
    <row r="231" spans="1:22" ht="12.75">
      <c r="A231" s="13">
        <v>3</v>
      </c>
      <c r="B231" s="18">
        <v>284</v>
      </c>
      <c r="C231" s="23">
        <v>3</v>
      </c>
      <c r="D231" s="4"/>
      <c r="E231" s="20">
        <v>22.64826026003588</v>
      </c>
      <c r="F231" s="20">
        <v>44.28126493443564</v>
      </c>
      <c r="G231" s="20">
        <v>5.724</v>
      </c>
      <c r="H231" s="1">
        <v>3.4</v>
      </c>
      <c r="I231" s="2"/>
      <c r="J231" s="11">
        <f t="shared" si="13"/>
        <v>34</v>
      </c>
      <c r="K231" s="13">
        <v>6.2</v>
      </c>
      <c r="L231" s="18">
        <v>284</v>
      </c>
      <c r="M231" s="15">
        <v>42</v>
      </c>
      <c r="N231" s="3">
        <v>6.6</v>
      </c>
      <c r="O231" s="75">
        <f t="shared" si="12"/>
        <v>1764</v>
      </c>
      <c r="P231" s="73">
        <f t="shared" si="14"/>
        <v>4834140</v>
      </c>
      <c r="Q231" s="74">
        <f>QUOTIENT(P231,$P$420)</f>
        <v>18</v>
      </c>
      <c r="R231" s="74">
        <f t="shared" si="15"/>
        <v>0</v>
      </c>
      <c r="S231" s="3"/>
      <c r="T231" s="11"/>
      <c r="U231" s="43"/>
      <c r="V231" s="3"/>
    </row>
    <row r="232" spans="1:22" ht="12.75">
      <c r="A232" s="13">
        <v>3</v>
      </c>
      <c r="B232" s="18">
        <v>276</v>
      </c>
      <c r="C232" s="23">
        <v>2</v>
      </c>
      <c r="D232" s="4"/>
      <c r="E232" s="20">
        <v>20.52734039648692</v>
      </c>
      <c r="F232" s="20">
        <v>44.66470845361867</v>
      </c>
      <c r="G232" s="20">
        <v>5.785</v>
      </c>
      <c r="H232" s="1">
        <v>4.5</v>
      </c>
      <c r="I232" s="2"/>
      <c r="J232" s="11">
        <f t="shared" si="13"/>
        <v>45</v>
      </c>
      <c r="K232" s="13">
        <v>3.8</v>
      </c>
      <c r="L232" s="18">
        <v>276</v>
      </c>
      <c r="M232" s="15">
        <v>60</v>
      </c>
      <c r="N232" s="3">
        <v>4.7</v>
      </c>
      <c r="O232" s="75">
        <f t="shared" si="12"/>
        <v>3600</v>
      </c>
      <c r="P232" s="73">
        <f t="shared" si="14"/>
        <v>4837740</v>
      </c>
      <c r="Q232" s="74">
        <f>QUOTIENT(P232,$P$420)</f>
        <v>18</v>
      </c>
      <c r="R232" s="74">
        <f t="shared" si="15"/>
        <v>0</v>
      </c>
      <c r="S232" s="3"/>
      <c r="T232" s="11"/>
      <c r="U232" s="43"/>
      <c r="V232" s="3"/>
    </row>
    <row r="233" spans="1:22" ht="12.75">
      <c r="A233" s="13">
        <v>3</v>
      </c>
      <c r="B233" s="18">
        <v>277</v>
      </c>
      <c r="C233" s="23">
        <v>1</v>
      </c>
      <c r="D233" s="4"/>
      <c r="E233" s="20">
        <v>21.21437990372389</v>
      </c>
      <c r="F233" s="20">
        <v>44.85356478921687</v>
      </c>
      <c r="G233" s="20">
        <v>5.925</v>
      </c>
      <c r="H233" s="1">
        <v>17</v>
      </c>
      <c r="I233" s="2"/>
      <c r="J233" s="11">
        <f t="shared" si="13"/>
        <v>170</v>
      </c>
      <c r="K233" s="13">
        <v>15.9</v>
      </c>
      <c r="L233" s="18">
        <v>277</v>
      </c>
      <c r="M233" s="15">
        <v>195</v>
      </c>
      <c r="N233" s="3">
        <v>17.5</v>
      </c>
      <c r="O233" s="75">
        <f t="shared" si="12"/>
        <v>38025</v>
      </c>
      <c r="P233" s="73">
        <f t="shared" si="14"/>
        <v>4875765</v>
      </c>
      <c r="Q233" s="74">
        <f>QUOTIENT(P233,$P$420)</f>
        <v>18</v>
      </c>
      <c r="R233" s="74">
        <f t="shared" si="15"/>
        <v>0</v>
      </c>
      <c r="S233" s="3"/>
      <c r="T233" s="11"/>
      <c r="U233" s="43"/>
      <c r="V233" s="3"/>
    </row>
    <row r="234" spans="1:22" ht="12.75">
      <c r="A234" s="13">
        <v>3</v>
      </c>
      <c r="B234" s="18">
        <v>293</v>
      </c>
      <c r="C234" s="23">
        <v>1</v>
      </c>
      <c r="D234" s="4"/>
      <c r="E234" s="20">
        <v>28.887800679371104</v>
      </c>
      <c r="F234" s="20">
        <v>46.864960225193045</v>
      </c>
      <c r="G234" s="20">
        <v>5.635</v>
      </c>
      <c r="H234" s="1">
        <v>11.2</v>
      </c>
      <c r="I234" s="2"/>
      <c r="J234" s="11">
        <f t="shared" si="13"/>
        <v>112</v>
      </c>
      <c r="K234" s="13">
        <v>13</v>
      </c>
      <c r="L234" s="18">
        <v>293</v>
      </c>
      <c r="M234" s="15">
        <v>122</v>
      </c>
      <c r="N234" s="3">
        <v>14.1</v>
      </c>
      <c r="O234" s="75">
        <f t="shared" si="12"/>
        <v>14884</v>
      </c>
      <c r="P234" s="73">
        <f t="shared" si="14"/>
        <v>4890649</v>
      </c>
      <c r="Q234" s="74">
        <f>QUOTIENT(P234,$P$420)</f>
        <v>18</v>
      </c>
      <c r="R234" s="74">
        <f t="shared" si="15"/>
        <v>0</v>
      </c>
      <c r="S234" s="3"/>
      <c r="T234" s="11"/>
      <c r="U234" s="43"/>
      <c r="V234" s="3"/>
    </row>
    <row r="235" spans="1:22" ht="12.75">
      <c r="A235" s="13">
        <v>3</v>
      </c>
      <c r="B235" s="18">
        <v>291</v>
      </c>
      <c r="C235" s="23">
        <v>1</v>
      </c>
      <c r="D235" s="4"/>
      <c r="E235" s="20">
        <v>27.13180782758842</v>
      </c>
      <c r="F235" s="20">
        <v>46.899327425953686</v>
      </c>
      <c r="G235" s="20">
        <v>5.608</v>
      </c>
      <c r="H235" s="1">
        <v>11.7</v>
      </c>
      <c r="I235" s="2"/>
      <c r="J235" s="11">
        <f t="shared" si="13"/>
        <v>117</v>
      </c>
      <c r="K235" s="13">
        <v>13.6</v>
      </c>
      <c r="L235" s="18">
        <v>291</v>
      </c>
      <c r="M235" s="15">
        <v>131</v>
      </c>
      <c r="N235" s="3">
        <v>14.9</v>
      </c>
      <c r="O235" s="75">
        <f t="shared" si="12"/>
        <v>17161</v>
      </c>
      <c r="P235" s="73">
        <f t="shared" si="14"/>
        <v>4907810</v>
      </c>
      <c r="Q235" s="74">
        <f>QUOTIENT(P235,$P$420)</f>
        <v>18</v>
      </c>
      <c r="R235" s="74">
        <f t="shared" si="15"/>
        <v>0</v>
      </c>
      <c r="S235" s="3"/>
      <c r="T235" s="11"/>
      <c r="U235" s="43"/>
      <c r="V235" s="3"/>
    </row>
    <row r="236" spans="1:22" ht="12.75">
      <c r="A236" s="13">
        <v>3</v>
      </c>
      <c r="B236" s="18">
        <v>292</v>
      </c>
      <c r="C236" s="23">
        <v>2</v>
      </c>
      <c r="D236" s="4"/>
      <c r="E236" s="20">
        <v>29.089299520021225</v>
      </c>
      <c r="F236" s="20">
        <v>47.81581811006158</v>
      </c>
      <c r="G236" s="20">
        <v>5.651</v>
      </c>
      <c r="H236" s="1">
        <v>5.4</v>
      </c>
      <c r="I236" s="2"/>
      <c r="J236" s="11">
        <f t="shared" si="13"/>
        <v>54</v>
      </c>
      <c r="K236" s="13">
        <v>4.7</v>
      </c>
      <c r="L236" s="18">
        <v>292</v>
      </c>
      <c r="M236" s="15">
        <v>70</v>
      </c>
      <c r="N236" s="3">
        <v>6.2</v>
      </c>
      <c r="O236" s="75">
        <f t="shared" si="12"/>
        <v>4900</v>
      </c>
      <c r="P236" s="73">
        <f t="shared" si="14"/>
        <v>4912710</v>
      </c>
      <c r="Q236" s="74">
        <f>QUOTIENT(P236,$P$420)</f>
        <v>18</v>
      </c>
      <c r="R236" s="74">
        <f t="shared" si="15"/>
        <v>0</v>
      </c>
      <c r="S236" s="3"/>
      <c r="T236" s="11"/>
      <c r="U236" s="43"/>
      <c r="V236" s="3"/>
    </row>
    <row r="237" spans="1:22" ht="12.75">
      <c r="A237" s="13">
        <v>3</v>
      </c>
      <c r="B237" s="18">
        <v>288</v>
      </c>
      <c r="C237" s="23">
        <v>2</v>
      </c>
      <c r="D237" s="4"/>
      <c r="E237" s="20">
        <v>24.542034143912883</v>
      </c>
      <c r="F237" s="20">
        <v>47.981869003604004</v>
      </c>
      <c r="G237" s="20">
        <v>5.618</v>
      </c>
      <c r="H237" s="1">
        <v>3</v>
      </c>
      <c r="I237" s="2"/>
      <c r="J237" s="11">
        <f t="shared" si="13"/>
        <v>30</v>
      </c>
      <c r="K237" s="13">
        <v>2.7</v>
      </c>
      <c r="L237" s="18">
        <v>288</v>
      </c>
      <c r="M237" s="15">
        <v>47</v>
      </c>
      <c r="N237" s="3">
        <v>3.6</v>
      </c>
      <c r="O237" s="75">
        <f t="shared" si="12"/>
        <v>2209</v>
      </c>
      <c r="P237" s="73">
        <f t="shared" si="14"/>
        <v>4914919</v>
      </c>
      <c r="Q237" s="74">
        <f>QUOTIENT(P237,$P$420)</f>
        <v>18</v>
      </c>
      <c r="R237" s="74">
        <f t="shared" si="15"/>
        <v>0</v>
      </c>
      <c r="S237" s="3"/>
      <c r="T237" s="11"/>
      <c r="U237" s="43"/>
      <c r="V237" s="3"/>
    </row>
    <row r="238" spans="1:22" ht="12.75">
      <c r="A238" s="13">
        <v>3</v>
      </c>
      <c r="B238" s="18">
        <v>289</v>
      </c>
      <c r="C238" s="23">
        <v>1</v>
      </c>
      <c r="D238" s="4"/>
      <c r="E238" s="20">
        <v>25.508180501523917</v>
      </c>
      <c r="F238" s="20">
        <v>48.68166698564948</v>
      </c>
      <c r="G238" s="20">
        <v>5.808</v>
      </c>
      <c r="H238" s="1">
        <v>15.3</v>
      </c>
      <c r="I238" s="2"/>
      <c r="J238" s="11">
        <f t="shared" si="13"/>
        <v>153</v>
      </c>
      <c r="K238" s="13">
        <v>14.5</v>
      </c>
      <c r="L238" s="18">
        <v>289</v>
      </c>
      <c r="M238" s="15">
        <v>175</v>
      </c>
      <c r="N238" s="3">
        <v>16.3</v>
      </c>
      <c r="O238" s="75">
        <f t="shared" si="12"/>
        <v>30625</v>
      </c>
      <c r="P238" s="73">
        <f t="shared" si="14"/>
        <v>4945544</v>
      </c>
      <c r="Q238" s="74">
        <f>QUOTIENT(P238,$P$420)</f>
        <v>18</v>
      </c>
      <c r="R238" s="74">
        <f t="shared" si="15"/>
        <v>0</v>
      </c>
      <c r="S238" s="3"/>
      <c r="T238" s="11"/>
      <c r="U238" s="43"/>
      <c r="V238" s="3"/>
    </row>
    <row r="239" spans="1:22" ht="12.75">
      <c r="A239" s="13">
        <v>4</v>
      </c>
      <c r="B239" s="18">
        <v>441</v>
      </c>
      <c r="C239" s="23">
        <v>1</v>
      </c>
      <c r="D239" s="4"/>
      <c r="E239" s="20">
        <v>34.485177828072125</v>
      </c>
      <c r="F239" s="20">
        <v>0.8467887376686916</v>
      </c>
      <c r="G239" s="20">
        <v>4.223</v>
      </c>
      <c r="H239" s="1">
        <v>15.2</v>
      </c>
      <c r="I239" s="2"/>
      <c r="J239" s="11">
        <f t="shared" si="13"/>
        <v>152</v>
      </c>
      <c r="K239" s="13">
        <v>12.2</v>
      </c>
      <c r="L239" s="18">
        <v>441</v>
      </c>
      <c r="M239" s="15">
        <v>175</v>
      </c>
      <c r="N239" s="3">
        <v>13.6</v>
      </c>
      <c r="O239" s="75">
        <f t="shared" si="12"/>
        <v>30625</v>
      </c>
      <c r="P239" s="73">
        <f t="shared" si="14"/>
        <v>4976169</v>
      </c>
      <c r="Q239" s="74">
        <f>QUOTIENT(P239,$P$420)</f>
        <v>18</v>
      </c>
      <c r="R239" s="74">
        <f t="shared" si="15"/>
        <v>0</v>
      </c>
      <c r="S239" s="3"/>
      <c r="T239" s="11"/>
      <c r="U239" s="43"/>
      <c r="V239" s="3"/>
    </row>
    <row r="240" spans="1:22" ht="12.75">
      <c r="A240" s="13">
        <v>4</v>
      </c>
      <c r="B240" s="18">
        <v>440</v>
      </c>
      <c r="C240" s="23">
        <v>1</v>
      </c>
      <c r="D240" s="4"/>
      <c r="E240" s="20">
        <v>36.15057552359374</v>
      </c>
      <c r="F240" s="20">
        <v>2.748440523814439</v>
      </c>
      <c r="G240" s="20">
        <v>3.981</v>
      </c>
      <c r="H240" s="1">
        <v>13.2</v>
      </c>
      <c r="I240" s="2"/>
      <c r="J240" s="11">
        <f t="shared" si="13"/>
        <v>132</v>
      </c>
      <c r="K240" s="13">
        <v>11.4</v>
      </c>
      <c r="L240" s="18">
        <v>440</v>
      </c>
      <c r="M240" s="15">
        <v>143</v>
      </c>
      <c r="N240" s="3">
        <v>13.8</v>
      </c>
      <c r="O240" s="75">
        <f t="shared" si="12"/>
        <v>20449</v>
      </c>
      <c r="P240" s="73">
        <f t="shared" si="14"/>
        <v>4996618</v>
      </c>
      <c r="Q240" s="74">
        <f>QUOTIENT(P240,$P$420)</f>
        <v>19</v>
      </c>
      <c r="R240" s="74">
        <f t="shared" si="15"/>
        <v>1</v>
      </c>
      <c r="S240" s="3"/>
      <c r="T240" s="11"/>
      <c r="U240" s="43"/>
      <c r="V240" s="3"/>
    </row>
    <row r="241" spans="1:22" ht="12.75">
      <c r="A241" s="13">
        <v>4</v>
      </c>
      <c r="B241" s="18">
        <v>438</v>
      </c>
      <c r="C241" s="23">
        <v>5</v>
      </c>
      <c r="D241" s="4"/>
      <c r="E241" s="20">
        <v>37.9348943811109</v>
      </c>
      <c r="F241" s="20">
        <v>4.273067433818535</v>
      </c>
      <c r="G241" s="20">
        <v>3.945</v>
      </c>
      <c r="H241" s="1">
        <v>3.8</v>
      </c>
      <c r="I241" s="2"/>
      <c r="J241" s="11">
        <f t="shared" si="13"/>
        <v>38</v>
      </c>
      <c r="K241" s="13">
        <v>6.4</v>
      </c>
      <c r="L241" s="18">
        <v>438</v>
      </c>
      <c r="M241" s="15">
        <v>45</v>
      </c>
      <c r="N241" s="3">
        <v>7.5</v>
      </c>
      <c r="O241" s="75">
        <f t="shared" si="12"/>
        <v>2025</v>
      </c>
      <c r="P241" s="73">
        <f t="shared" si="14"/>
        <v>4998643</v>
      </c>
      <c r="Q241" s="74">
        <f>QUOTIENT(P241,$P$420)</f>
        <v>19</v>
      </c>
      <c r="R241" s="74">
        <f t="shared" si="15"/>
        <v>0</v>
      </c>
      <c r="S241" s="3"/>
      <c r="T241" s="11"/>
      <c r="U241" s="43"/>
      <c r="V241" s="3"/>
    </row>
    <row r="242" spans="1:22" ht="12.75">
      <c r="A242" s="13">
        <v>4</v>
      </c>
      <c r="B242" s="18">
        <v>439</v>
      </c>
      <c r="C242" s="23">
        <v>4</v>
      </c>
      <c r="D242" s="4"/>
      <c r="E242" s="20">
        <v>37.39090275750388</v>
      </c>
      <c r="F242" s="20">
        <v>4.31318119012973</v>
      </c>
      <c r="G242" s="20">
        <v>3.98</v>
      </c>
      <c r="H242" s="1">
        <v>2.9</v>
      </c>
      <c r="I242" s="2"/>
      <c r="J242" s="11">
        <f t="shared" si="13"/>
        <v>29</v>
      </c>
      <c r="K242" s="13">
        <v>5.6</v>
      </c>
      <c r="L242" s="18">
        <v>439</v>
      </c>
      <c r="M242" s="15">
        <v>34</v>
      </c>
      <c r="N242" s="3">
        <v>6</v>
      </c>
      <c r="O242" s="75">
        <f t="shared" si="12"/>
        <v>1156</v>
      </c>
      <c r="P242" s="73">
        <f t="shared" si="14"/>
        <v>4999799</v>
      </c>
      <c r="Q242" s="74">
        <f>QUOTIENT(P242,$P$420)</f>
        <v>19</v>
      </c>
      <c r="R242" s="74">
        <f t="shared" si="15"/>
        <v>0</v>
      </c>
      <c r="S242" s="3"/>
      <c r="T242" s="11"/>
      <c r="U242" s="43"/>
      <c r="V242" s="3"/>
    </row>
    <row r="243" spans="1:22" ht="12.75">
      <c r="A243" s="13">
        <v>4</v>
      </c>
      <c r="B243" s="18">
        <v>437</v>
      </c>
      <c r="C243" s="23">
        <v>4</v>
      </c>
      <c r="D243" s="4"/>
      <c r="E243" s="20">
        <v>38.18891695970461</v>
      </c>
      <c r="F243" s="20">
        <v>4.381014316888875</v>
      </c>
      <c r="G243" s="20">
        <v>3.861</v>
      </c>
      <c r="H243" s="1">
        <v>2.8</v>
      </c>
      <c r="I243" s="2"/>
      <c r="J243" s="11">
        <f t="shared" si="13"/>
        <v>28</v>
      </c>
      <c r="K243" s="13">
        <v>4.4</v>
      </c>
      <c r="L243" s="18">
        <v>437</v>
      </c>
      <c r="M243" s="15">
        <v>33</v>
      </c>
      <c r="N243" s="3">
        <v>4.5</v>
      </c>
      <c r="O243" s="75">
        <f t="shared" si="12"/>
        <v>1089</v>
      </c>
      <c r="P243" s="73">
        <f t="shared" si="14"/>
        <v>5000888</v>
      </c>
      <c r="Q243" s="74">
        <f>QUOTIENT(P243,$P$420)</f>
        <v>19</v>
      </c>
      <c r="R243" s="74">
        <f t="shared" si="15"/>
        <v>0</v>
      </c>
      <c r="S243" s="3"/>
      <c r="T243" s="11"/>
      <c r="U243" s="43"/>
      <c r="V243" s="3"/>
    </row>
    <row r="244" spans="1:22" ht="12.75">
      <c r="A244" s="13">
        <v>4</v>
      </c>
      <c r="B244" s="18">
        <v>436</v>
      </c>
      <c r="C244" s="23">
        <v>4</v>
      </c>
      <c r="D244" s="4"/>
      <c r="E244" s="20">
        <v>39.63091734640166</v>
      </c>
      <c r="F244" s="20">
        <v>4.3827127766579075</v>
      </c>
      <c r="G244" s="20">
        <v>3.921</v>
      </c>
      <c r="H244" s="1">
        <v>4.9</v>
      </c>
      <c r="I244" s="2"/>
      <c r="J244" s="11">
        <f t="shared" si="13"/>
        <v>49</v>
      </c>
      <c r="K244" s="13">
        <v>6.9</v>
      </c>
      <c r="L244" s="18">
        <v>436</v>
      </c>
      <c r="M244" s="15">
        <v>58</v>
      </c>
      <c r="N244" s="3">
        <v>8.1</v>
      </c>
      <c r="O244" s="75">
        <f t="shared" si="12"/>
        <v>3364</v>
      </c>
      <c r="P244" s="73">
        <f t="shared" si="14"/>
        <v>5004252</v>
      </c>
      <c r="Q244" s="74">
        <f>QUOTIENT(P244,$P$420)</f>
        <v>19</v>
      </c>
      <c r="R244" s="74">
        <f t="shared" si="15"/>
        <v>0</v>
      </c>
      <c r="S244" s="3"/>
      <c r="T244" s="11"/>
      <c r="U244" s="43"/>
      <c r="V244" s="3"/>
    </row>
    <row r="245" spans="1:22" ht="12.75">
      <c r="A245" s="13">
        <v>4</v>
      </c>
      <c r="B245" s="18">
        <v>458</v>
      </c>
      <c r="C245" s="23">
        <v>1</v>
      </c>
      <c r="D245" s="4"/>
      <c r="E245" s="20">
        <v>32.27495807505326</v>
      </c>
      <c r="F245" s="20">
        <v>4.578251003773657</v>
      </c>
      <c r="G245" s="20">
        <v>4.046</v>
      </c>
      <c r="H245" s="1">
        <v>15.1</v>
      </c>
      <c r="I245" s="2"/>
      <c r="J245" s="11">
        <f t="shared" si="13"/>
        <v>151</v>
      </c>
      <c r="K245" s="13">
        <v>14.7</v>
      </c>
      <c r="L245" s="18">
        <v>458</v>
      </c>
      <c r="M245" s="15">
        <v>167</v>
      </c>
      <c r="N245" s="3">
        <v>16.4</v>
      </c>
      <c r="O245" s="75">
        <f t="shared" si="12"/>
        <v>27889</v>
      </c>
      <c r="P245" s="73">
        <f t="shared" si="14"/>
        <v>5032141</v>
      </c>
      <c r="Q245" s="74">
        <f>QUOTIENT(P245,$P$420)</f>
        <v>19</v>
      </c>
      <c r="R245" s="74">
        <f t="shared" si="15"/>
        <v>0</v>
      </c>
      <c r="S245" s="3"/>
      <c r="T245" s="11"/>
      <c r="U245" s="43"/>
      <c r="V245" s="3"/>
    </row>
    <row r="246" spans="1:22" ht="12.75">
      <c r="A246" s="13">
        <v>4</v>
      </c>
      <c r="B246" s="18">
        <v>435</v>
      </c>
      <c r="C246" s="23">
        <v>4</v>
      </c>
      <c r="D246" s="4"/>
      <c r="E246" s="20">
        <v>39.94908943901485</v>
      </c>
      <c r="F246" s="20">
        <v>5.2056462608971525</v>
      </c>
      <c r="G246" s="20">
        <v>3.916</v>
      </c>
      <c r="H246" s="1">
        <v>5</v>
      </c>
      <c r="I246" s="2"/>
      <c r="J246" s="11">
        <f t="shared" si="13"/>
        <v>50</v>
      </c>
      <c r="K246" s="13">
        <v>7.2</v>
      </c>
      <c r="L246" s="18">
        <v>435</v>
      </c>
      <c r="M246" s="15">
        <v>54</v>
      </c>
      <c r="N246" s="3">
        <v>8.4</v>
      </c>
      <c r="O246" s="75">
        <f t="shared" si="12"/>
        <v>2916</v>
      </c>
      <c r="P246" s="73">
        <f t="shared" si="14"/>
        <v>5035057</v>
      </c>
      <c r="Q246" s="74">
        <f>QUOTIENT(P246,$P$420)</f>
        <v>19</v>
      </c>
      <c r="R246" s="74">
        <f t="shared" si="15"/>
        <v>0</v>
      </c>
      <c r="S246" s="3"/>
      <c r="T246" s="11"/>
      <c r="U246" s="43"/>
      <c r="V246" s="3"/>
    </row>
    <row r="247" spans="1:22" ht="12.75">
      <c r="A247" s="13">
        <v>4</v>
      </c>
      <c r="B247" s="18">
        <v>443</v>
      </c>
      <c r="C247" s="23">
        <v>7</v>
      </c>
      <c r="D247" s="4"/>
      <c r="E247" s="20">
        <v>36.035094752402436</v>
      </c>
      <c r="F247" s="20">
        <v>5.231464726573056</v>
      </c>
      <c r="G247" s="20">
        <v>3.943</v>
      </c>
      <c r="H247" s="1">
        <v>3.2</v>
      </c>
      <c r="I247" s="2"/>
      <c r="J247" s="11">
        <f t="shared" si="13"/>
        <v>32</v>
      </c>
      <c r="K247" s="13">
        <v>4.9</v>
      </c>
      <c r="L247" s="18">
        <v>443</v>
      </c>
      <c r="M247" s="15">
        <v>50</v>
      </c>
      <c r="N247" s="3">
        <v>8.4</v>
      </c>
      <c r="O247" s="75">
        <f t="shared" si="12"/>
        <v>2500</v>
      </c>
      <c r="P247" s="73">
        <f t="shared" si="14"/>
        <v>5037557</v>
      </c>
      <c r="Q247" s="74">
        <f>QUOTIENT(P247,$P$420)</f>
        <v>19</v>
      </c>
      <c r="R247" s="74">
        <f t="shared" si="15"/>
        <v>0</v>
      </c>
      <c r="S247" s="3"/>
      <c r="T247" s="11"/>
      <c r="U247" s="43"/>
      <c r="V247" s="3"/>
    </row>
    <row r="248" spans="1:22" ht="12.75">
      <c r="A248" s="13">
        <v>4</v>
      </c>
      <c r="B248" s="18">
        <v>445</v>
      </c>
      <c r="C248" s="23">
        <v>5</v>
      </c>
      <c r="D248" s="4"/>
      <c r="E248" s="20">
        <v>36.922224800967776</v>
      </c>
      <c r="F248" s="20">
        <v>5.853279230209367</v>
      </c>
      <c r="G248" s="20">
        <v>4.094</v>
      </c>
      <c r="H248" s="1">
        <v>6.2</v>
      </c>
      <c r="I248" s="2"/>
      <c r="J248" s="11">
        <f t="shared" si="13"/>
        <v>62</v>
      </c>
      <c r="K248" s="13">
        <v>10</v>
      </c>
      <c r="L248" s="18">
        <v>445</v>
      </c>
      <c r="M248" s="15">
        <v>78</v>
      </c>
      <c r="N248" s="3">
        <v>11.7</v>
      </c>
      <c r="O248" s="75">
        <f t="shared" si="12"/>
        <v>6084</v>
      </c>
      <c r="P248" s="73">
        <f t="shared" si="14"/>
        <v>5043641</v>
      </c>
      <c r="Q248" s="74">
        <f>QUOTIENT(P248,$P$420)</f>
        <v>19</v>
      </c>
      <c r="R248" s="74">
        <f t="shared" si="15"/>
        <v>0</v>
      </c>
      <c r="S248" s="3"/>
      <c r="T248" s="11"/>
      <c r="U248" s="43"/>
      <c r="V248" s="3"/>
    </row>
    <row r="249" spans="1:22" ht="12.75">
      <c r="A249" s="13">
        <v>4</v>
      </c>
      <c r="B249" s="18">
        <v>444</v>
      </c>
      <c r="C249" s="23">
        <v>1</v>
      </c>
      <c r="D249" s="4"/>
      <c r="E249" s="20">
        <v>37.13010791863277</v>
      </c>
      <c r="F249" s="20">
        <v>6.250735767946363</v>
      </c>
      <c r="G249" s="20">
        <v>4.094</v>
      </c>
      <c r="H249" s="1">
        <v>17.1</v>
      </c>
      <c r="I249" s="2"/>
      <c r="J249" s="11">
        <f t="shared" si="13"/>
        <v>171</v>
      </c>
      <c r="K249" s="13">
        <v>13.6</v>
      </c>
      <c r="L249" s="18">
        <v>444</v>
      </c>
      <c r="M249" s="15">
        <v>189</v>
      </c>
      <c r="N249" s="3">
        <v>15.1</v>
      </c>
      <c r="O249" s="75">
        <f t="shared" si="12"/>
        <v>35721</v>
      </c>
      <c r="P249" s="73">
        <f t="shared" si="14"/>
        <v>5079362</v>
      </c>
      <c r="Q249" s="74">
        <f>QUOTIENT(P249,$P$420)</f>
        <v>19</v>
      </c>
      <c r="R249" s="74">
        <f t="shared" si="15"/>
        <v>0</v>
      </c>
      <c r="S249" s="3"/>
      <c r="T249" s="11"/>
      <c r="U249" s="43"/>
      <c r="V249" s="3"/>
    </row>
    <row r="250" spans="1:22" ht="12.75">
      <c r="A250" s="13">
        <v>4</v>
      </c>
      <c r="B250" s="18">
        <v>470</v>
      </c>
      <c r="C250" s="23">
        <v>1</v>
      </c>
      <c r="D250" s="4"/>
      <c r="E250" s="20">
        <v>31.01054361763791</v>
      </c>
      <c r="F250" s="20">
        <v>7.3785154698337925</v>
      </c>
      <c r="G250" s="20">
        <v>4.202</v>
      </c>
      <c r="H250" s="1">
        <v>16.4</v>
      </c>
      <c r="I250" s="2"/>
      <c r="J250" s="11">
        <f t="shared" si="13"/>
        <v>164</v>
      </c>
      <c r="K250" s="13">
        <v>13.6</v>
      </c>
      <c r="L250" s="18">
        <v>470</v>
      </c>
      <c r="M250" s="15">
        <v>182</v>
      </c>
      <c r="N250" s="3">
        <v>15.1</v>
      </c>
      <c r="O250" s="75">
        <f t="shared" si="12"/>
        <v>33124</v>
      </c>
      <c r="P250" s="73">
        <f t="shared" si="14"/>
        <v>5112486</v>
      </c>
      <c r="Q250" s="74">
        <f>QUOTIENT(P250,$P$420)</f>
        <v>19</v>
      </c>
      <c r="R250" s="74">
        <f t="shared" si="15"/>
        <v>0</v>
      </c>
      <c r="S250" s="3"/>
      <c r="T250" s="11"/>
      <c r="U250" s="43"/>
      <c r="V250" s="3"/>
    </row>
    <row r="251" spans="1:22" ht="12.75">
      <c r="A251" s="13">
        <v>4</v>
      </c>
      <c r="B251" s="18">
        <v>452</v>
      </c>
      <c r="C251" s="23">
        <v>4</v>
      </c>
      <c r="D251" s="4"/>
      <c r="E251" s="20">
        <v>37.77169382168399</v>
      </c>
      <c r="F251" s="20">
        <v>8.096101644678118</v>
      </c>
      <c r="G251" s="20">
        <v>4.011</v>
      </c>
      <c r="H251" s="1">
        <v>3.5</v>
      </c>
      <c r="I251" s="2"/>
      <c r="J251" s="11">
        <f t="shared" si="13"/>
        <v>35</v>
      </c>
      <c r="K251" s="13">
        <v>4.6</v>
      </c>
      <c r="L251" s="18">
        <v>452</v>
      </c>
      <c r="M251" s="15">
        <v>40</v>
      </c>
      <c r="N251" s="3">
        <v>5.4</v>
      </c>
      <c r="O251" s="75">
        <f t="shared" si="12"/>
        <v>1600</v>
      </c>
      <c r="P251" s="73">
        <f t="shared" si="14"/>
        <v>5114086</v>
      </c>
      <c r="Q251" s="74">
        <f>QUOTIENT(P251,$P$420)</f>
        <v>19</v>
      </c>
      <c r="R251" s="74">
        <f t="shared" si="15"/>
        <v>0</v>
      </c>
      <c r="S251" s="3"/>
      <c r="T251" s="11"/>
      <c r="U251" s="43"/>
      <c r="V251" s="3"/>
    </row>
    <row r="252" spans="1:22" ht="12.75">
      <c r="A252" s="13">
        <v>4</v>
      </c>
      <c r="B252" s="18">
        <v>455</v>
      </c>
      <c r="C252" s="23">
        <v>1</v>
      </c>
      <c r="D252" s="4"/>
      <c r="E252" s="20">
        <v>33.12570877024984</v>
      </c>
      <c r="F252" s="20">
        <v>8.168073179679109</v>
      </c>
      <c r="G252" s="20">
        <v>4.165</v>
      </c>
      <c r="H252" s="1">
        <v>16.7</v>
      </c>
      <c r="I252" s="2"/>
      <c r="J252" s="11">
        <f t="shared" si="13"/>
        <v>167</v>
      </c>
      <c r="K252" s="13">
        <v>14.6</v>
      </c>
      <c r="L252" s="18">
        <v>455</v>
      </c>
      <c r="M252" s="15">
        <v>158</v>
      </c>
      <c r="N252" s="3">
        <v>13.6</v>
      </c>
      <c r="O252" s="75">
        <f t="shared" si="12"/>
        <v>24964</v>
      </c>
      <c r="P252" s="73">
        <f t="shared" si="14"/>
        <v>5139050</v>
      </c>
      <c r="Q252" s="74">
        <f>QUOTIENT(P252,$P$420)</f>
        <v>19</v>
      </c>
      <c r="R252" s="74">
        <f t="shared" si="15"/>
        <v>0</v>
      </c>
      <c r="S252" s="3"/>
      <c r="T252" s="11"/>
      <c r="U252" s="43"/>
      <c r="V252" s="3"/>
    </row>
    <row r="253" spans="1:22" ht="12.75">
      <c r="A253" s="13">
        <v>4</v>
      </c>
      <c r="B253" s="18">
        <v>454</v>
      </c>
      <c r="C253" s="23">
        <v>7</v>
      </c>
      <c r="D253" s="4"/>
      <c r="E253" s="20">
        <v>34.56180806727817</v>
      </c>
      <c r="F253" s="20">
        <v>8.642772883781307</v>
      </c>
      <c r="G253" s="20">
        <v>4.146</v>
      </c>
      <c r="H253" s="1">
        <v>2.8</v>
      </c>
      <c r="I253" s="2"/>
      <c r="J253" s="11">
        <f t="shared" si="13"/>
        <v>28</v>
      </c>
      <c r="K253" s="13">
        <v>5</v>
      </c>
      <c r="L253" s="18">
        <v>454</v>
      </c>
      <c r="M253" s="15">
        <v>39</v>
      </c>
      <c r="N253" s="3">
        <v>5.5</v>
      </c>
      <c r="O253" s="75">
        <f t="shared" si="12"/>
        <v>1521</v>
      </c>
      <c r="P253" s="73">
        <f t="shared" si="14"/>
        <v>5140571</v>
      </c>
      <c r="Q253" s="74">
        <f>QUOTIENT(P253,$P$420)</f>
        <v>19</v>
      </c>
      <c r="R253" s="74">
        <f t="shared" si="15"/>
        <v>0</v>
      </c>
      <c r="S253" s="3"/>
      <c r="T253" s="11"/>
      <c r="U253" s="43"/>
      <c r="V253" s="3"/>
    </row>
    <row r="254" spans="1:22" ht="12.75">
      <c r="A254" s="13">
        <v>4</v>
      </c>
      <c r="B254" s="18">
        <v>449</v>
      </c>
      <c r="C254" s="23">
        <v>4</v>
      </c>
      <c r="D254" s="4"/>
      <c r="E254" s="20">
        <v>38.57794411169275</v>
      </c>
      <c r="F254" s="20">
        <v>9.292933073853</v>
      </c>
      <c r="G254" s="20">
        <v>3.894</v>
      </c>
      <c r="H254" s="1">
        <v>4.7</v>
      </c>
      <c r="I254" s="2"/>
      <c r="J254" s="11">
        <f t="shared" si="13"/>
        <v>47</v>
      </c>
      <c r="K254" s="13">
        <v>7</v>
      </c>
      <c r="L254" s="18">
        <v>449</v>
      </c>
      <c r="M254" s="15">
        <v>54</v>
      </c>
      <c r="N254" s="3">
        <v>8.4</v>
      </c>
      <c r="O254" s="75">
        <f t="shared" si="12"/>
        <v>2916</v>
      </c>
      <c r="P254" s="73">
        <f t="shared" si="14"/>
        <v>5143487</v>
      </c>
      <c r="Q254" s="74">
        <f>QUOTIENT(P254,$P$420)</f>
        <v>19</v>
      </c>
      <c r="R254" s="74">
        <f t="shared" si="15"/>
        <v>0</v>
      </c>
      <c r="S254" s="3"/>
      <c r="T254" s="11"/>
      <c r="U254" s="43"/>
      <c r="V254" s="3"/>
    </row>
    <row r="255" spans="1:22" ht="12.75">
      <c r="A255" s="13">
        <v>4</v>
      </c>
      <c r="B255" s="18">
        <v>453</v>
      </c>
      <c r="C255" s="23">
        <v>1</v>
      </c>
      <c r="D255" s="4"/>
      <c r="E255" s="20">
        <v>35.60697010659748</v>
      </c>
      <c r="F255" s="20">
        <v>9.41755434430156</v>
      </c>
      <c r="G255" s="20">
        <v>4.194</v>
      </c>
      <c r="H255" s="1">
        <v>14.8</v>
      </c>
      <c r="I255" s="2"/>
      <c r="J255" s="11">
        <f t="shared" si="13"/>
        <v>148</v>
      </c>
      <c r="K255" s="13">
        <v>12.7</v>
      </c>
      <c r="L255" s="18">
        <v>453</v>
      </c>
      <c r="M255" s="15">
        <v>181</v>
      </c>
      <c r="N255" s="3">
        <v>15.5</v>
      </c>
      <c r="O255" s="75">
        <f t="shared" si="12"/>
        <v>32761</v>
      </c>
      <c r="P255" s="73">
        <f t="shared" si="14"/>
        <v>5176248</v>
      </c>
      <c r="Q255" s="74">
        <f>QUOTIENT(P255,$P$420)</f>
        <v>19</v>
      </c>
      <c r="R255" s="74">
        <f t="shared" si="15"/>
        <v>0</v>
      </c>
      <c r="S255" s="3"/>
      <c r="T255" s="11"/>
      <c r="U255" s="43"/>
      <c r="V255" s="3"/>
    </row>
    <row r="256" spans="1:22" ht="12.75">
      <c r="A256" s="13">
        <v>4</v>
      </c>
      <c r="B256" s="18">
        <v>448</v>
      </c>
      <c r="C256" s="23">
        <v>4</v>
      </c>
      <c r="D256" s="4"/>
      <c r="E256" s="20">
        <v>39.36300745560906</v>
      </c>
      <c r="F256" s="20">
        <v>9.59576891393626</v>
      </c>
      <c r="G256" s="20">
        <v>4.005</v>
      </c>
      <c r="H256" s="1">
        <v>10.2</v>
      </c>
      <c r="I256" s="2"/>
      <c r="J256" s="11">
        <f t="shared" si="13"/>
        <v>102</v>
      </c>
      <c r="K256" s="13">
        <v>12.5</v>
      </c>
      <c r="L256" s="18">
        <v>448</v>
      </c>
      <c r="M256" s="15">
        <v>121</v>
      </c>
      <c r="N256" s="3">
        <v>13.2</v>
      </c>
      <c r="O256" s="75">
        <f t="shared" si="12"/>
        <v>14641</v>
      </c>
      <c r="P256" s="73">
        <f t="shared" si="14"/>
        <v>5190889</v>
      </c>
      <c r="Q256" s="74">
        <f>QUOTIENT(P256,$P$420)</f>
        <v>19</v>
      </c>
      <c r="R256" s="74">
        <f t="shared" si="15"/>
        <v>0</v>
      </c>
      <c r="S256" s="3"/>
      <c r="T256" s="11"/>
      <c r="U256" s="43"/>
      <c r="V256" s="3"/>
    </row>
    <row r="257" spans="1:22" ht="12.75">
      <c r="A257" s="13">
        <v>4</v>
      </c>
      <c r="B257" s="18">
        <v>451</v>
      </c>
      <c r="C257" s="23">
        <v>4</v>
      </c>
      <c r="D257" s="4"/>
      <c r="E257" s="20">
        <v>38.41018187624863</v>
      </c>
      <c r="F257" s="20">
        <v>10.429968179889217</v>
      </c>
      <c r="G257" s="20">
        <v>3.899</v>
      </c>
      <c r="H257" s="1">
        <v>4.4</v>
      </c>
      <c r="I257" s="2"/>
      <c r="J257" s="11">
        <f t="shared" si="13"/>
        <v>44</v>
      </c>
      <c r="K257" s="13">
        <v>7.1</v>
      </c>
      <c r="L257" s="18">
        <v>451</v>
      </c>
      <c r="M257" s="15">
        <v>52</v>
      </c>
      <c r="N257" s="3">
        <v>8.4</v>
      </c>
      <c r="O257" s="75">
        <f t="shared" si="12"/>
        <v>2704</v>
      </c>
      <c r="P257" s="73">
        <f t="shared" si="14"/>
        <v>5193593</v>
      </c>
      <c r="Q257" s="74">
        <f>QUOTIENT(P257,$P$420)</f>
        <v>19</v>
      </c>
      <c r="R257" s="74">
        <f t="shared" si="15"/>
        <v>0</v>
      </c>
      <c r="S257" s="3"/>
      <c r="T257" s="11"/>
      <c r="U257" s="43"/>
      <c r="V257" s="3"/>
    </row>
    <row r="258" spans="1:22" ht="12.75">
      <c r="A258" s="13">
        <v>4</v>
      </c>
      <c r="B258" s="18">
        <v>450</v>
      </c>
      <c r="C258" s="23">
        <v>4</v>
      </c>
      <c r="D258" s="4"/>
      <c r="E258" s="20">
        <v>39.35920632165911</v>
      </c>
      <c r="F258" s="20">
        <v>10.546769729593478</v>
      </c>
      <c r="G258" s="20">
        <v>3.843</v>
      </c>
      <c r="H258" s="1">
        <v>2.9</v>
      </c>
      <c r="I258" s="2"/>
      <c r="J258" s="11">
        <f t="shared" si="13"/>
        <v>29</v>
      </c>
      <c r="K258" s="13">
        <v>4.4</v>
      </c>
      <c r="L258" s="18">
        <v>450</v>
      </c>
      <c r="M258" s="15">
        <v>33</v>
      </c>
      <c r="N258" s="3">
        <v>5</v>
      </c>
      <c r="O258" s="75">
        <f t="shared" si="12"/>
        <v>1089</v>
      </c>
      <c r="P258" s="73">
        <f t="shared" si="14"/>
        <v>5194682</v>
      </c>
      <c r="Q258" s="74">
        <f>QUOTIENT(P258,$P$420)</f>
        <v>19</v>
      </c>
      <c r="R258" s="74">
        <f t="shared" si="15"/>
        <v>0</v>
      </c>
      <c r="S258" s="3"/>
      <c r="T258" s="11"/>
      <c r="U258" s="43"/>
      <c r="V258" s="3"/>
    </row>
    <row r="259" spans="1:22" ht="12.75">
      <c r="A259" s="13">
        <v>4</v>
      </c>
      <c r="B259" s="18">
        <v>473</v>
      </c>
      <c r="C259" s="23">
        <v>1</v>
      </c>
      <c r="D259" s="4"/>
      <c r="E259" s="20">
        <v>31.75731606280562</v>
      </c>
      <c r="F259" s="20">
        <v>11.072359391162662</v>
      </c>
      <c r="G259" s="20">
        <v>4.143</v>
      </c>
      <c r="H259" s="1">
        <v>13.7</v>
      </c>
      <c r="I259" s="2"/>
      <c r="J259" s="11">
        <f t="shared" si="13"/>
        <v>137</v>
      </c>
      <c r="K259" s="13">
        <v>13.7</v>
      </c>
      <c r="L259" s="18">
        <v>473</v>
      </c>
      <c r="M259" s="15">
        <v>142</v>
      </c>
      <c r="N259" s="3">
        <v>15</v>
      </c>
      <c r="O259" s="75">
        <f aca="true" t="shared" si="16" ref="O259:O322">M259^2</f>
        <v>20164</v>
      </c>
      <c r="P259" s="73">
        <f t="shared" si="14"/>
        <v>5214846</v>
      </c>
      <c r="Q259" s="74">
        <f>QUOTIENT(P259,$P$420)</f>
        <v>19</v>
      </c>
      <c r="R259" s="74">
        <f t="shared" si="15"/>
        <v>0</v>
      </c>
      <c r="S259" s="3"/>
      <c r="T259" s="11"/>
      <c r="U259" s="43"/>
      <c r="V259" s="3"/>
    </row>
    <row r="260" spans="1:22" ht="12.75">
      <c r="A260" s="13">
        <v>4</v>
      </c>
      <c r="B260" s="18">
        <v>472</v>
      </c>
      <c r="C260" s="23">
        <v>7</v>
      </c>
      <c r="D260" s="4"/>
      <c r="E260" s="20">
        <v>32.09433822135968</v>
      </c>
      <c r="F260" s="20">
        <v>11.178288917941401</v>
      </c>
      <c r="G260" s="20">
        <v>4.044</v>
      </c>
      <c r="H260" s="1">
        <v>4.7</v>
      </c>
      <c r="I260" s="2"/>
      <c r="J260" s="11">
        <f aca="true" t="shared" si="17" ref="J260:J323">H260*10</f>
        <v>47</v>
      </c>
      <c r="K260" s="13">
        <v>6.7</v>
      </c>
      <c r="L260" s="18">
        <v>472</v>
      </c>
      <c r="M260" s="15">
        <v>61</v>
      </c>
      <c r="N260" s="3">
        <v>8</v>
      </c>
      <c r="O260" s="75">
        <f t="shared" si="16"/>
        <v>3721</v>
      </c>
      <c r="P260" s="73">
        <f aca="true" t="shared" si="18" ref="P260:P323">P259+O260</f>
        <v>5218567</v>
      </c>
      <c r="Q260" s="74">
        <f>QUOTIENT(P260,$P$420)</f>
        <v>19</v>
      </c>
      <c r="R260" s="74">
        <f aca="true" t="shared" si="19" ref="R260:R323">IF(Q260&gt;Q259,1,0)</f>
        <v>0</v>
      </c>
      <c r="S260" s="3"/>
      <c r="T260" s="11"/>
      <c r="U260" s="43"/>
      <c r="V260" s="3"/>
    </row>
    <row r="261" spans="1:22" ht="12.75">
      <c r="A261" s="13">
        <v>4</v>
      </c>
      <c r="B261" s="18">
        <v>565</v>
      </c>
      <c r="C261" s="23">
        <v>4</v>
      </c>
      <c r="D261" s="4"/>
      <c r="E261" s="20">
        <v>35.51769970198638</v>
      </c>
      <c r="F261" s="20">
        <v>12.906573088140659</v>
      </c>
      <c r="G261" s="20">
        <v>3.955</v>
      </c>
      <c r="H261" s="1">
        <v>3</v>
      </c>
      <c r="I261" s="2"/>
      <c r="J261" s="11">
        <f t="shared" si="17"/>
        <v>30</v>
      </c>
      <c r="K261" s="13">
        <v>5.1</v>
      </c>
      <c r="L261" s="18">
        <v>565</v>
      </c>
      <c r="M261" s="15">
        <v>33</v>
      </c>
      <c r="N261" s="3">
        <v>5.1</v>
      </c>
      <c r="O261" s="75">
        <f t="shared" si="16"/>
        <v>1089</v>
      </c>
      <c r="P261" s="73">
        <f t="shared" si="18"/>
        <v>5219656</v>
      </c>
      <c r="Q261" s="74">
        <f>QUOTIENT(P261,$P$420)</f>
        <v>19</v>
      </c>
      <c r="R261" s="74">
        <f t="shared" si="19"/>
        <v>0</v>
      </c>
      <c r="S261" s="3"/>
      <c r="T261" s="11"/>
      <c r="U261" s="43"/>
      <c r="V261" s="3"/>
    </row>
    <row r="262" spans="1:22" ht="12.75">
      <c r="A262" s="13">
        <v>4</v>
      </c>
      <c r="B262" s="18">
        <v>27</v>
      </c>
      <c r="C262" s="23">
        <v>1</v>
      </c>
      <c r="D262" s="4"/>
      <c r="E262" s="20">
        <v>39.171734125653444</v>
      </c>
      <c r="F262" s="20">
        <v>13.070808987553786</v>
      </c>
      <c r="G262" s="20">
        <v>3.976</v>
      </c>
      <c r="H262" s="1">
        <v>16.3</v>
      </c>
      <c r="I262" s="2"/>
      <c r="J262" s="11">
        <f t="shared" si="17"/>
        <v>163</v>
      </c>
      <c r="K262" s="13">
        <v>14.5</v>
      </c>
      <c r="L262" s="18">
        <v>27</v>
      </c>
      <c r="M262" s="15">
        <v>183</v>
      </c>
      <c r="N262" s="3">
        <v>15.8</v>
      </c>
      <c r="O262" s="75">
        <f t="shared" si="16"/>
        <v>33489</v>
      </c>
      <c r="P262" s="73">
        <f t="shared" si="18"/>
        <v>5253145</v>
      </c>
      <c r="Q262" s="74">
        <f>QUOTIENT(P262,$P$420)</f>
        <v>20</v>
      </c>
      <c r="R262" s="74">
        <f t="shared" si="19"/>
        <v>1</v>
      </c>
      <c r="S262" s="3"/>
      <c r="T262" s="11"/>
      <c r="U262" s="43"/>
      <c r="V262" s="3"/>
    </row>
    <row r="263" spans="1:22" ht="12.75">
      <c r="A263" s="13">
        <v>4</v>
      </c>
      <c r="B263" s="18">
        <v>21</v>
      </c>
      <c r="C263" s="23">
        <v>4</v>
      </c>
      <c r="D263" s="4"/>
      <c r="E263" s="20">
        <v>35.208750732185976</v>
      </c>
      <c r="F263" s="20">
        <v>13.15063769856025</v>
      </c>
      <c r="G263" s="20">
        <v>3.927</v>
      </c>
      <c r="H263" s="1">
        <v>7.1</v>
      </c>
      <c r="I263" s="2"/>
      <c r="J263" s="11">
        <f t="shared" si="17"/>
        <v>71</v>
      </c>
      <c r="K263" s="13">
        <v>11.2</v>
      </c>
      <c r="L263" s="18">
        <v>21</v>
      </c>
      <c r="M263" s="15">
        <v>82</v>
      </c>
      <c r="N263" s="3">
        <v>12.2</v>
      </c>
      <c r="O263" s="75">
        <f t="shared" si="16"/>
        <v>6724</v>
      </c>
      <c r="P263" s="73">
        <f t="shared" si="18"/>
        <v>5259869</v>
      </c>
      <c r="Q263" s="74">
        <f>QUOTIENT(P263,$P$420)</f>
        <v>20</v>
      </c>
      <c r="R263" s="74">
        <f t="shared" si="19"/>
        <v>0</v>
      </c>
      <c r="S263" s="3"/>
      <c r="T263" s="11"/>
      <c r="U263" s="43"/>
      <c r="V263" s="3"/>
    </row>
    <row r="264" spans="1:22" ht="12.75">
      <c r="A264" s="13">
        <v>4</v>
      </c>
      <c r="B264" s="18">
        <v>17</v>
      </c>
      <c r="C264" s="23">
        <v>1</v>
      </c>
      <c r="D264" s="4"/>
      <c r="E264" s="20">
        <v>30.720880898270373</v>
      </c>
      <c r="F264" s="20">
        <v>13.773576181743305</v>
      </c>
      <c r="G264" s="20">
        <v>4.198</v>
      </c>
      <c r="H264" s="1">
        <v>17.3</v>
      </c>
      <c r="I264" s="2"/>
      <c r="J264" s="11">
        <f t="shared" si="17"/>
        <v>173</v>
      </c>
      <c r="K264" s="13">
        <v>15</v>
      </c>
      <c r="L264" s="18">
        <v>17</v>
      </c>
      <c r="M264" s="15">
        <v>186</v>
      </c>
      <c r="N264" s="3">
        <v>16.4</v>
      </c>
      <c r="O264" s="75">
        <f t="shared" si="16"/>
        <v>34596</v>
      </c>
      <c r="P264" s="73">
        <f t="shared" si="18"/>
        <v>5294465</v>
      </c>
      <c r="Q264" s="74">
        <f>QUOTIENT(P264,$P$420)</f>
        <v>20</v>
      </c>
      <c r="R264" s="74">
        <f t="shared" si="19"/>
        <v>0</v>
      </c>
      <c r="S264" s="3"/>
      <c r="T264" s="11"/>
      <c r="U264" s="43"/>
      <c r="V264" s="3"/>
    </row>
    <row r="265" spans="1:22" ht="12.75">
      <c r="A265" s="13">
        <v>4</v>
      </c>
      <c r="B265" s="18">
        <v>22</v>
      </c>
      <c r="C265" s="23">
        <v>4</v>
      </c>
      <c r="D265" s="4"/>
      <c r="E265" s="20">
        <v>36.33990900560045</v>
      </c>
      <c r="F265" s="20">
        <v>13.907401175801306</v>
      </c>
      <c r="G265" s="20">
        <v>3.981</v>
      </c>
      <c r="H265" s="1">
        <v>12.3</v>
      </c>
      <c r="I265" s="2"/>
      <c r="J265" s="11">
        <f t="shared" si="17"/>
        <v>123</v>
      </c>
      <c r="K265" s="13">
        <v>12.5</v>
      </c>
      <c r="L265" s="18">
        <v>22</v>
      </c>
      <c r="M265" s="15">
        <v>136</v>
      </c>
      <c r="N265" s="3">
        <v>13.4</v>
      </c>
      <c r="O265" s="75">
        <f t="shared" si="16"/>
        <v>18496</v>
      </c>
      <c r="P265" s="73">
        <f t="shared" si="18"/>
        <v>5312961</v>
      </c>
      <c r="Q265" s="74">
        <f>QUOTIENT(P265,$P$420)</f>
        <v>20</v>
      </c>
      <c r="R265" s="74">
        <f t="shared" si="19"/>
        <v>0</v>
      </c>
      <c r="S265" s="3"/>
      <c r="T265" s="11"/>
      <c r="U265" s="43"/>
      <c r="V265" s="3"/>
    </row>
    <row r="266" spans="1:22" ht="12.75">
      <c r="A266" s="13">
        <v>4</v>
      </c>
      <c r="B266" s="18">
        <v>24</v>
      </c>
      <c r="C266" s="23">
        <v>4</v>
      </c>
      <c r="D266" s="4"/>
      <c r="E266" s="20">
        <v>37.3389384686171</v>
      </c>
      <c r="F266" s="20">
        <v>14.048192269357143</v>
      </c>
      <c r="G266" s="20">
        <v>3.879</v>
      </c>
      <c r="H266" s="1">
        <v>6.6</v>
      </c>
      <c r="I266" s="2"/>
      <c r="J266" s="11">
        <f t="shared" si="17"/>
        <v>66</v>
      </c>
      <c r="K266" s="13">
        <v>6</v>
      </c>
      <c r="L266" s="18">
        <v>24</v>
      </c>
      <c r="M266" s="15">
        <v>61</v>
      </c>
      <c r="N266" s="3">
        <v>7.7</v>
      </c>
      <c r="O266" s="75">
        <f t="shared" si="16"/>
        <v>3721</v>
      </c>
      <c r="P266" s="73">
        <f t="shared" si="18"/>
        <v>5316682</v>
      </c>
      <c r="Q266" s="74">
        <f>QUOTIENT(P266,$P$420)</f>
        <v>20</v>
      </c>
      <c r="R266" s="74">
        <f t="shared" si="19"/>
        <v>0</v>
      </c>
      <c r="S266" s="3"/>
      <c r="T266" s="11"/>
      <c r="U266" s="43"/>
      <c r="V266" s="3"/>
    </row>
    <row r="267" spans="1:22" ht="12.75">
      <c r="A267" s="13">
        <v>4</v>
      </c>
      <c r="B267" s="18">
        <v>19</v>
      </c>
      <c r="C267" s="23">
        <v>1</v>
      </c>
      <c r="D267" s="4"/>
      <c r="E267" s="20">
        <v>33.43401237069933</v>
      </c>
      <c r="F267" s="20">
        <v>14.402008845849387</v>
      </c>
      <c r="G267" s="20">
        <v>4.128</v>
      </c>
      <c r="H267" s="1">
        <v>14.9</v>
      </c>
      <c r="I267" s="2"/>
      <c r="J267" s="11">
        <f t="shared" si="17"/>
        <v>149</v>
      </c>
      <c r="K267" s="13">
        <v>14.4</v>
      </c>
      <c r="L267" s="18">
        <v>19</v>
      </c>
      <c r="M267" s="15">
        <v>156</v>
      </c>
      <c r="N267" s="3">
        <v>15.2</v>
      </c>
      <c r="O267" s="75">
        <f t="shared" si="16"/>
        <v>24336</v>
      </c>
      <c r="P267" s="73">
        <f t="shared" si="18"/>
        <v>5341018</v>
      </c>
      <c r="Q267" s="74">
        <f>QUOTIENT(P267,$P$420)</f>
        <v>20</v>
      </c>
      <c r="R267" s="74">
        <f t="shared" si="19"/>
        <v>0</v>
      </c>
      <c r="S267" s="3"/>
      <c r="T267" s="11"/>
      <c r="U267" s="43"/>
      <c r="V267" s="3"/>
    </row>
    <row r="268" spans="1:22" ht="12.75">
      <c r="A268" s="13">
        <v>4</v>
      </c>
      <c r="B268" s="18">
        <v>25</v>
      </c>
      <c r="C268" s="23">
        <v>2</v>
      </c>
      <c r="D268" s="4"/>
      <c r="E268" s="20">
        <v>37.501832607493355</v>
      </c>
      <c r="F268" s="20">
        <v>14.498358216003227</v>
      </c>
      <c r="G268" s="20">
        <v>3.934</v>
      </c>
      <c r="H268" s="1">
        <v>5.4</v>
      </c>
      <c r="I268" s="2"/>
      <c r="J268" s="11">
        <f t="shared" si="17"/>
        <v>54</v>
      </c>
      <c r="K268" s="13">
        <v>6.3</v>
      </c>
      <c r="L268" s="18">
        <v>25</v>
      </c>
      <c r="M268" s="15">
        <v>77</v>
      </c>
      <c r="N268" s="3">
        <v>6.5</v>
      </c>
      <c r="O268" s="75">
        <f t="shared" si="16"/>
        <v>5929</v>
      </c>
      <c r="P268" s="73">
        <f t="shared" si="18"/>
        <v>5346947</v>
      </c>
      <c r="Q268" s="74">
        <f>QUOTIENT(P268,$P$420)</f>
        <v>20</v>
      </c>
      <c r="R268" s="74">
        <f t="shared" si="19"/>
        <v>0</v>
      </c>
      <c r="S268" s="3"/>
      <c r="T268" s="11"/>
      <c r="U268" s="43"/>
      <c r="V268" s="3"/>
    </row>
    <row r="269" spans="1:22" ht="12.75">
      <c r="A269" s="13">
        <v>4</v>
      </c>
      <c r="B269" s="18">
        <v>566</v>
      </c>
      <c r="C269" s="23">
        <v>4</v>
      </c>
      <c r="D269" s="4"/>
      <c r="E269" s="20">
        <v>36.155084455010815</v>
      </c>
      <c r="F269" s="20">
        <v>14.746439843265055</v>
      </c>
      <c r="G269" s="20">
        <v>3.973</v>
      </c>
      <c r="H269" s="1">
        <v>3</v>
      </c>
      <c r="I269" s="2"/>
      <c r="J269" s="11">
        <f t="shared" si="17"/>
        <v>30</v>
      </c>
      <c r="K269" s="13">
        <v>5.4</v>
      </c>
      <c r="L269" s="18">
        <v>566</v>
      </c>
      <c r="M269" s="15">
        <v>34</v>
      </c>
      <c r="N269" s="3">
        <v>5.2</v>
      </c>
      <c r="O269" s="75">
        <f t="shared" si="16"/>
        <v>1156</v>
      </c>
      <c r="P269" s="73">
        <f t="shared" si="18"/>
        <v>5348103</v>
      </c>
      <c r="Q269" s="74">
        <f>QUOTIENT(P269,$P$420)</f>
        <v>20</v>
      </c>
      <c r="R269" s="74">
        <f t="shared" si="19"/>
        <v>0</v>
      </c>
      <c r="S269" s="3"/>
      <c r="T269" s="11"/>
      <c r="U269" s="43"/>
      <c r="V269" s="3"/>
    </row>
    <row r="270" spans="1:21" ht="12.75">
      <c r="A270" s="13">
        <v>4</v>
      </c>
      <c r="B270" s="18">
        <v>20</v>
      </c>
      <c r="C270" s="23">
        <v>4</v>
      </c>
      <c r="D270" s="4"/>
      <c r="E270" s="20">
        <v>34.09208470922875</v>
      </c>
      <c r="F270" s="20">
        <v>14.74787124227667</v>
      </c>
      <c r="G270" s="20">
        <v>3.908</v>
      </c>
      <c r="H270" s="1">
        <v>4</v>
      </c>
      <c r="I270" s="2"/>
      <c r="J270" s="11">
        <f t="shared" si="17"/>
        <v>40</v>
      </c>
      <c r="K270" s="13">
        <v>6.3</v>
      </c>
      <c r="L270" s="18">
        <v>20</v>
      </c>
      <c r="M270" s="15">
        <v>46</v>
      </c>
      <c r="N270" s="3">
        <v>8.2</v>
      </c>
      <c r="O270" s="75">
        <f t="shared" si="16"/>
        <v>2116</v>
      </c>
      <c r="P270" s="73">
        <f t="shared" si="18"/>
        <v>5350219</v>
      </c>
      <c r="Q270" s="74">
        <f>QUOTIENT(P270,$P$420)</f>
        <v>20</v>
      </c>
      <c r="R270" s="74">
        <f t="shared" si="19"/>
        <v>0</v>
      </c>
      <c r="S270" s="3"/>
      <c r="T270" s="11"/>
      <c r="U270" s="43"/>
    </row>
    <row r="271" spans="1:22" ht="12.75">
      <c r="A271" s="13">
        <v>4</v>
      </c>
      <c r="B271" s="18">
        <v>567</v>
      </c>
      <c r="C271" s="23">
        <v>4</v>
      </c>
      <c r="D271" s="4"/>
      <c r="E271" s="20">
        <v>37.46710345556035</v>
      </c>
      <c r="F271" s="20">
        <v>14.83716548570979</v>
      </c>
      <c r="G271" s="20">
        <v>3.918</v>
      </c>
      <c r="H271" s="1">
        <v>3</v>
      </c>
      <c r="I271" s="2"/>
      <c r="J271" s="11">
        <f t="shared" si="17"/>
        <v>30</v>
      </c>
      <c r="K271" s="13">
        <v>3.1</v>
      </c>
      <c r="L271" s="18">
        <v>567</v>
      </c>
      <c r="M271" s="15">
        <v>33</v>
      </c>
      <c r="N271" s="3">
        <v>5.8</v>
      </c>
      <c r="O271" s="75">
        <f t="shared" si="16"/>
        <v>1089</v>
      </c>
      <c r="P271" s="73">
        <f t="shared" si="18"/>
        <v>5351308</v>
      </c>
      <c r="Q271" s="74">
        <f>QUOTIENT(P271,$P$420)</f>
        <v>20</v>
      </c>
      <c r="R271" s="74">
        <f t="shared" si="19"/>
        <v>0</v>
      </c>
      <c r="S271" s="3"/>
      <c r="T271" s="11"/>
      <c r="U271" s="43"/>
      <c r="V271" s="3"/>
    </row>
    <row r="272" spans="1:22" ht="12.75">
      <c r="A272" s="13">
        <v>4</v>
      </c>
      <c r="B272" s="18">
        <v>31</v>
      </c>
      <c r="C272" s="23">
        <v>1</v>
      </c>
      <c r="D272" s="4"/>
      <c r="E272" s="20">
        <v>39.9102292878558</v>
      </c>
      <c r="F272" s="20">
        <v>15.438654610774126</v>
      </c>
      <c r="G272" s="20">
        <v>3.939</v>
      </c>
      <c r="H272" s="1">
        <v>9.4</v>
      </c>
      <c r="I272" s="2"/>
      <c r="J272" s="11">
        <f t="shared" si="17"/>
        <v>94</v>
      </c>
      <c r="K272" s="13">
        <v>9.9</v>
      </c>
      <c r="L272" s="18">
        <v>31</v>
      </c>
      <c r="M272" s="15">
        <v>102</v>
      </c>
      <c r="N272" s="3">
        <v>11.2</v>
      </c>
      <c r="O272" s="75">
        <f t="shared" si="16"/>
        <v>10404</v>
      </c>
      <c r="P272" s="73">
        <f t="shared" si="18"/>
        <v>5361712</v>
      </c>
      <c r="Q272" s="74">
        <f>QUOTIENT(P272,$P$420)</f>
        <v>20</v>
      </c>
      <c r="R272" s="74">
        <f t="shared" si="19"/>
        <v>0</v>
      </c>
      <c r="S272" s="3"/>
      <c r="T272" s="11"/>
      <c r="U272" s="43"/>
      <c r="V272" s="3"/>
    </row>
    <row r="273" spans="1:22" ht="12.75">
      <c r="A273" s="13">
        <v>4</v>
      </c>
      <c r="B273" s="18">
        <v>23</v>
      </c>
      <c r="C273" s="23">
        <v>5</v>
      </c>
      <c r="D273" s="4"/>
      <c r="E273" s="20">
        <v>36.61430756798479</v>
      </c>
      <c r="F273" s="20">
        <v>15.813343837310674</v>
      </c>
      <c r="G273" s="20">
        <v>3.969</v>
      </c>
      <c r="H273" s="1">
        <v>8.8</v>
      </c>
      <c r="I273" s="2"/>
      <c r="J273" s="11">
        <f t="shared" si="17"/>
        <v>88</v>
      </c>
      <c r="K273" s="13">
        <v>13.6</v>
      </c>
      <c r="L273" s="18">
        <v>23</v>
      </c>
      <c r="M273" s="15">
        <v>111</v>
      </c>
      <c r="N273" s="3">
        <v>15.3</v>
      </c>
      <c r="O273" s="75">
        <f t="shared" si="16"/>
        <v>12321</v>
      </c>
      <c r="P273" s="73">
        <f t="shared" si="18"/>
        <v>5374033</v>
      </c>
      <c r="Q273" s="74">
        <f>QUOTIENT(P273,$P$420)</f>
        <v>20</v>
      </c>
      <c r="R273" s="74">
        <f t="shared" si="19"/>
        <v>0</v>
      </c>
      <c r="S273" s="3"/>
      <c r="T273" s="11"/>
      <c r="U273" s="43"/>
      <c r="V273" s="3"/>
    </row>
    <row r="274" spans="1:22" ht="12.75">
      <c r="A274" s="13">
        <v>4</v>
      </c>
      <c r="B274" s="18">
        <v>38</v>
      </c>
      <c r="C274" s="23">
        <v>1</v>
      </c>
      <c r="D274" s="4"/>
      <c r="E274" s="20">
        <v>34.88766686097395</v>
      </c>
      <c r="F274" s="20">
        <v>17.531704936990575</v>
      </c>
      <c r="G274" s="20">
        <v>4.03</v>
      </c>
      <c r="H274" s="1">
        <v>10.6</v>
      </c>
      <c r="I274" s="2"/>
      <c r="J274" s="11">
        <f t="shared" si="17"/>
        <v>106</v>
      </c>
      <c r="K274" s="13">
        <v>12.2</v>
      </c>
      <c r="L274" s="18">
        <v>38</v>
      </c>
      <c r="M274" s="15">
        <v>120</v>
      </c>
      <c r="N274" s="3">
        <v>14</v>
      </c>
      <c r="O274" s="75">
        <f t="shared" si="16"/>
        <v>14400</v>
      </c>
      <c r="P274" s="73">
        <f t="shared" si="18"/>
        <v>5388433</v>
      </c>
      <c r="Q274" s="74">
        <f>QUOTIENT(P274,$P$420)</f>
        <v>20</v>
      </c>
      <c r="R274" s="74">
        <f t="shared" si="19"/>
        <v>0</v>
      </c>
      <c r="S274" s="3"/>
      <c r="T274" s="11"/>
      <c r="U274" s="43"/>
      <c r="V274" s="3"/>
    </row>
    <row r="275" spans="1:22" ht="12.75">
      <c r="A275" s="13">
        <v>4</v>
      </c>
      <c r="B275" s="18">
        <v>579</v>
      </c>
      <c r="C275" s="23">
        <v>2</v>
      </c>
      <c r="D275" s="4"/>
      <c r="E275" s="20">
        <v>33.11573841618303</v>
      </c>
      <c r="F275" s="20">
        <v>17.874075476816678</v>
      </c>
      <c r="G275" s="20">
        <v>4.075</v>
      </c>
      <c r="H275" s="1">
        <v>3.5</v>
      </c>
      <c r="I275" s="2"/>
      <c r="J275" s="11">
        <f t="shared" si="17"/>
        <v>35</v>
      </c>
      <c r="K275" s="13">
        <v>3.7</v>
      </c>
      <c r="L275" s="18">
        <v>579</v>
      </c>
      <c r="M275" s="15">
        <v>47</v>
      </c>
      <c r="N275" s="3">
        <v>3.9</v>
      </c>
      <c r="O275" s="75">
        <f t="shared" si="16"/>
        <v>2209</v>
      </c>
      <c r="P275" s="73">
        <f t="shared" si="18"/>
        <v>5390642</v>
      </c>
      <c r="Q275" s="74">
        <f>QUOTIENT(P275,$P$420)</f>
        <v>20</v>
      </c>
      <c r="R275" s="74">
        <f t="shared" si="19"/>
        <v>0</v>
      </c>
      <c r="S275" s="3"/>
      <c r="T275" s="11"/>
      <c r="U275" s="43"/>
      <c r="V275" s="3"/>
    </row>
    <row r="276" spans="1:22" ht="12.75">
      <c r="A276" s="13">
        <v>4</v>
      </c>
      <c r="B276" s="18">
        <v>39</v>
      </c>
      <c r="C276" s="23">
        <v>1</v>
      </c>
      <c r="D276" s="4"/>
      <c r="E276" s="20">
        <v>32.89775703195955</v>
      </c>
      <c r="F276" s="20">
        <v>17.96312106139007</v>
      </c>
      <c r="G276" s="20">
        <v>3.943</v>
      </c>
      <c r="H276" s="1">
        <v>16.1</v>
      </c>
      <c r="I276" s="2"/>
      <c r="J276" s="11">
        <f t="shared" si="17"/>
        <v>161</v>
      </c>
      <c r="K276" s="13">
        <v>14.2</v>
      </c>
      <c r="L276" s="18">
        <v>39</v>
      </c>
      <c r="M276" s="15">
        <v>171</v>
      </c>
      <c r="N276" s="3">
        <v>15.8</v>
      </c>
      <c r="O276" s="75">
        <f t="shared" si="16"/>
        <v>29241</v>
      </c>
      <c r="P276" s="73">
        <f t="shared" si="18"/>
        <v>5419883</v>
      </c>
      <c r="Q276" s="74">
        <f>QUOTIENT(P276,$P$420)</f>
        <v>20</v>
      </c>
      <c r="R276" s="74">
        <f t="shared" si="19"/>
        <v>0</v>
      </c>
      <c r="S276" s="3"/>
      <c r="T276" s="11"/>
      <c r="U276" s="43"/>
      <c r="V276" s="3"/>
    </row>
    <row r="277" spans="1:22" ht="12.75">
      <c r="A277" s="13">
        <v>4</v>
      </c>
      <c r="B277" s="18">
        <v>33</v>
      </c>
      <c r="C277" s="23">
        <v>1</v>
      </c>
      <c r="D277" s="4"/>
      <c r="E277" s="20">
        <v>39.545816692775105</v>
      </c>
      <c r="F277" s="20">
        <v>18.247730875411055</v>
      </c>
      <c r="G277" s="20">
        <v>4.236</v>
      </c>
      <c r="H277" s="1">
        <v>15.9</v>
      </c>
      <c r="I277" s="2"/>
      <c r="J277" s="11">
        <f t="shared" si="17"/>
        <v>159</v>
      </c>
      <c r="K277" s="13">
        <v>11.7</v>
      </c>
      <c r="L277" s="18">
        <v>33</v>
      </c>
      <c r="M277" s="15">
        <v>183</v>
      </c>
      <c r="N277" s="3">
        <v>13.2</v>
      </c>
      <c r="O277" s="75">
        <f t="shared" si="16"/>
        <v>33489</v>
      </c>
      <c r="P277" s="73">
        <f t="shared" si="18"/>
        <v>5453372</v>
      </c>
      <c r="Q277" s="74">
        <f>QUOTIENT(P277,$P$420)</f>
        <v>20</v>
      </c>
      <c r="R277" s="74">
        <f t="shared" si="19"/>
        <v>0</v>
      </c>
      <c r="S277" s="3"/>
      <c r="T277" s="11"/>
      <c r="U277" s="43"/>
      <c r="V277" s="3"/>
    </row>
    <row r="278" spans="1:22" ht="12.75">
      <c r="A278" s="13">
        <v>4</v>
      </c>
      <c r="B278" s="18">
        <v>37</v>
      </c>
      <c r="C278" s="23">
        <v>4</v>
      </c>
      <c r="D278" s="4"/>
      <c r="E278" s="20">
        <v>36.06187385665468</v>
      </c>
      <c r="F278" s="20">
        <v>18.521459417300946</v>
      </c>
      <c r="G278" s="20">
        <v>3.897</v>
      </c>
      <c r="H278" s="1">
        <v>3.6</v>
      </c>
      <c r="I278" s="2"/>
      <c r="J278" s="11">
        <f t="shared" si="17"/>
        <v>36</v>
      </c>
      <c r="K278" s="13">
        <v>5.8</v>
      </c>
      <c r="L278" s="18">
        <v>37</v>
      </c>
      <c r="M278" s="15">
        <v>47</v>
      </c>
      <c r="N278" s="3">
        <v>6.6</v>
      </c>
      <c r="O278" s="75">
        <f t="shared" si="16"/>
        <v>2209</v>
      </c>
      <c r="P278" s="73">
        <f t="shared" si="18"/>
        <v>5455581</v>
      </c>
      <c r="Q278" s="74">
        <f>QUOTIENT(P278,$P$420)</f>
        <v>20</v>
      </c>
      <c r="R278" s="74">
        <f t="shared" si="19"/>
        <v>0</v>
      </c>
      <c r="S278" s="3"/>
      <c r="T278" s="11"/>
      <c r="U278" s="43"/>
      <c r="V278" s="3"/>
    </row>
    <row r="279" spans="1:22" ht="12.75">
      <c r="A279" s="13">
        <v>4</v>
      </c>
      <c r="B279" s="18">
        <v>41</v>
      </c>
      <c r="C279" s="23">
        <v>1</v>
      </c>
      <c r="D279" s="4"/>
      <c r="E279" s="20">
        <v>31.52305734753497</v>
      </c>
      <c r="F279" s="20">
        <v>19.39940855964484</v>
      </c>
      <c r="G279" s="20">
        <v>4.043</v>
      </c>
      <c r="H279" s="1">
        <v>19</v>
      </c>
      <c r="I279" s="2"/>
      <c r="J279" s="11">
        <f t="shared" si="17"/>
        <v>190</v>
      </c>
      <c r="K279" s="13">
        <v>15.4</v>
      </c>
      <c r="L279" s="18">
        <v>41</v>
      </c>
      <c r="M279" s="15">
        <v>210</v>
      </c>
      <c r="N279" s="3">
        <v>16.6</v>
      </c>
      <c r="O279" s="75">
        <f t="shared" si="16"/>
        <v>44100</v>
      </c>
      <c r="P279" s="73">
        <f t="shared" si="18"/>
        <v>5499681</v>
      </c>
      <c r="Q279" s="74">
        <f>QUOTIENT(P279,$P$420)</f>
        <v>20</v>
      </c>
      <c r="R279" s="74">
        <f t="shared" si="19"/>
        <v>0</v>
      </c>
      <c r="S279" s="3"/>
      <c r="T279" s="11"/>
      <c r="U279" s="43"/>
      <c r="V279" s="3"/>
    </row>
    <row r="280" spans="1:22" ht="12.75">
      <c r="A280" s="13">
        <v>4</v>
      </c>
      <c r="B280" s="18">
        <v>40</v>
      </c>
      <c r="C280" s="23">
        <v>2</v>
      </c>
      <c r="D280" s="4"/>
      <c r="E280" s="20">
        <v>33.055243215028526</v>
      </c>
      <c r="F280" s="20">
        <v>20.288088179897855</v>
      </c>
      <c r="G280" s="20">
        <v>3.954</v>
      </c>
      <c r="H280" s="1">
        <v>5.4</v>
      </c>
      <c r="I280" s="2"/>
      <c r="J280" s="11">
        <f t="shared" si="17"/>
        <v>54</v>
      </c>
      <c r="K280" s="13">
        <v>3.6</v>
      </c>
      <c r="L280" s="18">
        <v>40</v>
      </c>
      <c r="M280" s="15">
        <v>68</v>
      </c>
      <c r="N280" s="3">
        <v>4</v>
      </c>
      <c r="O280" s="75">
        <f t="shared" si="16"/>
        <v>4624</v>
      </c>
      <c r="P280" s="73">
        <f t="shared" si="18"/>
        <v>5504305</v>
      </c>
      <c r="Q280" s="74">
        <f>QUOTIENT(P280,$P$420)</f>
        <v>21</v>
      </c>
      <c r="R280" s="74">
        <f t="shared" si="19"/>
        <v>1</v>
      </c>
      <c r="S280" s="3"/>
      <c r="T280" s="11"/>
      <c r="U280" s="43"/>
      <c r="V280" s="3"/>
    </row>
    <row r="281" spans="1:22" ht="12.75">
      <c r="A281" s="13">
        <v>4</v>
      </c>
      <c r="B281" s="18">
        <v>42</v>
      </c>
      <c r="C281" s="23">
        <v>2</v>
      </c>
      <c r="D281" s="4"/>
      <c r="E281" s="20">
        <v>33.52048535710643</v>
      </c>
      <c r="F281" s="20">
        <v>21.445990917279</v>
      </c>
      <c r="G281" s="20">
        <v>3.952</v>
      </c>
      <c r="H281" s="1">
        <v>5.4</v>
      </c>
      <c r="I281" s="2"/>
      <c r="J281" s="11">
        <f t="shared" si="17"/>
        <v>54</v>
      </c>
      <c r="K281" s="13">
        <v>5.1</v>
      </c>
      <c r="L281" s="18">
        <v>42</v>
      </c>
      <c r="M281" s="15">
        <v>66</v>
      </c>
      <c r="N281" s="3">
        <v>6.7</v>
      </c>
      <c r="O281" s="75">
        <f t="shared" si="16"/>
        <v>4356</v>
      </c>
      <c r="P281" s="73">
        <f t="shared" si="18"/>
        <v>5508661</v>
      </c>
      <c r="Q281" s="74">
        <f>QUOTIENT(P281,$P$420)</f>
        <v>21</v>
      </c>
      <c r="R281" s="74">
        <f t="shared" si="19"/>
        <v>0</v>
      </c>
      <c r="S281" s="3"/>
      <c r="T281" s="11"/>
      <c r="U281" s="43"/>
      <c r="V281" s="3"/>
    </row>
    <row r="282" spans="1:22" ht="12.75">
      <c r="A282" s="13">
        <v>4</v>
      </c>
      <c r="B282" s="18">
        <v>43</v>
      </c>
      <c r="C282" s="23">
        <v>1</v>
      </c>
      <c r="D282" s="4"/>
      <c r="E282" s="20">
        <v>31.464515096030123</v>
      </c>
      <c r="F282" s="20">
        <v>21.58842084942047</v>
      </c>
      <c r="G282" s="20">
        <v>4.068</v>
      </c>
      <c r="H282" s="1">
        <v>20.1</v>
      </c>
      <c r="I282" s="2"/>
      <c r="J282" s="11">
        <f t="shared" si="17"/>
        <v>201</v>
      </c>
      <c r="K282" s="13">
        <v>14.7</v>
      </c>
      <c r="L282" s="18">
        <v>43</v>
      </c>
      <c r="M282" s="15">
        <v>216</v>
      </c>
      <c r="N282" s="3">
        <v>16.1</v>
      </c>
      <c r="O282" s="75">
        <f t="shared" si="16"/>
        <v>46656</v>
      </c>
      <c r="P282" s="73">
        <f t="shared" si="18"/>
        <v>5555317</v>
      </c>
      <c r="Q282" s="74">
        <f>QUOTIENT(P282,$P$420)</f>
        <v>21</v>
      </c>
      <c r="R282" s="74">
        <f t="shared" si="19"/>
        <v>0</v>
      </c>
      <c r="S282" s="3"/>
      <c r="T282" s="11"/>
      <c r="U282" s="43"/>
      <c r="V282" s="3"/>
    </row>
    <row r="283" spans="1:22" ht="12.75">
      <c r="A283" s="13">
        <v>4</v>
      </c>
      <c r="B283" s="18">
        <v>80</v>
      </c>
      <c r="C283" s="23">
        <v>4</v>
      </c>
      <c r="D283" s="4"/>
      <c r="E283" s="20">
        <v>36.836588795279894</v>
      </c>
      <c r="F283" s="20">
        <v>21.94029748949315</v>
      </c>
      <c r="G283" s="20">
        <v>3.893</v>
      </c>
      <c r="H283" s="1">
        <v>4.6</v>
      </c>
      <c r="I283" s="2"/>
      <c r="J283" s="11">
        <f t="shared" si="17"/>
        <v>46</v>
      </c>
      <c r="K283" s="13">
        <v>5.5</v>
      </c>
      <c r="L283" s="18">
        <v>80</v>
      </c>
      <c r="M283" s="15">
        <v>51</v>
      </c>
      <c r="N283" s="3">
        <v>7.2</v>
      </c>
      <c r="O283" s="75">
        <f t="shared" si="16"/>
        <v>2601</v>
      </c>
      <c r="P283" s="73">
        <f t="shared" si="18"/>
        <v>5557918</v>
      </c>
      <c r="Q283" s="74">
        <f>QUOTIENT(P283,$P$420)</f>
        <v>21</v>
      </c>
      <c r="R283" s="74">
        <f t="shared" si="19"/>
        <v>0</v>
      </c>
      <c r="S283" s="3"/>
      <c r="T283" s="11"/>
      <c r="U283" s="43"/>
      <c r="V283" s="3"/>
    </row>
    <row r="284" spans="1:22" ht="12.75">
      <c r="A284" s="13">
        <v>4</v>
      </c>
      <c r="B284" s="18">
        <v>81</v>
      </c>
      <c r="C284" s="23">
        <v>1</v>
      </c>
      <c r="D284" s="4"/>
      <c r="E284" s="20">
        <v>37.5008970125486</v>
      </c>
      <c r="F284" s="20">
        <v>23.414158606582983</v>
      </c>
      <c r="G284" s="20">
        <v>4.222</v>
      </c>
      <c r="H284" s="1">
        <v>22.4</v>
      </c>
      <c r="I284" s="2">
        <v>16.3</v>
      </c>
      <c r="J284" s="11">
        <f t="shared" si="17"/>
        <v>224</v>
      </c>
      <c r="K284" s="13">
        <v>16.1</v>
      </c>
      <c r="L284" s="18">
        <v>81</v>
      </c>
      <c r="M284" s="15">
        <v>243</v>
      </c>
      <c r="N284" s="3">
        <v>18.2</v>
      </c>
      <c r="O284" s="75">
        <f t="shared" si="16"/>
        <v>59049</v>
      </c>
      <c r="P284" s="73">
        <f t="shared" si="18"/>
        <v>5616967</v>
      </c>
      <c r="Q284" s="74">
        <f>QUOTIENT(P284,$P$420)</f>
        <v>21</v>
      </c>
      <c r="R284" s="74">
        <f t="shared" si="19"/>
        <v>0</v>
      </c>
      <c r="S284" s="3"/>
      <c r="T284" s="11"/>
      <c r="U284" s="43"/>
      <c r="V284" s="3"/>
    </row>
    <row r="285" spans="1:22" ht="12.75">
      <c r="A285" s="13">
        <v>4</v>
      </c>
      <c r="B285" s="18">
        <v>78</v>
      </c>
      <c r="C285" s="23">
        <v>1</v>
      </c>
      <c r="D285" s="4"/>
      <c r="E285" s="20">
        <v>32.425043502262</v>
      </c>
      <c r="F285" s="20">
        <v>24.115220046195248</v>
      </c>
      <c r="G285" s="20">
        <v>4.159</v>
      </c>
      <c r="H285" s="1">
        <v>17.8</v>
      </c>
      <c r="I285" s="2"/>
      <c r="J285" s="11">
        <f t="shared" si="17"/>
        <v>178</v>
      </c>
      <c r="K285" s="13">
        <v>14.3</v>
      </c>
      <c r="L285" s="18">
        <v>78</v>
      </c>
      <c r="M285" s="15">
        <v>192</v>
      </c>
      <c r="N285" s="3">
        <v>15.2</v>
      </c>
      <c r="O285" s="75">
        <f t="shared" si="16"/>
        <v>36864</v>
      </c>
      <c r="P285" s="73">
        <f t="shared" si="18"/>
        <v>5653831</v>
      </c>
      <c r="Q285" s="74">
        <f>QUOTIENT(P285,$P$420)</f>
        <v>21</v>
      </c>
      <c r="R285" s="74">
        <f t="shared" si="19"/>
        <v>0</v>
      </c>
      <c r="S285" s="3"/>
      <c r="T285" s="11"/>
      <c r="U285" s="43"/>
      <c r="V285" s="3"/>
    </row>
    <row r="286" spans="1:22" ht="12.75">
      <c r="A286" s="13">
        <v>4</v>
      </c>
      <c r="B286" s="18">
        <v>560</v>
      </c>
      <c r="C286" s="23">
        <v>2</v>
      </c>
      <c r="D286" s="4"/>
      <c r="E286" s="20">
        <v>32.068326857469465</v>
      </c>
      <c r="F286" s="20">
        <v>25.470294669722662</v>
      </c>
      <c r="G286" s="20">
        <v>3.978</v>
      </c>
      <c r="H286" s="1">
        <v>3</v>
      </c>
      <c r="I286" s="2"/>
      <c r="J286" s="11">
        <f t="shared" si="17"/>
        <v>30</v>
      </c>
      <c r="K286" s="13">
        <v>2.7</v>
      </c>
      <c r="L286" s="18">
        <v>560</v>
      </c>
      <c r="M286" s="15">
        <v>42</v>
      </c>
      <c r="N286" s="3">
        <v>4</v>
      </c>
      <c r="O286" s="75">
        <f t="shared" si="16"/>
        <v>1764</v>
      </c>
      <c r="P286" s="73">
        <f t="shared" si="18"/>
        <v>5655595</v>
      </c>
      <c r="Q286" s="74">
        <f>QUOTIENT(P286,$P$420)</f>
        <v>21</v>
      </c>
      <c r="R286" s="74">
        <f t="shared" si="19"/>
        <v>0</v>
      </c>
      <c r="S286" s="3"/>
      <c r="T286" s="11"/>
      <c r="U286" s="43"/>
      <c r="V286" s="3"/>
    </row>
    <row r="287" spans="1:22" ht="12.75">
      <c r="A287" s="13">
        <v>4</v>
      </c>
      <c r="B287" s="18">
        <v>82</v>
      </c>
      <c r="C287" s="23">
        <v>4</v>
      </c>
      <c r="D287" s="4"/>
      <c r="E287" s="20">
        <v>39.3124061618266</v>
      </c>
      <c r="F287" s="20">
        <v>25.848779850654033</v>
      </c>
      <c r="G287" s="20">
        <v>4.046</v>
      </c>
      <c r="H287" s="1">
        <v>4.7</v>
      </c>
      <c r="I287" s="2"/>
      <c r="J287" s="11">
        <f t="shared" si="17"/>
        <v>47</v>
      </c>
      <c r="K287" s="13">
        <v>8.7</v>
      </c>
      <c r="L287" s="18">
        <v>82</v>
      </c>
      <c r="M287" s="15">
        <v>56</v>
      </c>
      <c r="N287" s="3">
        <v>9.7</v>
      </c>
      <c r="O287" s="75">
        <f t="shared" si="16"/>
        <v>3136</v>
      </c>
      <c r="P287" s="73">
        <f t="shared" si="18"/>
        <v>5658731</v>
      </c>
      <c r="Q287" s="74">
        <f>QUOTIENT(P287,$P$420)</f>
        <v>21</v>
      </c>
      <c r="R287" s="74">
        <f t="shared" si="19"/>
        <v>0</v>
      </c>
      <c r="S287" s="3"/>
      <c r="T287" s="11"/>
      <c r="U287" s="43"/>
      <c r="V287" s="3"/>
    </row>
    <row r="288" spans="1:22" ht="12.75">
      <c r="A288" s="13">
        <v>4</v>
      </c>
      <c r="B288" s="18">
        <v>561</v>
      </c>
      <c r="C288" s="23">
        <v>2</v>
      </c>
      <c r="D288" s="4"/>
      <c r="E288" s="20">
        <v>35.43244012287973</v>
      </c>
      <c r="F288" s="20">
        <v>26.011591203510456</v>
      </c>
      <c r="G288" s="20">
        <v>4.003</v>
      </c>
      <c r="H288" s="1">
        <v>4.2</v>
      </c>
      <c r="I288" s="2"/>
      <c r="J288" s="11">
        <f t="shared" si="17"/>
        <v>42</v>
      </c>
      <c r="K288" s="13">
        <v>3.7</v>
      </c>
      <c r="L288" s="18">
        <v>561</v>
      </c>
      <c r="M288" s="15">
        <v>53</v>
      </c>
      <c r="N288" s="43">
        <v>4.3</v>
      </c>
      <c r="O288" s="75">
        <f t="shared" si="16"/>
        <v>2809</v>
      </c>
      <c r="P288" s="73">
        <f t="shared" si="18"/>
        <v>5661540</v>
      </c>
      <c r="Q288" s="74">
        <f>QUOTIENT(P288,$P$420)</f>
        <v>21</v>
      </c>
      <c r="R288" s="74">
        <f t="shared" si="19"/>
        <v>0</v>
      </c>
      <c r="S288" s="43"/>
      <c r="T288" s="11"/>
      <c r="U288" s="43"/>
      <c r="V288" s="3"/>
    </row>
    <row r="289" spans="1:22" ht="12.75">
      <c r="A289" s="13">
        <v>4</v>
      </c>
      <c r="B289" s="18">
        <v>559</v>
      </c>
      <c r="C289" s="23">
        <v>4</v>
      </c>
      <c r="D289" s="4"/>
      <c r="E289" s="20">
        <v>32.39945231771676</v>
      </c>
      <c r="F289" s="20">
        <v>26.07022544037542</v>
      </c>
      <c r="G289" s="20">
        <v>4.17</v>
      </c>
      <c r="H289" s="1">
        <v>3.6</v>
      </c>
      <c r="I289" s="2"/>
      <c r="J289" s="11">
        <f t="shared" si="17"/>
        <v>36</v>
      </c>
      <c r="K289" s="13">
        <v>5.6</v>
      </c>
      <c r="L289" s="18">
        <v>559</v>
      </c>
      <c r="M289" s="15">
        <v>45</v>
      </c>
      <c r="N289" s="11">
        <v>4.8</v>
      </c>
      <c r="O289" s="75">
        <f t="shared" si="16"/>
        <v>2025</v>
      </c>
      <c r="P289" s="73">
        <f t="shared" si="18"/>
        <v>5663565</v>
      </c>
      <c r="Q289" s="74">
        <f>QUOTIENT(P289,$P$420)</f>
        <v>21</v>
      </c>
      <c r="R289" s="74">
        <f t="shared" si="19"/>
        <v>0</v>
      </c>
      <c r="S289" s="11"/>
      <c r="T289" s="11"/>
      <c r="U289" s="43"/>
      <c r="V289" s="3"/>
    </row>
    <row r="290" spans="1:22" ht="12.75">
      <c r="A290" s="13">
        <v>4</v>
      </c>
      <c r="B290" s="18">
        <v>90</v>
      </c>
      <c r="C290" s="23">
        <v>1</v>
      </c>
      <c r="D290" s="4"/>
      <c r="E290" s="20">
        <v>35.86168874823143</v>
      </c>
      <c r="F290" s="20">
        <v>27.20050146826288</v>
      </c>
      <c r="G290" s="20">
        <v>4.326</v>
      </c>
      <c r="H290" s="1">
        <v>21.2</v>
      </c>
      <c r="I290" s="2"/>
      <c r="J290" s="11">
        <f t="shared" si="17"/>
        <v>212</v>
      </c>
      <c r="K290" s="13">
        <v>16.8</v>
      </c>
      <c r="L290" s="18">
        <v>90</v>
      </c>
      <c r="M290" s="15">
        <v>233</v>
      </c>
      <c r="N290" s="11">
        <v>17.25</v>
      </c>
      <c r="O290" s="75">
        <f t="shared" si="16"/>
        <v>54289</v>
      </c>
      <c r="P290" s="73">
        <f t="shared" si="18"/>
        <v>5717854</v>
      </c>
      <c r="Q290" s="74">
        <f>QUOTIENT(P290,$P$420)</f>
        <v>21</v>
      </c>
      <c r="R290" s="74">
        <f t="shared" si="19"/>
        <v>0</v>
      </c>
      <c r="S290" s="11"/>
      <c r="T290" s="11"/>
      <c r="U290" s="43"/>
      <c r="V290" s="3"/>
    </row>
    <row r="291" spans="1:22" ht="12.75">
      <c r="A291" s="13">
        <v>4</v>
      </c>
      <c r="B291" s="18">
        <v>92</v>
      </c>
      <c r="C291" s="23">
        <v>2</v>
      </c>
      <c r="D291" s="4"/>
      <c r="E291" s="20">
        <v>30.25486347973859</v>
      </c>
      <c r="F291" s="20">
        <v>28.036673943647095</v>
      </c>
      <c r="G291" s="20">
        <v>3.851</v>
      </c>
      <c r="H291" s="1">
        <v>4.5</v>
      </c>
      <c r="I291" s="2"/>
      <c r="J291" s="11">
        <f t="shared" si="17"/>
        <v>45</v>
      </c>
      <c r="K291" s="13"/>
      <c r="L291" s="18">
        <v>92</v>
      </c>
      <c r="M291" s="15">
        <v>55</v>
      </c>
      <c r="N291" s="43">
        <v>4.45</v>
      </c>
      <c r="O291" s="75">
        <f t="shared" si="16"/>
        <v>3025</v>
      </c>
      <c r="P291" s="73">
        <f t="shared" si="18"/>
        <v>5720879</v>
      </c>
      <c r="Q291" s="74">
        <f>QUOTIENT(P291,$P$420)</f>
        <v>21</v>
      </c>
      <c r="R291" s="74">
        <f t="shared" si="19"/>
        <v>0</v>
      </c>
      <c r="S291" s="43"/>
      <c r="T291" s="11"/>
      <c r="U291" s="43"/>
      <c r="V291" s="3"/>
    </row>
    <row r="292" spans="1:22" ht="12.75">
      <c r="A292" s="13">
        <v>4</v>
      </c>
      <c r="B292" s="18">
        <v>91</v>
      </c>
      <c r="C292" s="23">
        <v>1</v>
      </c>
      <c r="D292" s="4"/>
      <c r="E292" s="20">
        <v>31.784891676470615</v>
      </c>
      <c r="F292" s="20">
        <v>28.171353998610524</v>
      </c>
      <c r="G292" s="20">
        <v>4.234</v>
      </c>
      <c r="H292" s="1">
        <v>21.2</v>
      </c>
      <c r="I292" s="2"/>
      <c r="J292" s="11">
        <f t="shared" si="17"/>
        <v>212</v>
      </c>
      <c r="K292" s="13">
        <v>15.8</v>
      </c>
      <c r="L292" s="18">
        <v>91</v>
      </c>
      <c r="M292" s="15">
        <v>229</v>
      </c>
      <c r="N292" s="43">
        <v>17.03333333333333</v>
      </c>
      <c r="O292" s="75">
        <f t="shared" si="16"/>
        <v>52441</v>
      </c>
      <c r="P292" s="73">
        <f t="shared" si="18"/>
        <v>5773320</v>
      </c>
      <c r="Q292" s="74">
        <f>QUOTIENT(P292,$P$420)</f>
        <v>22</v>
      </c>
      <c r="R292" s="74">
        <f t="shared" si="19"/>
        <v>1</v>
      </c>
      <c r="S292" s="43"/>
      <c r="T292" s="11"/>
      <c r="U292" s="43"/>
      <c r="V292" s="3"/>
    </row>
    <row r="293" spans="1:22" ht="12.75">
      <c r="A293" s="13">
        <v>4</v>
      </c>
      <c r="B293" s="18">
        <v>88</v>
      </c>
      <c r="C293" s="23">
        <v>7</v>
      </c>
      <c r="D293" s="4"/>
      <c r="E293" s="20">
        <v>37.34503667896352</v>
      </c>
      <c r="F293" s="20">
        <v>28.864191318082494</v>
      </c>
      <c r="G293" s="20">
        <v>4.184</v>
      </c>
      <c r="H293" s="1">
        <v>3.6</v>
      </c>
      <c r="I293" s="2"/>
      <c r="J293" s="11">
        <f t="shared" si="17"/>
        <v>36</v>
      </c>
      <c r="K293" s="13">
        <v>6</v>
      </c>
      <c r="L293" s="18">
        <v>88</v>
      </c>
      <c r="M293" s="15">
        <v>45</v>
      </c>
      <c r="N293" s="43">
        <v>6.733333333333333</v>
      </c>
      <c r="O293" s="75">
        <f t="shared" si="16"/>
        <v>2025</v>
      </c>
      <c r="P293" s="73">
        <f t="shared" si="18"/>
        <v>5775345</v>
      </c>
      <c r="Q293" s="74">
        <f>QUOTIENT(P293,$P$420)</f>
        <v>22</v>
      </c>
      <c r="R293" s="74">
        <f t="shared" si="19"/>
        <v>0</v>
      </c>
      <c r="S293" s="43"/>
      <c r="T293" s="11"/>
      <c r="U293" s="43"/>
      <c r="V293" s="3"/>
    </row>
    <row r="294" spans="1:22" ht="12.75">
      <c r="A294" s="13">
        <v>4</v>
      </c>
      <c r="B294" s="18">
        <v>588</v>
      </c>
      <c r="C294" s="23">
        <v>2</v>
      </c>
      <c r="D294" s="4"/>
      <c r="E294" s="20">
        <v>37.81216318179968</v>
      </c>
      <c r="F294" s="20">
        <v>29.469093649329498</v>
      </c>
      <c r="G294" s="20">
        <v>4.187</v>
      </c>
      <c r="H294" s="1">
        <v>3.6</v>
      </c>
      <c r="I294" s="2"/>
      <c r="J294" s="11">
        <f t="shared" si="17"/>
        <v>36</v>
      </c>
      <c r="K294" s="13">
        <v>2.5</v>
      </c>
      <c r="L294" s="18">
        <v>588</v>
      </c>
      <c r="M294" s="15">
        <v>47</v>
      </c>
      <c r="N294" s="43">
        <v>3.493333333333333</v>
      </c>
      <c r="O294" s="75">
        <f t="shared" si="16"/>
        <v>2209</v>
      </c>
      <c r="P294" s="73">
        <f t="shared" si="18"/>
        <v>5777554</v>
      </c>
      <c r="Q294" s="74">
        <f>QUOTIENT(P294,$P$420)</f>
        <v>22</v>
      </c>
      <c r="R294" s="74">
        <f t="shared" si="19"/>
        <v>0</v>
      </c>
      <c r="S294" s="43"/>
      <c r="T294" s="11"/>
      <c r="U294" s="43"/>
      <c r="V294" s="3"/>
    </row>
    <row r="295" spans="1:22" ht="12.75">
      <c r="A295" s="13">
        <v>4</v>
      </c>
      <c r="B295" s="18">
        <v>85</v>
      </c>
      <c r="C295" s="23">
        <v>1</v>
      </c>
      <c r="D295" s="4"/>
      <c r="E295" s="20">
        <v>38.97021376169982</v>
      </c>
      <c r="F295" s="20">
        <v>29.710851491793733</v>
      </c>
      <c r="G295" s="20">
        <v>4.323</v>
      </c>
      <c r="H295" s="1">
        <v>16.6</v>
      </c>
      <c r="I295" s="2"/>
      <c r="J295" s="11">
        <f t="shared" si="17"/>
        <v>166</v>
      </c>
      <c r="K295" s="13">
        <v>14</v>
      </c>
      <c r="L295" s="18">
        <v>85</v>
      </c>
      <c r="M295" s="15">
        <v>182</v>
      </c>
      <c r="N295" s="11">
        <v>14.8</v>
      </c>
      <c r="O295" s="75">
        <f t="shared" si="16"/>
        <v>33124</v>
      </c>
      <c r="P295" s="73">
        <f t="shared" si="18"/>
        <v>5810678</v>
      </c>
      <c r="Q295" s="74">
        <f>QUOTIENT(P295,$P$420)</f>
        <v>22</v>
      </c>
      <c r="R295" s="74">
        <f t="shared" si="19"/>
        <v>0</v>
      </c>
      <c r="S295" s="11"/>
      <c r="T295" s="11"/>
      <c r="U295" s="43"/>
      <c r="V295" s="3"/>
    </row>
    <row r="296" spans="1:22" ht="12.75">
      <c r="A296" s="13">
        <v>4</v>
      </c>
      <c r="B296" s="18">
        <v>587</v>
      </c>
      <c r="C296" s="23">
        <v>2</v>
      </c>
      <c r="D296" s="4"/>
      <c r="E296" s="20">
        <v>37.78528154005019</v>
      </c>
      <c r="F296" s="20">
        <v>30.035099282991258</v>
      </c>
      <c r="G296" s="20">
        <v>4.096</v>
      </c>
      <c r="H296" s="1">
        <v>3.7</v>
      </c>
      <c r="I296" s="2"/>
      <c r="J296" s="11">
        <f t="shared" si="17"/>
        <v>37</v>
      </c>
      <c r="K296" s="13">
        <v>3.1</v>
      </c>
      <c r="L296" s="18">
        <v>587</v>
      </c>
      <c r="M296" s="15">
        <v>53</v>
      </c>
      <c r="N296" s="43">
        <v>4.9719999999999995</v>
      </c>
      <c r="O296" s="75">
        <f t="shared" si="16"/>
        <v>2809</v>
      </c>
      <c r="P296" s="73">
        <f t="shared" si="18"/>
        <v>5813487</v>
      </c>
      <c r="Q296" s="74">
        <f>QUOTIENT(P296,$P$420)</f>
        <v>22</v>
      </c>
      <c r="R296" s="74">
        <f t="shared" si="19"/>
        <v>0</v>
      </c>
      <c r="S296" s="43"/>
      <c r="T296" s="11"/>
      <c r="U296" s="43"/>
      <c r="V296" s="3"/>
    </row>
    <row r="297" spans="1:22" ht="12.75">
      <c r="A297" s="13">
        <v>4</v>
      </c>
      <c r="B297" s="18">
        <v>120</v>
      </c>
      <c r="C297" s="23">
        <v>1</v>
      </c>
      <c r="D297" s="4"/>
      <c r="E297" s="20">
        <v>32.99932179428634</v>
      </c>
      <c r="F297" s="20">
        <v>30.228100091093037</v>
      </c>
      <c r="G297" s="20">
        <v>4.207</v>
      </c>
      <c r="H297" s="1">
        <v>18.2</v>
      </c>
      <c r="I297" s="2"/>
      <c r="J297" s="11">
        <f t="shared" si="17"/>
        <v>182</v>
      </c>
      <c r="K297" s="13">
        <v>15.5</v>
      </c>
      <c r="L297" s="18">
        <v>120</v>
      </c>
      <c r="M297" s="15">
        <v>194</v>
      </c>
      <c r="N297" s="43">
        <v>16.034</v>
      </c>
      <c r="O297" s="75">
        <f t="shared" si="16"/>
        <v>37636</v>
      </c>
      <c r="P297" s="73">
        <f t="shared" si="18"/>
        <v>5851123</v>
      </c>
      <c r="Q297" s="74">
        <f>QUOTIENT(P297,$P$420)</f>
        <v>22</v>
      </c>
      <c r="R297" s="74">
        <f t="shared" si="19"/>
        <v>0</v>
      </c>
      <c r="S297" s="43"/>
      <c r="T297" s="11"/>
      <c r="U297" s="43"/>
      <c r="V297" s="3"/>
    </row>
    <row r="298" spans="1:22" ht="12.75">
      <c r="A298" s="13">
        <v>4</v>
      </c>
      <c r="B298" s="18">
        <v>86</v>
      </c>
      <c r="C298" s="23">
        <v>2</v>
      </c>
      <c r="D298" s="4"/>
      <c r="E298" s="20">
        <v>35.08849928510268</v>
      </c>
      <c r="F298" s="20">
        <v>31.076663236572692</v>
      </c>
      <c r="G298" s="20">
        <v>4.191</v>
      </c>
      <c r="H298" s="1">
        <v>5.4</v>
      </c>
      <c r="I298" s="2"/>
      <c r="J298" s="11">
        <f t="shared" si="17"/>
        <v>54</v>
      </c>
      <c r="K298" s="13">
        <v>4.3</v>
      </c>
      <c r="L298" s="18">
        <v>86</v>
      </c>
      <c r="M298" s="15">
        <v>69</v>
      </c>
      <c r="N298" s="43">
        <v>4.689333333333333</v>
      </c>
      <c r="O298" s="75">
        <f t="shared" si="16"/>
        <v>4761</v>
      </c>
      <c r="P298" s="73">
        <f t="shared" si="18"/>
        <v>5855884</v>
      </c>
      <c r="Q298" s="74">
        <f>QUOTIENT(P298,$P$420)</f>
        <v>22</v>
      </c>
      <c r="R298" s="74">
        <f t="shared" si="19"/>
        <v>0</v>
      </c>
      <c r="S298" s="43"/>
      <c r="T298" s="11"/>
      <c r="U298" s="43"/>
      <c r="V298" s="3"/>
    </row>
    <row r="299" spans="1:22" ht="12.75">
      <c r="A299" s="13">
        <v>4</v>
      </c>
      <c r="B299" s="18">
        <v>119</v>
      </c>
      <c r="C299" s="23">
        <v>2</v>
      </c>
      <c r="D299" s="4"/>
      <c r="E299" s="20">
        <v>31.638664350275366</v>
      </c>
      <c r="F299" s="20">
        <v>31.866384657356644</v>
      </c>
      <c r="G299" s="20">
        <v>4.076</v>
      </c>
      <c r="H299" s="1">
        <v>5.3</v>
      </c>
      <c r="I299" s="2"/>
      <c r="J299" s="11">
        <f t="shared" si="17"/>
        <v>53</v>
      </c>
      <c r="K299" s="13">
        <v>5</v>
      </c>
      <c r="L299" s="18">
        <v>119</v>
      </c>
      <c r="M299" s="15">
        <v>61</v>
      </c>
      <c r="N299" s="43">
        <v>6.025</v>
      </c>
      <c r="O299" s="75">
        <f t="shared" si="16"/>
        <v>3721</v>
      </c>
      <c r="P299" s="73">
        <f t="shared" si="18"/>
        <v>5859605</v>
      </c>
      <c r="Q299" s="74">
        <f>QUOTIENT(P299,$P$420)</f>
        <v>22</v>
      </c>
      <c r="R299" s="74">
        <f t="shared" si="19"/>
        <v>0</v>
      </c>
      <c r="S299" s="43"/>
      <c r="T299" s="11"/>
      <c r="U299" s="43"/>
      <c r="V299" s="3"/>
    </row>
    <row r="300" spans="1:22" ht="12.75">
      <c r="A300" s="13">
        <v>4</v>
      </c>
      <c r="B300" s="18">
        <v>125</v>
      </c>
      <c r="C300" s="23">
        <v>1</v>
      </c>
      <c r="D300" s="4"/>
      <c r="E300" s="20">
        <v>39.845672326223884</v>
      </c>
      <c r="F300" s="20">
        <v>31.90366847043136</v>
      </c>
      <c r="G300" s="20">
        <v>4.397</v>
      </c>
      <c r="H300" s="1">
        <v>14.3</v>
      </c>
      <c r="I300" s="2"/>
      <c r="J300" s="11">
        <f t="shared" si="17"/>
        <v>143</v>
      </c>
      <c r="K300" s="13">
        <v>14.3</v>
      </c>
      <c r="L300" s="18">
        <v>125</v>
      </c>
      <c r="M300" s="15">
        <v>165</v>
      </c>
      <c r="N300" s="43">
        <v>16.5</v>
      </c>
      <c r="O300" s="75">
        <f t="shared" si="16"/>
        <v>27225</v>
      </c>
      <c r="P300" s="73">
        <f t="shared" si="18"/>
        <v>5886830</v>
      </c>
      <c r="Q300" s="74">
        <f>QUOTIENT(P300,$P$420)</f>
        <v>22</v>
      </c>
      <c r="R300" s="74">
        <f t="shared" si="19"/>
        <v>0</v>
      </c>
      <c r="S300" s="43"/>
      <c r="T300" s="11"/>
      <c r="U300" s="43"/>
      <c r="V300" s="3"/>
    </row>
    <row r="301" spans="1:22" ht="12.75">
      <c r="A301" s="13">
        <v>4</v>
      </c>
      <c r="B301" s="18">
        <v>121</v>
      </c>
      <c r="C301" s="23">
        <v>1</v>
      </c>
      <c r="D301" s="4"/>
      <c r="E301" s="20">
        <v>33.574853554735434</v>
      </c>
      <c r="F301" s="20">
        <v>32.7709797958204</v>
      </c>
      <c r="G301" s="20">
        <v>4.239</v>
      </c>
      <c r="H301" s="1">
        <v>19.5</v>
      </c>
      <c r="I301" s="2"/>
      <c r="J301" s="11">
        <f t="shared" si="17"/>
        <v>195</v>
      </c>
      <c r="K301" s="13">
        <v>16.2</v>
      </c>
      <c r="L301" s="18">
        <v>121</v>
      </c>
      <c r="M301" s="15">
        <v>207</v>
      </c>
      <c r="N301" s="43">
        <v>17.64</v>
      </c>
      <c r="O301" s="75">
        <f t="shared" si="16"/>
        <v>42849</v>
      </c>
      <c r="P301" s="73">
        <f t="shared" si="18"/>
        <v>5929679</v>
      </c>
      <c r="Q301" s="74">
        <f>QUOTIENT(P301,$P$420)</f>
        <v>22</v>
      </c>
      <c r="R301" s="74">
        <f t="shared" si="19"/>
        <v>0</v>
      </c>
      <c r="S301" s="43"/>
      <c r="T301" s="11"/>
      <c r="U301" s="43"/>
      <c r="V301" s="3"/>
    </row>
    <row r="302" spans="1:22" ht="12.75">
      <c r="A302" s="13">
        <v>4</v>
      </c>
      <c r="B302" s="18">
        <v>118</v>
      </c>
      <c r="C302" s="23">
        <v>1</v>
      </c>
      <c r="D302" s="4"/>
      <c r="E302" s="20">
        <v>30.172220830642686</v>
      </c>
      <c r="F302" s="20">
        <v>34.527691367175585</v>
      </c>
      <c r="G302" s="20">
        <v>4.306</v>
      </c>
      <c r="H302" s="1">
        <v>17.7</v>
      </c>
      <c r="I302" s="2"/>
      <c r="J302" s="11">
        <f t="shared" si="17"/>
        <v>177</v>
      </c>
      <c r="K302" s="13">
        <v>16</v>
      </c>
      <c r="L302" s="18">
        <v>118</v>
      </c>
      <c r="M302" s="15">
        <v>190</v>
      </c>
      <c r="N302" s="43">
        <v>18.52</v>
      </c>
      <c r="O302" s="75">
        <f t="shared" si="16"/>
        <v>36100</v>
      </c>
      <c r="P302" s="73">
        <f t="shared" si="18"/>
        <v>5965779</v>
      </c>
      <c r="Q302" s="74">
        <f>QUOTIENT(P302,$P$420)</f>
        <v>22</v>
      </c>
      <c r="R302" s="74">
        <f t="shared" si="19"/>
        <v>0</v>
      </c>
      <c r="S302" s="43"/>
      <c r="T302" s="11"/>
      <c r="U302" s="43"/>
      <c r="V302" s="3"/>
    </row>
    <row r="303" spans="1:22" ht="12.75">
      <c r="A303" s="13">
        <v>4</v>
      </c>
      <c r="B303" s="18">
        <v>123</v>
      </c>
      <c r="C303" s="23">
        <v>1</v>
      </c>
      <c r="D303" s="4"/>
      <c r="E303" s="20">
        <v>33.979251068715094</v>
      </c>
      <c r="F303" s="20">
        <v>34.6718952728175</v>
      </c>
      <c r="G303" s="20">
        <v>4.354</v>
      </c>
      <c r="H303" s="1">
        <v>20.6</v>
      </c>
      <c r="I303" s="2">
        <v>15</v>
      </c>
      <c r="J303" s="11">
        <f t="shared" si="17"/>
        <v>206</v>
      </c>
      <c r="K303" s="13">
        <v>16.1</v>
      </c>
      <c r="L303" s="18">
        <v>123</v>
      </c>
      <c r="M303" s="15">
        <v>221</v>
      </c>
      <c r="N303" s="43">
        <v>18.59433333333333</v>
      </c>
      <c r="O303" s="75">
        <f t="shared" si="16"/>
        <v>48841</v>
      </c>
      <c r="P303" s="73">
        <f t="shared" si="18"/>
        <v>6014620</v>
      </c>
      <c r="Q303" s="74">
        <f>QUOTIENT(P303,$P$420)</f>
        <v>22</v>
      </c>
      <c r="R303" s="74">
        <f t="shared" si="19"/>
        <v>0</v>
      </c>
      <c r="S303" s="43"/>
      <c r="T303" s="11"/>
      <c r="U303" s="43"/>
      <c r="V303" s="3"/>
    </row>
    <row r="304" spans="1:22" ht="12.75">
      <c r="A304" s="13">
        <v>4</v>
      </c>
      <c r="B304" s="18">
        <v>127</v>
      </c>
      <c r="C304" s="23">
        <v>1</v>
      </c>
      <c r="D304" s="4"/>
      <c r="E304" s="20">
        <v>39.7984305691034</v>
      </c>
      <c r="F304" s="20">
        <v>35.529678428551186</v>
      </c>
      <c r="G304" s="20">
        <v>4.476</v>
      </c>
      <c r="H304" s="1">
        <v>15.1</v>
      </c>
      <c r="I304" s="2"/>
      <c r="J304" s="11">
        <f t="shared" si="17"/>
        <v>151</v>
      </c>
      <c r="K304" s="13">
        <v>14</v>
      </c>
      <c r="L304" s="18">
        <v>127</v>
      </c>
      <c r="M304" s="15">
        <v>162</v>
      </c>
      <c r="N304" s="43">
        <v>14.793333333333333</v>
      </c>
      <c r="O304" s="75">
        <f t="shared" si="16"/>
        <v>26244</v>
      </c>
      <c r="P304" s="73">
        <f t="shared" si="18"/>
        <v>6040864</v>
      </c>
      <c r="Q304" s="74">
        <f>QUOTIENT(P304,$P$420)</f>
        <v>23</v>
      </c>
      <c r="R304" s="74">
        <f t="shared" si="19"/>
        <v>1</v>
      </c>
      <c r="S304" s="43"/>
      <c r="T304" s="11"/>
      <c r="U304" s="43"/>
      <c r="V304" s="3"/>
    </row>
    <row r="305" spans="1:22" ht="12.75">
      <c r="A305" s="13">
        <v>4</v>
      </c>
      <c r="B305" s="18">
        <v>554</v>
      </c>
      <c r="C305" s="23">
        <v>2</v>
      </c>
      <c r="D305" s="4"/>
      <c r="E305" s="20">
        <v>33.59243906929043</v>
      </c>
      <c r="F305" s="20">
        <v>35.57097617968912</v>
      </c>
      <c r="G305" s="20">
        <v>4.451</v>
      </c>
      <c r="H305" s="1">
        <v>2.8</v>
      </c>
      <c r="I305" s="2"/>
      <c r="J305" s="11">
        <f t="shared" si="17"/>
        <v>28</v>
      </c>
      <c r="K305" s="13">
        <v>2.9</v>
      </c>
      <c r="L305" s="18">
        <v>554</v>
      </c>
      <c r="M305" s="15">
        <v>44</v>
      </c>
      <c r="N305" s="43">
        <v>3.84</v>
      </c>
      <c r="O305" s="75">
        <f t="shared" si="16"/>
        <v>1936</v>
      </c>
      <c r="P305" s="73">
        <f t="shared" si="18"/>
        <v>6042800</v>
      </c>
      <c r="Q305" s="74">
        <f>QUOTIENT(P305,$P$420)</f>
        <v>23</v>
      </c>
      <c r="R305" s="74">
        <f t="shared" si="19"/>
        <v>0</v>
      </c>
      <c r="S305" s="43"/>
      <c r="T305" s="11"/>
      <c r="U305" s="43"/>
      <c r="V305" s="3"/>
    </row>
    <row r="306" spans="1:22" ht="12.75">
      <c r="A306" s="13">
        <v>4</v>
      </c>
      <c r="B306" s="18">
        <v>124</v>
      </c>
      <c r="C306" s="23">
        <v>1</v>
      </c>
      <c r="D306" s="4"/>
      <c r="E306" s="20">
        <v>36.005551728155936</v>
      </c>
      <c r="F306" s="20">
        <v>36.1094715795051</v>
      </c>
      <c r="G306" s="20">
        <v>4.583</v>
      </c>
      <c r="H306" s="1">
        <v>21.1</v>
      </c>
      <c r="I306" s="2"/>
      <c r="J306" s="11">
        <f t="shared" si="17"/>
        <v>211</v>
      </c>
      <c r="K306" s="13">
        <v>15.8</v>
      </c>
      <c r="L306" s="18">
        <v>124</v>
      </c>
      <c r="M306" s="15">
        <v>224</v>
      </c>
      <c r="N306" s="43">
        <v>17.314333333333334</v>
      </c>
      <c r="O306" s="75">
        <f t="shared" si="16"/>
        <v>50176</v>
      </c>
      <c r="P306" s="73">
        <f t="shared" si="18"/>
        <v>6092976</v>
      </c>
      <c r="Q306" s="74">
        <f>QUOTIENT(P306,$P$420)</f>
        <v>23</v>
      </c>
      <c r="R306" s="74">
        <f t="shared" si="19"/>
        <v>0</v>
      </c>
      <c r="S306" s="43"/>
      <c r="T306" s="11"/>
      <c r="U306" s="43"/>
      <c r="V306" s="3"/>
    </row>
    <row r="307" spans="1:22" ht="12.75">
      <c r="A307" s="13">
        <v>4</v>
      </c>
      <c r="B307" s="18">
        <v>569</v>
      </c>
      <c r="C307" s="23">
        <v>2</v>
      </c>
      <c r="D307" s="4"/>
      <c r="E307" s="20">
        <v>36.648661707258604</v>
      </c>
      <c r="F307" s="20">
        <v>36.63533710868397</v>
      </c>
      <c r="G307" s="20">
        <v>4.71</v>
      </c>
      <c r="H307" s="1">
        <v>3.9</v>
      </c>
      <c r="I307" s="2"/>
      <c r="J307" s="11">
        <f t="shared" si="17"/>
        <v>39</v>
      </c>
      <c r="K307" s="13">
        <v>3</v>
      </c>
      <c r="L307" s="18">
        <v>569</v>
      </c>
      <c r="M307" s="15">
        <v>61</v>
      </c>
      <c r="N307" s="43">
        <v>4.821333333333333</v>
      </c>
      <c r="O307" s="75">
        <f t="shared" si="16"/>
        <v>3721</v>
      </c>
      <c r="P307" s="73">
        <f t="shared" si="18"/>
        <v>6096697</v>
      </c>
      <c r="Q307" s="74">
        <f>QUOTIENT(P307,$P$420)</f>
        <v>23</v>
      </c>
      <c r="R307" s="74">
        <f t="shared" si="19"/>
        <v>0</v>
      </c>
      <c r="S307" s="43"/>
      <c r="T307" s="11"/>
      <c r="U307" s="43"/>
      <c r="V307" s="3"/>
    </row>
    <row r="308" spans="1:22" ht="12.75">
      <c r="A308" s="13">
        <v>4</v>
      </c>
      <c r="B308" s="18">
        <v>132</v>
      </c>
      <c r="C308" s="23">
        <v>2</v>
      </c>
      <c r="D308" s="4"/>
      <c r="E308" s="20">
        <v>31.53181238011791</v>
      </c>
      <c r="F308" s="20">
        <v>37.356407121470376</v>
      </c>
      <c r="G308" s="20">
        <v>4.625</v>
      </c>
      <c r="H308" s="1">
        <v>4.2</v>
      </c>
      <c r="I308" s="2"/>
      <c r="J308" s="11">
        <f t="shared" si="17"/>
        <v>42</v>
      </c>
      <c r="K308" s="13">
        <v>3.1</v>
      </c>
      <c r="L308" s="18">
        <v>132</v>
      </c>
      <c r="M308" s="15">
        <v>54</v>
      </c>
      <c r="N308" s="43">
        <v>3.14</v>
      </c>
      <c r="O308" s="75">
        <f t="shared" si="16"/>
        <v>2916</v>
      </c>
      <c r="P308" s="73">
        <f t="shared" si="18"/>
        <v>6099613</v>
      </c>
      <c r="Q308" s="74">
        <f>QUOTIENT(P308,$P$420)</f>
        <v>23</v>
      </c>
      <c r="R308" s="74">
        <f t="shared" si="19"/>
        <v>0</v>
      </c>
      <c r="S308" s="43"/>
      <c r="T308" s="11"/>
      <c r="U308" s="43"/>
      <c r="V308" s="3"/>
    </row>
    <row r="309" spans="1:22" ht="12.75">
      <c r="A309" s="13">
        <v>4</v>
      </c>
      <c r="B309" s="18">
        <v>553</v>
      </c>
      <c r="C309" s="23">
        <v>2</v>
      </c>
      <c r="D309" s="4"/>
      <c r="E309" s="20">
        <v>30.401918006623518</v>
      </c>
      <c r="F309" s="20">
        <v>37.86164340752447</v>
      </c>
      <c r="G309" s="20">
        <v>4.619</v>
      </c>
      <c r="H309" s="1">
        <v>3</v>
      </c>
      <c r="I309" s="2"/>
      <c r="J309" s="11">
        <f t="shared" si="17"/>
        <v>30</v>
      </c>
      <c r="K309" s="13">
        <v>2.6</v>
      </c>
      <c r="L309" s="18">
        <v>553</v>
      </c>
      <c r="M309" s="15">
        <v>41</v>
      </c>
      <c r="N309" s="43">
        <v>2.216666666666667</v>
      </c>
      <c r="O309" s="75">
        <f t="shared" si="16"/>
        <v>1681</v>
      </c>
      <c r="P309" s="73">
        <f t="shared" si="18"/>
        <v>6101294</v>
      </c>
      <c r="Q309" s="74">
        <f>QUOTIENT(P309,$P$420)</f>
        <v>23</v>
      </c>
      <c r="R309" s="74">
        <f t="shared" si="19"/>
        <v>0</v>
      </c>
      <c r="S309" s="43"/>
      <c r="T309" s="11"/>
      <c r="U309" s="43"/>
      <c r="V309" s="3"/>
    </row>
    <row r="310" spans="1:22" ht="12.75">
      <c r="A310" s="13">
        <v>4</v>
      </c>
      <c r="B310" s="18">
        <v>556</v>
      </c>
      <c r="C310" s="23">
        <v>2</v>
      </c>
      <c r="D310" s="4"/>
      <c r="E310" s="20">
        <v>32.94493279800898</v>
      </c>
      <c r="F310" s="20">
        <v>37.93211163295121</v>
      </c>
      <c r="G310" s="20">
        <v>4.771</v>
      </c>
      <c r="H310" s="1">
        <v>2.8</v>
      </c>
      <c r="I310" s="2"/>
      <c r="J310" s="11">
        <f t="shared" si="17"/>
        <v>28</v>
      </c>
      <c r="K310" s="13">
        <v>2.6</v>
      </c>
      <c r="L310" s="18">
        <v>556</v>
      </c>
      <c r="M310" s="15">
        <v>42</v>
      </c>
      <c r="N310" s="43">
        <v>3.3833333333333337</v>
      </c>
      <c r="O310" s="75">
        <f t="shared" si="16"/>
        <v>1764</v>
      </c>
      <c r="P310" s="73">
        <f t="shared" si="18"/>
        <v>6103058</v>
      </c>
      <c r="Q310" s="74">
        <f>QUOTIENT(P310,$P$420)</f>
        <v>23</v>
      </c>
      <c r="R310" s="74">
        <f t="shared" si="19"/>
        <v>0</v>
      </c>
      <c r="S310" s="43"/>
      <c r="T310" s="11"/>
      <c r="U310" s="43"/>
      <c r="V310" s="3"/>
    </row>
    <row r="311" spans="1:22" ht="12.75">
      <c r="A311" s="13">
        <v>4</v>
      </c>
      <c r="B311" s="18">
        <v>131</v>
      </c>
      <c r="C311" s="23">
        <v>1</v>
      </c>
      <c r="D311" s="4"/>
      <c r="E311" s="20">
        <v>33.149126431699464</v>
      </c>
      <c r="F311" s="20">
        <v>38.85806895376048</v>
      </c>
      <c r="G311" s="20">
        <v>4.997</v>
      </c>
      <c r="H311" s="1">
        <v>19.8</v>
      </c>
      <c r="I311" s="2"/>
      <c r="J311" s="11">
        <f t="shared" si="17"/>
        <v>198</v>
      </c>
      <c r="K311" s="13">
        <v>17.2</v>
      </c>
      <c r="L311" s="18">
        <v>131</v>
      </c>
      <c r="M311" s="15">
        <v>215</v>
      </c>
      <c r="N311" s="43">
        <v>18.433333333333334</v>
      </c>
      <c r="O311" s="75">
        <f t="shared" si="16"/>
        <v>46225</v>
      </c>
      <c r="P311" s="73">
        <f t="shared" si="18"/>
        <v>6149283</v>
      </c>
      <c r="Q311" s="74">
        <f>QUOTIENT(P311,$P$420)</f>
        <v>23</v>
      </c>
      <c r="R311" s="74">
        <f t="shared" si="19"/>
        <v>0</v>
      </c>
      <c r="S311" s="43"/>
      <c r="T311" s="11"/>
      <c r="U311" s="43"/>
      <c r="V311" s="3"/>
    </row>
    <row r="312" spans="1:22" ht="12.75">
      <c r="A312" s="13">
        <v>4</v>
      </c>
      <c r="B312" s="18">
        <v>130</v>
      </c>
      <c r="C312" s="23">
        <v>1</v>
      </c>
      <c r="D312" s="4"/>
      <c r="E312" s="20">
        <v>35.69532524199628</v>
      </c>
      <c r="F312" s="20">
        <v>39.80853653260947</v>
      </c>
      <c r="G312" s="20">
        <v>5.024</v>
      </c>
      <c r="H312" s="1">
        <v>15.6</v>
      </c>
      <c r="I312" s="2"/>
      <c r="J312" s="11">
        <f t="shared" si="17"/>
        <v>156</v>
      </c>
      <c r="K312" s="13">
        <v>15.4</v>
      </c>
      <c r="L312" s="18">
        <v>130</v>
      </c>
      <c r="M312" s="15">
        <v>180</v>
      </c>
      <c r="N312" s="43">
        <v>17.783333333333335</v>
      </c>
      <c r="O312" s="75">
        <f t="shared" si="16"/>
        <v>32400</v>
      </c>
      <c r="P312" s="73">
        <f t="shared" si="18"/>
        <v>6181683</v>
      </c>
      <c r="Q312" s="74">
        <f>QUOTIENT(P312,$P$420)</f>
        <v>23</v>
      </c>
      <c r="R312" s="74">
        <f t="shared" si="19"/>
        <v>0</v>
      </c>
      <c r="S312" s="43"/>
      <c r="T312" s="11"/>
      <c r="U312" s="43"/>
      <c r="V312" s="3"/>
    </row>
    <row r="313" spans="1:22" ht="12.75">
      <c r="A313" s="13">
        <v>4</v>
      </c>
      <c r="B313" s="18">
        <v>129</v>
      </c>
      <c r="C313" s="23">
        <v>1</v>
      </c>
      <c r="D313" s="4"/>
      <c r="E313" s="20">
        <v>38.44245315876981</v>
      </c>
      <c r="F313" s="20">
        <v>40.41996208726313</v>
      </c>
      <c r="G313" s="20">
        <v>5.063</v>
      </c>
      <c r="H313" s="1">
        <v>20.4</v>
      </c>
      <c r="I313" s="2"/>
      <c r="J313" s="11">
        <f t="shared" si="17"/>
        <v>204</v>
      </c>
      <c r="K313" s="13">
        <v>17.6</v>
      </c>
      <c r="L313" s="18">
        <v>129</v>
      </c>
      <c r="M313" s="15">
        <v>226</v>
      </c>
      <c r="N313" s="43">
        <v>19</v>
      </c>
      <c r="O313" s="75">
        <f t="shared" si="16"/>
        <v>51076</v>
      </c>
      <c r="P313" s="73">
        <f t="shared" si="18"/>
        <v>6232759</v>
      </c>
      <c r="Q313" s="74">
        <f>QUOTIENT(P313,$P$420)</f>
        <v>23</v>
      </c>
      <c r="R313" s="74">
        <f t="shared" si="19"/>
        <v>0</v>
      </c>
      <c r="S313" s="43"/>
      <c r="T313" s="11"/>
      <c r="U313" s="43"/>
      <c r="V313" s="3"/>
    </row>
    <row r="314" spans="1:22" ht="12.75">
      <c r="A314" s="13">
        <v>4</v>
      </c>
      <c r="B314" s="18">
        <v>298</v>
      </c>
      <c r="C314" s="23">
        <v>2</v>
      </c>
      <c r="D314" s="4"/>
      <c r="E314" s="20">
        <v>33.15876025141082</v>
      </c>
      <c r="F314" s="20">
        <v>41.88906700547839</v>
      </c>
      <c r="G314" s="20">
        <v>5.509</v>
      </c>
      <c r="H314" s="1">
        <v>3.3</v>
      </c>
      <c r="I314" s="2"/>
      <c r="J314" s="11">
        <f t="shared" si="17"/>
        <v>33</v>
      </c>
      <c r="K314" s="13">
        <v>3.4</v>
      </c>
      <c r="L314" s="18">
        <v>298</v>
      </c>
      <c r="M314" s="15">
        <v>46</v>
      </c>
      <c r="N314" s="43">
        <v>4.1066666666666665</v>
      </c>
      <c r="O314" s="75">
        <f t="shared" si="16"/>
        <v>2116</v>
      </c>
      <c r="P314" s="73">
        <f t="shared" si="18"/>
        <v>6234875</v>
      </c>
      <c r="Q314" s="74">
        <f>QUOTIENT(P314,$P$420)</f>
        <v>23</v>
      </c>
      <c r="R314" s="74">
        <f t="shared" si="19"/>
        <v>0</v>
      </c>
      <c r="S314" s="43"/>
      <c r="T314" s="11"/>
      <c r="U314" s="43"/>
      <c r="V314" s="3"/>
    </row>
    <row r="315" spans="1:22" ht="12.75">
      <c r="A315" s="13">
        <v>4</v>
      </c>
      <c r="B315" s="18">
        <v>297</v>
      </c>
      <c r="C315" s="23">
        <v>1</v>
      </c>
      <c r="D315" s="4"/>
      <c r="E315" s="20">
        <v>31.28891419907725</v>
      </c>
      <c r="F315" s="20">
        <v>42.6254580297125</v>
      </c>
      <c r="G315" s="20">
        <v>5.749</v>
      </c>
      <c r="H315" s="1">
        <v>19.6</v>
      </c>
      <c r="I315" s="2"/>
      <c r="J315" s="11">
        <f t="shared" si="17"/>
        <v>196</v>
      </c>
      <c r="K315" s="13">
        <v>16.7</v>
      </c>
      <c r="L315" s="18">
        <v>297</v>
      </c>
      <c r="M315" s="15">
        <v>212</v>
      </c>
      <c r="N315" s="11">
        <v>18.5</v>
      </c>
      <c r="O315" s="75">
        <f t="shared" si="16"/>
        <v>44944</v>
      </c>
      <c r="P315" s="73">
        <f t="shared" si="18"/>
        <v>6279819</v>
      </c>
      <c r="Q315" s="74">
        <f>QUOTIENT(P315,$P$420)</f>
        <v>23</v>
      </c>
      <c r="R315" s="74">
        <f t="shared" si="19"/>
        <v>0</v>
      </c>
      <c r="S315" s="11"/>
      <c r="T315" s="11"/>
      <c r="U315" s="43"/>
      <c r="V315" s="3"/>
    </row>
    <row r="316" spans="1:22" ht="12.75">
      <c r="A316" s="13">
        <v>4</v>
      </c>
      <c r="B316" s="18">
        <v>308</v>
      </c>
      <c r="C316" s="23">
        <v>1</v>
      </c>
      <c r="D316" s="4"/>
      <c r="E316" s="20">
        <v>38.299982216455106</v>
      </c>
      <c r="F316" s="20">
        <v>42.94999193503093</v>
      </c>
      <c r="G316" s="20">
        <v>5.379</v>
      </c>
      <c r="H316" s="1">
        <v>15.2</v>
      </c>
      <c r="I316" s="2"/>
      <c r="J316" s="11">
        <f t="shared" si="17"/>
        <v>152</v>
      </c>
      <c r="K316" s="13">
        <v>15.5</v>
      </c>
      <c r="L316" s="18">
        <v>308</v>
      </c>
      <c r="M316" s="15">
        <v>165</v>
      </c>
      <c r="N316" s="43">
        <v>17.043</v>
      </c>
      <c r="O316" s="75">
        <f t="shared" si="16"/>
        <v>27225</v>
      </c>
      <c r="P316" s="73">
        <f t="shared" si="18"/>
        <v>6307044</v>
      </c>
      <c r="Q316" s="74">
        <f>QUOTIENT(P316,$P$420)</f>
        <v>24</v>
      </c>
      <c r="R316" s="74">
        <f t="shared" si="19"/>
        <v>1</v>
      </c>
      <c r="S316" s="43"/>
      <c r="T316" s="11"/>
      <c r="U316" s="43"/>
      <c r="V316" s="3"/>
    </row>
    <row r="317" spans="1:22" ht="12.75">
      <c r="A317" s="13">
        <v>4</v>
      </c>
      <c r="B317" s="18">
        <v>299</v>
      </c>
      <c r="C317" s="23">
        <v>1</v>
      </c>
      <c r="D317" s="4"/>
      <c r="E317" s="20">
        <v>33.2110931573322</v>
      </c>
      <c r="F317" s="20">
        <v>43.481056096822236</v>
      </c>
      <c r="G317" s="20">
        <v>5.696</v>
      </c>
      <c r="H317" s="1">
        <v>13.7</v>
      </c>
      <c r="I317" s="2"/>
      <c r="J317" s="11">
        <f t="shared" si="17"/>
        <v>137</v>
      </c>
      <c r="K317" s="13">
        <v>13.4</v>
      </c>
      <c r="L317" s="18">
        <v>299</v>
      </c>
      <c r="M317" s="15">
        <v>156</v>
      </c>
      <c r="N317" s="43">
        <v>15.913333333333334</v>
      </c>
      <c r="O317" s="75">
        <f t="shared" si="16"/>
        <v>24336</v>
      </c>
      <c r="P317" s="73">
        <f t="shared" si="18"/>
        <v>6331380</v>
      </c>
      <c r="Q317" s="74">
        <f>QUOTIENT(P317,$P$420)</f>
        <v>24</v>
      </c>
      <c r="R317" s="74">
        <f t="shared" si="19"/>
        <v>0</v>
      </c>
      <c r="S317" s="43"/>
      <c r="T317" s="11"/>
      <c r="U317" s="43"/>
      <c r="V317" s="3"/>
    </row>
    <row r="318" spans="1:22" ht="13.5" thickBot="1">
      <c r="A318" s="13">
        <v>4</v>
      </c>
      <c r="B318" s="18">
        <v>304</v>
      </c>
      <c r="C318" s="23">
        <v>1</v>
      </c>
      <c r="D318" s="4"/>
      <c r="E318" s="20">
        <v>33.47567992116162</v>
      </c>
      <c r="F318" s="20">
        <v>46.28700082977873</v>
      </c>
      <c r="G318" s="20">
        <v>5.929</v>
      </c>
      <c r="H318" s="1">
        <v>19</v>
      </c>
      <c r="I318" s="2">
        <v>14.7</v>
      </c>
      <c r="J318" s="11">
        <f t="shared" si="17"/>
        <v>190</v>
      </c>
      <c r="K318" s="13">
        <v>15.5</v>
      </c>
      <c r="L318" s="39">
        <v>304</v>
      </c>
      <c r="M318" s="15">
        <v>212</v>
      </c>
      <c r="N318" s="11">
        <v>16.55</v>
      </c>
      <c r="O318" s="75">
        <f t="shared" si="16"/>
        <v>44944</v>
      </c>
      <c r="P318" s="73">
        <f t="shared" si="18"/>
        <v>6376324</v>
      </c>
      <c r="Q318" s="74">
        <f>QUOTIENT(P318,$P$420)</f>
        <v>24</v>
      </c>
      <c r="R318" s="74">
        <f t="shared" si="19"/>
        <v>0</v>
      </c>
      <c r="S318" s="11"/>
      <c r="T318" s="11"/>
      <c r="U318" s="43"/>
      <c r="V318" s="3"/>
    </row>
    <row r="319" spans="1:22" ht="12.75">
      <c r="A319" s="13">
        <v>4</v>
      </c>
      <c r="B319" s="18">
        <v>316</v>
      </c>
      <c r="C319" s="23">
        <v>1</v>
      </c>
      <c r="D319" s="4"/>
      <c r="E319" s="20">
        <v>38.95370510399989</v>
      </c>
      <c r="F319" s="20">
        <v>46.406855309001635</v>
      </c>
      <c r="G319" s="20">
        <v>5.845</v>
      </c>
      <c r="H319" s="1">
        <v>19.9</v>
      </c>
      <c r="I319" s="2"/>
      <c r="J319" s="11">
        <f t="shared" si="17"/>
        <v>199</v>
      </c>
      <c r="K319" s="13">
        <v>16.3</v>
      </c>
      <c r="L319" s="40">
        <v>316</v>
      </c>
      <c r="M319" s="15">
        <v>220</v>
      </c>
      <c r="N319" s="43">
        <v>18.35</v>
      </c>
      <c r="O319" s="75">
        <f t="shared" si="16"/>
        <v>48400</v>
      </c>
      <c r="P319" s="73">
        <f t="shared" si="18"/>
        <v>6424724</v>
      </c>
      <c r="Q319" s="74">
        <f>QUOTIENT(P319,$P$420)</f>
        <v>24</v>
      </c>
      <c r="R319" s="74">
        <f t="shared" si="19"/>
        <v>0</v>
      </c>
      <c r="S319" s="43"/>
      <c r="T319" s="11"/>
      <c r="U319" s="43"/>
      <c r="V319" s="3"/>
    </row>
    <row r="320" spans="1:22" ht="12.75">
      <c r="A320" s="13">
        <v>4</v>
      </c>
      <c r="B320" s="18">
        <v>301</v>
      </c>
      <c r="C320" s="23">
        <v>2</v>
      </c>
      <c r="D320" s="4"/>
      <c r="E320" s="20">
        <v>31.90979287613652</v>
      </c>
      <c r="F320" s="20">
        <v>46.82732828810615</v>
      </c>
      <c r="G320" s="20">
        <v>5.864</v>
      </c>
      <c r="H320" s="1">
        <v>3.3</v>
      </c>
      <c r="I320" s="2"/>
      <c r="J320" s="11">
        <f t="shared" si="17"/>
        <v>33</v>
      </c>
      <c r="K320" s="13"/>
      <c r="L320" s="18">
        <v>301</v>
      </c>
      <c r="M320" s="15">
        <v>48</v>
      </c>
      <c r="N320" s="43">
        <v>3.673333333333333</v>
      </c>
      <c r="O320" s="75">
        <f t="shared" si="16"/>
        <v>2304</v>
      </c>
      <c r="P320" s="73">
        <f t="shared" si="18"/>
        <v>6427028</v>
      </c>
      <c r="Q320" s="74">
        <f>QUOTIENT(P320,$P$420)</f>
        <v>24</v>
      </c>
      <c r="R320" s="74">
        <f t="shared" si="19"/>
        <v>0</v>
      </c>
      <c r="S320" s="43"/>
      <c r="T320" s="11"/>
      <c r="U320" s="43"/>
      <c r="V320" s="3"/>
    </row>
    <row r="321" spans="1:22" ht="12.75">
      <c r="A321" s="13">
        <v>4</v>
      </c>
      <c r="B321" s="18">
        <v>314</v>
      </c>
      <c r="C321" s="23">
        <v>2</v>
      </c>
      <c r="D321" s="4"/>
      <c r="E321" s="20">
        <v>38.10689729688214</v>
      </c>
      <c r="F321" s="20">
        <v>47.326032407173926</v>
      </c>
      <c r="G321" s="20">
        <v>5.819</v>
      </c>
      <c r="H321" s="1">
        <v>4.6</v>
      </c>
      <c r="I321" s="2"/>
      <c r="J321" s="11">
        <f t="shared" si="17"/>
        <v>46</v>
      </c>
      <c r="K321" s="13">
        <v>3.6</v>
      </c>
      <c r="L321" s="18">
        <v>314</v>
      </c>
      <c r="M321" s="15">
        <v>63</v>
      </c>
      <c r="N321" s="43">
        <v>5.166666666666666</v>
      </c>
      <c r="O321" s="75">
        <f t="shared" si="16"/>
        <v>3969</v>
      </c>
      <c r="P321" s="73">
        <f t="shared" si="18"/>
        <v>6430997</v>
      </c>
      <c r="Q321" s="74">
        <f>QUOTIENT(P321,$P$420)</f>
        <v>24</v>
      </c>
      <c r="R321" s="74">
        <f t="shared" si="19"/>
        <v>0</v>
      </c>
      <c r="S321" s="43"/>
      <c r="T321" s="11"/>
      <c r="U321" s="43"/>
      <c r="V321" s="3"/>
    </row>
    <row r="322" spans="1:22" ht="12.75">
      <c r="A322" s="13">
        <v>4</v>
      </c>
      <c r="B322" s="18">
        <v>313</v>
      </c>
      <c r="C322" s="23">
        <v>2</v>
      </c>
      <c r="D322" s="4"/>
      <c r="E322" s="20">
        <v>38.16503510073427</v>
      </c>
      <c r="F322" s="20">
        <v>47.98502026424206</v>
      </c>
      <c r="G322" s="20">
        <v>5.864</v>
      </c>
      <c r="H322" s="1">
        <v>4.7</v>
      </c>
      <c r="I322" s="2"/>
      <c r="J322" s="11">
        <f t="shared" si="17"/>
        <v>47</v>
      </c>
      <c r="K322" s="13">
        <v>3.3</v>
      </c>
      <c r="L322" s="18">
        <v>313</v>
      </c>
      <c r="M322" s="15">
        <v>59</v>
      </c>
      <c r="N322" s="43">
        <v>5.006666666666667</v>
      </c>
      <c r="O322" s="75">
        <f t="shared" si="16"/>
        <v>3481</v>
      </c>
      <c r="P322" s="73">
        <f t="shared" si="18"/>
        <v>6434478</v>
      </c>
      <c r="Q322" s="74">
        <f>QUOTIENT(P322,$P$420)</f>
        <v>24</v>
      </c>
      <c r="R322" s="74">
        <f t="shared" si="19"/>
        <v>0</v>
      </c>
      <c r="S322" s="43"/>
      <c r="T322" s="11"/>
      <c r="U322" s="43"/>
      <c r="V322" s="3"/>
    </row>
    <row r="323" spans="1:22" ht="12.75">
      <c r="A323" s="13">
        <v>4</v>
      </c>
      <c r="B323" s="18">
        <v>303</v>
      </c>
      <c r="C323" s="23">
        <v>3</v>
      </c>
      <c r="D323" s="4"/>
      <c r="E323" s="20">
        <v>32.15716739117671</v>
      </c>
      <c r="F323" s="20">
        <v>48.61827659816667</v>
      </c>
      <c r="G323" s="20">
        <v>5.87</v>
      </c>
      <c r="H323" s="1">
        <v>3</v>
      </c>
      <c r="I323" s="2"/>
      <c r="J323" s="11">
        <f t="shared" si="17"/>
        <v>30</v>
      </c>
      <c r="K323" s="13">
        <v>5</v>
      </c>
      <c r="L323" s="18">
        <v>303</v>
      </c>
      <c r="M323" s="15">
        <v>40</v>
      </c>
      <c r="N323" s="43">
        <v>5.776666666666666</v>
      </c>
      <c r="O323" s="75">
        <f aca="true" t="shared" si="20" ref="O323:O386">M323^2</f>
        <v>1600</v>
      </c>
      <c r="P323" s="73">
        <f t="shared" si="18"/>
        <v>6436078</v>
      </c>
      <c r="Q323" s="74">
        <f>QUOTIENT(P323,$P$420)</f>
        <v>24</v>
      </c>
      <c r="R323" s="74">
        <f t="shared" si="19"/>
        <v>0</v>
      </c>
      <c r="S323" s="43"/>
      <c r="T323" s="11"/>
      <c r="U323" s="43"/>
      <c r="V323" s="3"/>
    </row>
    <row r="324" spans="1:22" ht="12.75">
      <c r="A324" s="13">
        <v>4</v>
      </c>
      <c r="B324" s="18">
        <v>312</v>
      </c>
      <c r="C324" s="23">
        <v>1</v>
      </c>
      <c r="D324" s="4"/>
      <c r="E324" s="20">
        <v>36.23222104398663</v>
      </c>
      <c r="F324" s="20">
        <v>48.87442445921683</v>
      </c>
      <c r="G324" s="20">
        <v>6.041</v>
      </c>
      <c r="H324" s="1">
        <v>20.2</v>
      </c>
      <c r="I324" s="2"/>
      <c r="J324" s="11">
        <f aca="true" t="shared" si="21" ref="J324:J387">H324*10</f>
        <v>202</v>
      </c>
      <c r="K324" s="13">
        <v>15.6</v>
      </c>
      <c r="L324" s="18">
        <v>312</v>
      </c>
      <c r="M324" s="15">
        <v>221</v>
      </c>
      <c r="N324" s="43">
        <v>18.312666666666665</v>
      </c>
      <c r="O324" s="75">
        <f t="shared" si="20"/>
        <v>48841</v>
      </c>
      <c r="P324" s="73">
        <f aca="true" t="shared" si="22" ref="P324:P387">P323+O324</f>
        <v>6484919</v>
      </c>
      <c r="Q324" s="74">
        <f>QUOTIENT(P324,$P$420)</f>
        <v>24</v>
      </c>
      <c r="R324" s="74">
        <f aca="true" t="shared" si="23" ref="R324:R387">IF(Q324&gt;Q323,1,0)</f>
        <v>0</v>
      </c>
      <c r="S324" s="43"/>
      <c r="T324" s="11"/>
      <c r="U324" s="43"/>
      <c r="V324" s="3"/>
    </row>
    <row r="325" spans="1:22" ht="12.75">
      <c r="A325" s="13">
        <v>5</v>
      </c>
      <c r="B325" s="18">
        <v>433</v>
      </c>
      <c r="C325" s="23">
        <v>7</v>
      </c>
      <c r="D325" s="4"/>
      <c r="E325" s="20">
        <v>44.95428633766415</v>
      </c>
      <c r="F325" s="20">
        <v>1.3645995278110563</v>
      </c>
      <c r="G325" s="20">
        <v>4.345</v>
      </c>
      <c r="H325" s="1">
        <v>2.7</v>
      </c>
      <c r="I325" s="2"/>
      <c r="J325" s="11">
        <f t="shared" si="21"/>
        <v>27</v>
      </c>
      <c r="K325" s="13">
        <v>4.2</v>
      </c>
      <c r="L325" s="18">
        <v>433</v>
      </c>
      <c r="M325" s="15">
        <v>43</v>
      </c>
      <c r="N325" s="43">
        <v>5.55</v>
      </c>
      <c r="O325" s="75">
        <f t="shared" si="20"/>
        <v>1849</v>
      </c>
      <c r="P325" s="73">
        <f t="shared" si="22"/>
        <v>6486768</v>
      </c>
      <c r="Q325" s="74">
        <f>QUOTIENT(P325,$P$420)</f>
        <v>24</v>
      </c>
      <c r="R325" s="74">
        <f t="shared" si="23"/>
        <v>0</v>
      </c>
      <c r="S325" s="43"/>
      <c r="T325" s="11"/>
      <c r="U325" s="43"/>
      <c r="V325" s="3"/>
    </row>
    <row r="326" spans="1:22" ht="12.75">
      <c r="A326" s="13">
        <v>5</v>
      </c>
      <c r="B326" s="18">
        <v>434</v>
      </c>
      <c r="C326" s="23">
        <v>1</v>
      </c>
      <c r="D326" s="4"/>
      <c r="E326" s="20">
        <v>43.81336561623856</v>
      </c>
      <c r="F326" s="20">
        <v>1.7438381168572157</v>
      </c>
      <c r="G326" s="20">
        <v>4.53</v>
      </c>
      <c r="H326" s="1">
        <v>21.2</v>
      </c>
      <c r="I326" s="2"/>
      <c r="J326" s="11">
        <f t="shared" si="21"/>
        <v>212</v>
      </c>
      <c r="K326" s="13">
        <v>13.9</v>
      </c>
      <c r="L326" s="18">
        <v>434</v>
      </c>
      <c r="M326" s="15">
        <v>231</v>
      </c>
      <c r="N326" s="11">
        <v>15.25</v>
      </c>
      <c r="O326" s="75">
        <f t="shared" si="20"/>
        <v>53361</v>
      </c>
      <c r="P326" s="73">
        <f t="shared" si="22"/>
        <v>6540129</v>
      </c>
      <c r="Q326" s="74">
        <f>QUOTIENT(P326,$P$420)</f>
        <v>24</v>
      </c>
      <c r="R326" s="74">
        <f t="shared" si="23"/>
        <v>0</v>
      </c>
      <c r="S326" s="11"/>
      <c r="T326" s="11"/>
      <c r="U326" s="43"/>
      <c r="V326" s="3"/>
    </row>
    <row r="327" spans="1:22" ht="12.75">
      <c r="A327" s="13">
        <v>5</v>
      </c>
      <c r="B327" s="18">
        <v>429</v>
      </c>
      <c r="C327" s="23">
        <v>1</v>
      </c>
      <c r="D327" s="4"/>
      <c r="E327" s="20">
        <v>47.14888748805672</v>
      </c>
      <c r="F327" s="20">
        <v>4.239140672184471</v>
      </c>
      <c r="G327" s="20">
        <v>4.384</v>
      </c>
      <c r="H327" s="1">
        <v>17.8</v>
      </c>
      <c r="I327" s="2"/>
      <c r="J327" s="11">
        <f t="shared" si="21"/>
        <v>178</v>
      </c>
      <c r="K327" s="13">
        <v>13.1</v>
      </c>
      <c r="L327" s="18">
        <v>429</v>
      </c>
      <c r="M327" s="15">
        <v>195</v>
      </c>
      <c r="N327" s="11">
        <v>14.85</v>
      </c>
      <c r="O327" s="75">
        <f t="shared" si="20"/>
        <v>38025</v>
      </c>
      <c r="P327" s="73">
        <f t="shared" si="22"/>
        <v>6578154</v>
      </c>
      <c r="Q327" s="74">
        <f>QUOTIENT(P327,$P$420)</f>
        <v>25</v>
      </c>
      <c r="R327" s="74">
        <f t="shared" si="23"/>
        <v>1</v>
      </c>
      <c r="S327" s="11"/>
      <c r="T327" s="11"/>
      <c r="U327" s="43"/>
      <c r="V327" s="3"/>
    </row>
    <row r="328" spans="1:22" ht="12.75">
      <c r="A328" s="13">
        <v>5</v>
      </c>
      <c r="B328" s="18">
        <v>427</v>
      </c>
      <c r="C328" s="23">
        <v>7</v>
      </c>
      <c r="D328" s="4"/>
      <c r="E328" s="20">
        <v>45.65709872427637</v>
      </c>
      <c r="F328" s="20">
        <v>5.249452645912747</v>
      </c>
      <c r="G328" s="20">
        <v>4.071</v>
      </c>
      <c r="H328" s="1">
        <v>3.8</v>
      </c>
      <c r="I328" s="2"/>
      <c r="J328" s="11">
        <f t="shared" si="21"/>
        <v>38</v>
      </c>
      <c r="K328" s="13"/>
      <c r="L328" s="18">
        <v>427</v>
      </c>
      <c r="M328" s="15">
        <v>38</v>
      </c>
      <c r="N328" s="43">
        <v>3.25</v>
      </c>
      <c r="O328" s="75">
        <f t="shared" si="20"/>
        <v>1444</v>
      </c>
      <c r="P328" s="73">
        <f t="shared" si="22"/>
        <v>6579598</v>
      </c>
      <c r="Q328" s="74">
        <f>QUOTIENT(P328,$P$420)</f>
        <v>25</v>
      </c>
      <c r="R328" s="74">
        <f t="shared" si="23"/>
        <v>0</v>
      </c>
      <c r="S328" s="43"/>
      <c r="T328" s="11"/>
      <c r="U328" s="43"/>
      <c r="V328" s="3"/>
    </row>
    <row r="329" spans="1:22" ht="12.75">
      <c r="A329" s="13">
        <v>5</v>
      </c>
      <c r="B329" s="18">
        <v>430</v>
      </c>
      <c r="C329" s="23">
        <v>1</v>
      </c>
      <c r="D329" s="4"/>
      <c r="E329" s="20">
        <v>48.395155333893115</v>
      </c>
      <c r="F329" s="20">
        <v>5.519880090034299</v>
      </c>
      <c r="G329" s="20">
        <v>4.236</v>
      </c>
      <c r="H329" s="1">
        <v>19.4</v>
      </c>
      <c r="I329" s="2">
        <v>15</v>
      </c>
      <c r="J329" s="11">
        <f t="shared" si="21"/>
        <v>194</v>
      </c>
      <c r="K329" s="13">
        <v>13.9</v>
      </c>
      <c r="L329" s="18">
        <v>430</v>
      </c>
      <c r="M329" s="15">
        <v>208</v>
      </c>
      <c r="N329" s="11">
        <v>14.8</v>
      </c>
      <c r="O329" s="75">
        <f t="shared" si="20"/>
        <v>43264</v>
      </c>
      <c r="P329" s="73">
        <f t="shared" si="22"/>
        <v>6622862</v>
      </c>
      <c r="Q329" s="74">
        <f>QUOTIENT(P329,$P$420)</f>
        <v>25</v>
      </c>
      <c r="R329" s="74">
        <f t="shared" si="23"/>
        <v>0</v>
      </c>
      <c r="S329" s="11"/>
      <c r="T329" s="11"/>
      <c r="U329" s="43"/>
      <c r="V329" s="3"/>
    </row>
    <row r="330" spans="1:22" ht="12.75">
      <c r="A330" s="13">
        <v>5</v>
      </c>
      <c r="B330" s="18">
        <v>426</v>
      </c>
      <c r="C330" s="23">
        <v>1</v>
      </c>
      <c r="D330" s="4"/>
      <c r="E330" s="20">
        <v>43.92226814331423</v>
      </c>
      <c r="F330" s="20">
        <v>6.059815438344961</v>
      </c>
      <c r="G330" s="20">
        <v>4.279</v>
      </c>
      <c r="H330" s="1">
        <v>14.8</v>
      </c>
      <c r="I330" s="2"/>
      <c r="J330" s="11">
        <f t="shared" si="21"/>
        <v>148</v>
      </c>
      <c r="K330" s="13">
        <v>12.8</v>
      </c>
      <c r="L330" s="18">
        <v>426</v>
      </c>
      <c r="M330" s="15">
        <v>165</v>
      </c>
      <c r="N330" s="11">
        <v>14.9</v>
      </c>
      <c r="O330" s="75">
        <f t="shared" si="20"/>
        <v>27225</v>
      </c>
      <c r="P330" s="73">
        <f t="shared" si="22"/>
        <v>6650087</v>
      </c>
      <c r="Q330" s="74">
        <f>QUOTIENT(P330,$P$420)</f>
        <v>25</v>
      </c>
      <c r="R330" s="74">
        <f t="shared" si="23"/>
        <v>0</v>
      </c>
      <c r="S330" s="11"/>
      <c r="T330" s="11"/>
      <c r="U330" s="43"/>
      <c r="V330" s="3"/>
    </row>
    <row r="331" spans="1:22" ht="12.75">
      <c r="A331" s="13">
        <v>5</v>
      </c>
      <c r="B331" s="18">
        <v>408</v>
      </c>
      <c r="C331" s="23">
        <v>4</v>
      </c>
      <c r="D331" s="4"/>
      <c r="E331" s="20">
        <v>46.96350562859602</v>
      </c>
      <c r="F331" s="20">
        <v>7.195179502474576</v>
      </c>
      <c r="G331" s="20">
        <v>4.026</v>
      </c>
      <c r="H331" s="1">
        <v>2.7</v>
      </c>
      <c r="I331" s="2"/>
      <c r="J331" s="11">
        <f t="shared" si="21"/>
        <v>27</v>
      </c>
      <c r="K331" s="13">
        <v>4.6</v>
      </c>
      <c r="L331" s="18">
        <v>408</v>
      </c>
      <c r="M331" s="15">
        <v>36</v>
      </c>
      <c r="N331" s="3">
        <v>5.8</v>
      </c>
      <c r="O331" s="75">
        <f t="shared" si="20"/>
        <v>1296</v>
      </c>
      <c r="P331" s="73">
        <f t="shared" si="22"/>
        <v>6651383</v>
      </c>
      <c r="Q331" s="74">
        <f>QUOTIENT(P331,$P$420)</f>
        <v>25</v>
      </c>
      <c r="R331" s="74">
        <f t="shared" si="23"/>
        <v>0</v>
      </c>
      <c r="S331" s="3"/>
      <c r="T331" s="11"/>
      <c r="U331" s="43"/>
      <c r="V331" s="3"/>
    </row>
    <row r="332" spans="1:22" ht="12.75">
      <c r="A332" s="13">
        <v>5</v>
      </c>
      <c r="B332" s="18">
        <v>425</v>
      </c>
      <c r="C332" s="23">
        <v>4</v>
      </c>
      <c r="D332" s="4"/>
      <c r="E332" s="20">
        <v>41.234649623236926</v>
      </c>
      <c r="F332" s="20">
        <v>7.884377492794609</v>
      </c>
      <c r="G332" s="20">
        <v>4.016</v>
      </c>
      <c r="H332" s="1">
        <v>9</v>
      </c>
      <c r="I332" s="2"/>
      <c r="J332" s="11">
        <f t="shared" si="21"/>
        <v>90</v>
      </c>
      <c r="K332" s="13">
        <v>12.5</v>
      </c>
      <c r="L332" s="18">
        <v>425</v>
      </c>
      <c r="M332" s="15">
        <v>107</v>
      </c>
      <c r="N332" s="3">
        <v>13.5</v>
      </c>
      <c r="O332" s="75">
        <f t="shared" si="20"/>
        <v>11449</v>
      </c>
      <c r="P332" s="73">
        <f t="shared" si="22"/>
        <v>6662832</v>
      </c>
      <c r="Q332" s="74">
        <f>QUOTIENT(P332,$P$420)</f>
        <v>25</v>
      </c>
      <c r="R332" s="74">
        <f t="shared" si="23"/>
        <v>0</v>
      </c>
      <c r="S332" s="3"/>
      <c r="T332" s="11"/>
      <c r="U332" s="43"/>
      <c r="V332" s="3"/>
    </row>
    <row r="333" spans="1:22" ht="12.75">
      <c r="A333" s="13">
        <v>5</v>
      </c>
      <c r="B333" s="18">
        <v>411</v>
      </c>
      <c r="C333" s="23">
        <v>4</v>
      </c>
      <c r="D333" s="4"/>
      <c r="E333" s="20">
        <v>44.22276749734249</v>
      </c>
      <c r="F333" s="20">
        <v>8.447752652391554</v>
      </c>
      <c r="G333" s="20">
        <v>4.129</v>
      </c>
      <c r="H333" s="1">
        <v>5.3</v>
      </c>
      <c r="I333" s="2"/>
      <c r="J333" s="11">
        <f t="shared" si="21"/>
        <v>53</v>
      </c>
      <c r="K333" s="13">
        <v>8.8</v>
      </c>
      <c r="L333" s="18">
        <v>411</v>
      </c>
      <c r="M333" s="15">
        <v>61</v>
      </c>
      <c r="N333" s="3">
        <v>9.3</v>
      </c>
      <c r="O333" s="75">
        <f t="shared" si="20"/>
        <v>3721</v>
      </c>
      <c r="P333" s="73">
        <f t="shared" si="22"/>
        <v>6666553</v>
      </c>
      <c r="Q333" s="74">
        <f>QUOTIENT(P333,$P$420)</f>
        <v>25</v>
      </c>
      <c r="R333" s="74">
        <f t="shared" si="23"/>
        <v>0</v>
      </c>
      <c r="S333" s="3"/>
      <c r="T333" s="11"/>
      <c r="U333" s="43"/>
      <c r="V333" s="3"/>
    </row>
    <row r="334" spans="1:22" ht="12.75">
      <c r="A334" s="13">
        <v>5</v>
      </c>
      <c r="B334" s="18">
        <v>413</v>
      </c>
      <c r="C334" s="23">
        <v>4</v>
      </c>
      <c r="D334" s="4"/>
      <c r="E334" s="20">
        <v>43.60091974482284</v>
      </c>
      <c r="F334" s="20">
        <v>9.175882704433263</v>
      </c>
      <c r="G334" s="20">
        <v>4.058</v>
      </c>
      <c r="H334" s="1">
        <v>4.9</v>
      </c>
      <c r="I334" s="2"/>
      <c r="J334" s="11">
        <f t="shared" si="21"/>
        <v>49</v>
      </c>
      <c r="K334" s="13">
        <v>8.4</v>
      </c>
      <c r="L334" s="18">
        <v>413</v>
      </c>
      <c r="M334" s="15">
        <v>59</v>
      </c>
      <c r="N334" s="3">
        <v>10</v>
      </c>
      <c r="O334" s="75">
        <f t="shared" si="20"/>
        <v>3481</v>
      </c>
      <c r="P334" s="73">
        <f t="shared" si="22"/>
        <v>6670034</v>
      </c>
      <c r="Q334" s="74">
        <f>QUOTIENT(P334,$P$420)</f>
        <v>25</v>
      </c>
      <c r="R334" s="74">
        <f t="shared" si="23"/>
        <v>0</v>
      </c>
      <c r="S334" s="3"/>
      <c r="T334" s="11"/>
      <c r="U334" s="43"/>
      <c r="V334" s="3"/>
    </row>
    <row r="335" spans="1:22" ht="12.75">
      <c r="A335" s="13">
        <v>5</v>
      </c>
      <c r="B335" s="18">
        <v>410</v>
      </c>
      <c r="C335" s="23">
        <v>4</v>
      </c>
      <c r="D335" s="4"/>
      <c r="E335" s="20">
        <v>45.42592514184533</v>
      </c>
      <c r="F335" s="20">
        <v>9.20150107360009</v>
      </c>
      <c r="G335" s="20">
        <v>3.988</v>
      </c>
      <c r="H335" s="1">
        <v>4.6</v>
      </c>
      <c r="I335" s="2"/>
      <c r="J335" s="11">
        <f t="shared" si="21"/>
        <v>46</v>
      </c>
      <c r="K335" s="13">
        <v>7.6</v>
      </c>
      <c r="L335" s="18">
        <v>410</v>
      </c>
      <c r="M335" s="15">
        <v>54</v>
      </c>
      <c r="N335" s="3">
        <v>8.3</v>
      </c>
      <c r="O335" s="75">
        <f t="shared" si="20"/>
        <v>2916</v>
      </c>
      <c r="P335" s="73">
        <f t="shared" si="22"/>
        <v>6672950</v>
      </c>
      <c r="Q335" s="74">
        <f>QUOTIENT(P335,$P$420)</f>
        <v>25</v>
      </c>
      <c r="R335" s="74">
        <f t="shared" si="23"/>
        <v>0</v>
      </c>
      <c r="S335" s="3"/>
      <c r="T335" s="11"/>
      <c r="U335" s="43"/>
      <c r="V335" s="3"/>
    </row>
    <row r="336" spans="1:22" ht="12.75">
      <c r="A336" s="13">
        <v>5</v>
      </c>
      <c r="B336" s="18">
        <v>412</v>
      </c>
      <c r="C336" s="23">
        <v>2</v>
      </c>
      <c r="D336" s="4"/>
      <c r="E336" s="20">
        <v>43.94502303886368</v>
      </c>
      <c r="F336" s="20">
        <v>9.66981075894145</v>
      </c>
      <c r="G336" s="20">
        <v>3.811</v>
      </c>
      <c r="H336" s="1">
        <v>2.8</v>
      </c>
      <c r="I336" s="2"/>
      <c r="J336" s="11">
        <f t="shared" si="21"/>
        <v>28</v>
      </c>
      <c r="K336" s="13">
        <v>2.9</v>
      </c>
      <c r="L336" s="18">
        <v>412</v>
      </c>
      <c r="M336" s="15">
        <v>35</v>
      </c>
      <c r="N336" s="3">
        <v>3.1</v>
      </c>
      <c r="O336" s="75">
        <f t="shared" si="20"/>
        <v>1225</v>
      </c>
      <c r="P336" s="73">
        <f t="shared" si="22"/>
        <v>6674175</v>
      </c>
      <c r="Q336" s="74">
        <f>QUOTIENT(P336,$P$420)</f>
        <v>25</v>
      </c>
      <c r="R336" s="74">
        <f t="shared" si="23"/>
        <v>0</v>
      </c>
      <c r="S336" s="3"/>
      <c r="T336" s="11"/>
      <c r="U336" s="43"/>
      <c r="V336" s="3"/>
    </row>
    <row r="337" spans="1:22" ht="12.75">
      <c r="A337" s="13">
        <v>5</v>
      </c>
      <c r="B337" s="18">
        <v>407</v>
      </c>
      <c r="C337" s="23">
        <v>1</v>
      </c>
      <c r="D337" s="4"/>
      <c r="E337" s="20">
        <v>49.834042775791524</v>
      </c>
      <c r="F337" s="20">
        <v>9.763579293506082</v>
      </c>
      <c r="G337" s="20">
        <v>4.387</v>
      </c>
      <c r="H337" s="1">
        <v>17.5</v>
      </c>
      <c r="I337" s="2"/>
      <c r="J337" s="11">
        <f t="shared" si="21"/>
        <v>175</v>
      </c>
      <c r="K337" s="13">
        <v>13.7</v>
      </c>
      <c r="L337" s="18">
        <v>407</v>
      </c>
      <c r="M337" s="15">
        <v>192</v>
      </c>
      <c r="N337" s="3">
        <v>14.7</v>
      </c>
      <c r="O337" s="75">
        <f t="shared" si="20"/>
        <v>36864</v>
      </c>
      <c r="P337" s="73">
        <f t="shared" si="22"/>
        <v>6711039</v>
      </c>
      <c r="Q337" s="74">
        <f>QUOTIENT(P337,$P$420)</f>
        <v>25</v>
      </c>
      <c r="R337" s="74">
        <f t="shared" si="23"/>
        <v>0</v>
      </c>
      <c r="S337" s="3"/>
      <c r="T337" s="11"/>
      <c r="U337" s="43"/>
      <c r="V337" s="3"/>
    </row>
    <row r="338" spans="1:22" ht="12.75">
      <c r="A338" s="13">
        <v>5</v>
      </c>
      <c r="B338" s="18">
        <v>423</v>
      </c>
      <c r="C338" s="23">
        <v>4</v>
      </c>
      <c r="D338" s="4"/>
      <c r="E338" s="20">
        <v>41.708155874194354</v>
      </c>
      <c r="F338" s="20">
        <v>10.305278529661718</v>
      </c>
      <c r="G338" s="20">
        <v>4</v>
      </c>
      <c r="H338" s="1">
        <v>3.4</v>
      </c>
      <c r="I338" s="2"/>
      <c r="J338" s="11">
        <f t="shared" si="21"/>
        <v>34</v>
      </c>
      <c r="K338" s="13">
        <v>5.2</v>
      </c>
      <c r="L338" s="18">
        <v>423</v>
      </c>
      <c r="M338" s="15">
        <v>38</v>
      </c>
      <c r="N338" s="3">
        <v>5</v>
      </c>
      <c r="O338" s="75">
        <f t="shared" si="20"/>
        <v>1444</v>
      </c>
      <c r="P338" s="73">
        <f t="shared" si="22"/>
        <v>6712483</v>
      </c>
      <c r="Q338" s="74">
        <f>QUOTIENT(P338,$P$420)</f>
        <v>25</v>
      </c>
      <c r="R338" s="74">
        <f t="shared" si="23"/>
        <v>0</v>
      </c>
      <c r="S338" s="3"/>
      <c r="T338" s="11"/>
      <c r="U338" s="43"/>
      <c r="V338" s="3"/>
    </row>
    <row r="339" spans="1:22" ht="12.75">
      <c r="A339" s="13">
        <v>5</v>
      </c>
      <c r="B339" s="18">
        <v>424</v>
      </c>
      <c r="C339" s="23">
        <v>4</v>
      </c>
      <c r="D339" s="4"/>
      <c r="E339" s="20">
        <v>41.708155874194354</v>
      </c>
      <c r="F339" s="20">
        <v>10.305278529661718</v>
      </c>
      <c r="G339" s="20">
        <v>4</v>
      </c>
      <c r="H339" s="1">
        <v>3.1</v>
      </c>
      <c r="I339" s="2"/>
      <c r="J339" s="11">
        <f t="shared" si="21"/>
        <v>31</v>
      </c>
      <c r="K339" s="13">
        <v>7</v>
      </c>
      <c r="L339" s="18">
        <v>424</v>
      </c>
      <c r="M339" s="15">
        <v>34</v>
      </c>
      <c r="N339" s="3">
        <v>7</v>
      </c>
      <c r="O339" s="75">
        <f t="shared" si="20"/>
        <v>1156</v>
      </c>
      <c r="P339" s="73">
        <f t="shared" si="22"/>
        <v>6713639</v>
      </c>
      <c r="Q339" s="74">
        <f>QUOTIENT(P339,$P$420)</f>
        <v>25</v>
      </c>
      <c r="R339" s="74">
        <f t="shared" si="23"/>
        <v>0</v>
      </c>
      <c r="S339" s="3"/>
      <c r="T339" s="11"/>
      <c r="U339" s="43"/>
      <c r="V339" s="3"/>
    </row>
    <row r="340" spans="1:22" ht="12.75">
      <c r="A340" s="13">
        <v>5</v>
      </c>
      <c r="B340" s="18">
        <v>422</v>
      </c>
      <c r="C340" s="23">
        <v>1</v>
      </c>
      <c r="D340" s="4"/>
      <c r="E340" s="20">
        <v>41.92420417445318</v>
      </c>
      <c r="F340" s="20">
        <v>10.536233356316789</v>
      </c>
      <c r="G340" s="20">
        <v>3.872</v>
      </c>
      <c r="H340" s="1">
        <v>8.4</v>
      </c>
      <c r="I340" s="2"/>
      <c r="J340" s="11">
        <f t="shared" si="21"/>
        <v>84</v>
      </c>
      <c r="K340" s="13">
        <v>10</v>
      </c>
      <c r="L340" s="18">
        <v>422</v>
      </c>
      <c r="M340" s="15">
        <v>97</v>
      </c>
      <c r="N340" s="3">
        <v>11.2</v>
      </c>
      <c r="O340" s="75">
        <f t="shared" si="20"/>
        <v>9409</v>
      </c>
      <c r="P340" s="73">
        <f t="shared" si="22"/>
        <v>6723048</v>
      </c>
      <c r="Q340" s="74">
        <f>QUOTIENT(P340,$P$420)</f>
        <v>25</v>
      </c>
      <c r="R340" s="74">
        <f t="shared" si="23"/>
        <v>0</v>
      </c>
      <c r="S340" s="3"/>
      <c r="T340" s="11"/>
      <c r="U340" s="43"/>
      <c r="V340" s="3"/>
    </row>
    <row r="341" spans="1:22" ht="12.75">
      <c r="A341" s="13">
        <v>5</v>
      </c>
      <c r="B341" s="18">
        <v>421</v>
      </c>
      <c r="C341" s="23">
        <v>4</v>
      </c>
      <c r="D341" s="4"/>
      <c r="E341" s="20">
        <v>40.718267352788274</v>
      </c>
      <c r="F341" s="20">
        <v>10.838485539357274</v>
      </c>
      <c r="G341" s="20">
        <v>3.805</v>
      </c>
      <c r="H341" s="1">
        <v>2.9</v>
      </c>
      <c r="I341" s="2"/>
      <c r="J341" s="11">
        <f t="shared" si="21"/>
        <v>29</v>
      </c>
      <c r="K341" s="13">
        <v>5.9</v>
      </c>
      <c r="L341" s="18">
        <v>421</v>
      </c>
      <c r="M341" s="15">
        <v>32</v>
      </c>
      <c r="N341" s="3">
        <v>4.6</v>
      </c>
      <c r="O341" s="75">
        <f t="shared" si="20"/>
        <v>1024</v>
      </c>
      <c r="P341" s="73">
        <f t="shared" si="22"/>
        <v>6724072</v>
      </c>
      <c r="Q341" s="74">
        <f>QUOTIENT(P341,$P$420)</f>
        <v>25</v>
      </c>
      <c r="R341" s="74">
        <f t="shared" si="23"/>
        <v>0</v>
      </c>
      <c r="S341" s="3"/>
      <c r="T341" s="11"/>
      <c r="U341" s="43"/>
      <c r="V341" s="3"/>
    </row>
    <row r="342" spans="1:22" ht="12.75">
      <c r="A342" s="13">
        <v>5</v>
      </c>
      <c r="B342" s="18">
        <v>404</v>
      </c>
      <c r="C342" s="23">
        <v>4</v>
      </c>
      <c r="D342" s="4"/>
      <c r="E342" s="20">
        <v>47.21530108695853</v>
      </c>
      <c r="F342" s="20">
        <v>10.999126932072942</v>
      </c>
      <c r="G342" s="20">
        <v>3.952</v>
      </c>
      <c r="H342" s="1">
        <v>2.8</v>
      </c>
      <c r="I342" s="2"/>
      <c r="J342" s="11">
        <f t="shared" si="21"/>
        <v>28</v>
      </c>
      <c r="K342" s="13">
        <v>5.8</v>
      </c>
      <c r="L342" s="18">
        <v>404</v>
      </c>
      <c r="M342" s="15">
        <v>33</v>
      </c>
      <c r="N342" s="3">
        <v>5.9</v>
      </c>
      <c r="O342" s="75">
        <f t="shared" si="20"/>
        <v>1089</v>
      </c>
      <c r="P342" s="73">
        <f t="shared" si="22"/>
        <v>6725161</v>
      </c>
      <c r="Q342" s="74">
        <f>QUOTIENT(P342,$P$420)</f>
        <v>25</v>
      </c>
      <c r="R342" s="74">
        <f t="shared" si="23"/>
        <v>0</v>
      </c>
      <c r="S342" s="3"/>
      <c r="T342" s="11"/>
      <c r="U342" s="43"/>
      <c r="V342" s="3"/>
    </row>
    <row r="343" spans="1:22" ht="12.75">
      <c r="A343" s="13">
        <v>5</v>
      </c>
      <c r="B343" s="18">
        <v>403</v>
      </c>
      <c r="C343" s="23">
        <v>4</v>
      </c>
      <c r="D343" s="4"/>
      <c r="E343" s="20">
        <v>45.939317216517495</v>
      </c>
      <c r="F343" s="20">
        <v>11.076393757905997</v>
      </c>
      <c r="G343" s="20">
        <v>3.991</v>
      </c>
      <c r="H343" s="1">
        <v>2.8</v>
      </c>
      <c r="I343" s="2"/>
      <c r="J343" s="11">
        <f t="shared" si="21"/>
        <v>28</v>
      </c>
      <c r="K343" s="13">
        <v>5</v>
      </c>
      <c r="L343" s="18">
        <v>403</v>
      </c>
      <c r="M343" s="15">
        <v>32</v>
      </c>
      <c r="N343" s="3">
        <v>5.2</v>
      </c>
      <c r="O343" s="75">
        <f t="shared" si="20"/>
        <v>1024</v>
      </c>
      <c r="P343" s="73">
        <f t="shared" si="22"/>
        <v>6726185</v>
      </c>
      <c r="Q343" s="74">
        <f>QUOTIENT(P343,$P$420)</f>
        <v>25</v>
      </c>
      <c r="R343" s="74">
        <f t="shared" si="23"/>
        <v>0</v>
      </c>
      <c r="S343" s="3"/>
      <c r="T343" s="11"/>
      <c r="U343" s="43"/>
      <c r="V343" s="3"/>
    </row>
    <row r="344" spans="1:22" ht="12.75">
      <c r="A344" s="13">
        <v>5</v>
      </c>
      <c r="B344" s="18">
        <v>402</v>
      </c>
      <c r="C344" s="23">
        <v>4</v>
      </c>
      <c r="D344" s="4"/>
      <c r="E344" s="20">
        <v>45.73140023871731</v>
      </c>
      <c r="F344" s="20">
        <v>11.473437244620538</v>
      </c>
      <c r="G344" s="20">
        <v>3.885</v>
      </c>
      <c r="H344" s="1">
        <v>2.7</v>
      </c>
      <c r="I344" s="2"/>
      <c r="J344" s="11">
        <f t="shared" si="21"/>
        <v>27</v>
      </c>
      <c r="K344" s="13">
        <v>5</v>
      </c>
      <c r="L344" s="18">
        <v>402</v>
      </c>
      <c r="M344" s="15">
        <v>33</v>
      </c>
      <c r="N344" s="3">
        <v>4.7</v>
      </c>
      <c r="O344" s="75">
        <f t="shared" si="20"/>
        <v>1089</v>
      </c>
      <c r="P344" s="73">
        <f t="shared" si="22"/>
        <v>6727274</v>
      </c>
      <c r="Q344" s="74">
        <f>QUOTIENT(P344,$P$420)</f>
        <v>25</v>
      </c>
      <c r="R344" s="74">
        <f t="shared" si="23"/>
        <v>0</v>
      </c>
      <c r="S344" s="3"/>
      <c r="T344" s="11"/>
      <c r="U344" s="43"/>
      <c r="V344" s="3"/>
    </row>
    <row r="345" spans="1:22" ht="12.75">
      <c r="A345" s="13">
        <v>5</v>
      </c>
      <c r="B345" s="18">
        <v>416</v>
      </c>
      <c r="C345" s="23">
        <v>4</v>
      </c>
      <c r="D345" s="4"/>
      <c r="E345" s="20">
        <v>42.98645592265207</v>
      </c>
      <c r="F345" s="20">
        <v>11.740011252545326</v>
      </c>
      <c r="G345" s="20">
        <v>3.984</v>
      </c>
      <c r="H345" s="1">
        <v>3.3</v>
      </c>
      <c r="I345" s="2"/>
      <c r="J345" s="11">
        <f t="shared" si="21"/>
        <v>33</v>
      </c>
      <c r="K345" s="13">
        <v>5.5</v>
      </c>
      <c r="L345" s="18">
        <v>416</v>
      </c>
      <c r="M345" s="15">
        <v>39</v>
      </c>
      <c r="N345" s="3">
        <v>4.4</v>
      </c>
      <c r="O345" s="75">
        <f t="shared" si="20"/>
        <v>1521</v>
      </c>
      <c r="P345" s="73">
        <f t="shared" si="22"/>
        <v>6728795</v>
      </c>
      <c r="Q345" s="74">
        <f>QUOTIENT(P345,$P$420)</f>
        <v>25</v>
      </c>
      <c r="R345" s="74">
        <f t="shared" si="23"/>
        <v>0</v>
      </c>
      <c r="S345" s="3"/>
      <c r="T345" s="11"/>
      <c r="U345" s="43"/>
      <c r="V345" s="3"/>
    </row>
    <row r="346" spans="1:22" ht="12.75">
      <c r="A346" s="13">
        <v>5</v>
      </c>
      <c r="B346" s="18">
        <v>417</v>
      </c>
      <c r="C346" s="23">
        <v>4</v>
      </c>
      <c r="D346" s="4"/>
      <c r="E346" s="20">
        <v>42.40449211183489</v>
      </c>
      <c r="F346" s="20">
        <v>11.913132952222613</v>
      </c>
      <c r="G346" s="20">
        <v>3.866</v>
      </c>
      <c r="H346" s="1">
        <v>2.8</v>
      </c>
      <c r="I346" s="2"/>
      <c r="J346" s="11">
        <f t="shared" si="21"/>
        <v>28</v>
      </c>
      <c r="K346" s="13">
        <v>5.5</v>
      </c>
      <c r="L346" s="18">
        <v>417</v>
      </c>
      <c r="M346" s="15">
        <v>32</v>
      </c>
      <c r="N346" s="3">
        <v>5.2</v>
      </c>
      <c r="O346" s="75">
        <f t="shared" si="20"/>
        <v>1024</v>
      </c>
      <c r="P346" s="73">
        <f t="shared" si="22"/>
        <v>6729819</v>
      </c>
      <c r="Q346" s="74">
        <f>QUOTIENT(P346,$P$420)</f>
        <v>25</v>
      </c>
      <c r="R346" s="74">
        <f t="shared" si="23"/>
        <v>0</v>
      </c>
      <c r="S346" s="3"/>
      <c r="T346" s="11"/>
      <c r="U346" s="43"/>
      <c r="V346" s="3"/>
    </row>
    <row r="347" spans="1:22" ht="12.75">
      <c r="A347" s="13">
        <v>5</v>
      </c>
      <c r="B347" s="18">
        <v>415</v>
      </c>
      <c r="C347" s="23">
        <v>4</v>
      </c>
      <c r="D347" s="4"/>
      <c r="E347" s="20">
        <v>42.93452764936752</v>
      </c>
      <c r="F347" s="20">
        <v>12.08302211889461</v>
      </c>
      <c r="G347" s="20">
        <v>3.918</v>
      </c>
      <c r="H347" s="1">
        <v>3.5</v>
      </c>
      <c r="I347" s="2"/>
      <c r="J347" s="11">
        <f t="shared" si="21"/>
        <v>35</v>
      </c>
      <c r="K347" s="13"/>
      <c r="L347" s="18">
        <v>415</v>
      </c>
      <c r="M347" s="15">
        <v>37</v>
      </c>
      <c r="N347" s="3">
        <v>3.3</v>
      </c>
      <c r="O347" s="75">
        <f t="shared" si="20"/>
        <v>1369</v>
      </c>
      <c r="P347" s="73">
        <f t="shared" si="22"/>
        <v>6731188</v>
      </c>
      <c r="Q347" s="74">
        <f>QUOTIENT(P347,$P$420)</f>
        <v>25</v>
      </c>
      <c r="R347" s="74">
        <f t="shared" si="23"/>
        <v>0</v>
      </c>
      <c r="S347" s="3"/>
      <c r="T347" s="11"/>
      <c r="U347" s="43"/>
      <c r="V347" s="3"/>
    </row>
    <row r="348" spans="1:22" ht="12.75">
      <c r="A348" s="13">
        <v>5</v>
      </c>
      <c r="B348" s="18">
        <v>401</v>
      </c>
      <c r="C348" s="23">
        <v>1</v>
      </c>
      <c r="D348" s="4"/>
      <c r="E348" s="20">
        <v>45.79352988709551</v>
      </c>
      <c r="F348" s="20">
        <v>12.093424266091473</v>
      </c>
      <c r="G348" s="20">
        <v>3.872</v>
      </c>
      <c r="H348" s="1">
        <v>9.6</v>
      </c>
      <c r="I348" s="2"/>
      <c r="J348" s="11">
        <f t="shared" si="21"/>
        <v>96</v>
      </c>
      <c r="K348" s="13">
        <v>10.1</v>
      </c>
      <c r="L348" s="18">
        <v>401</v>
      </c>
      <c r="M348" s="15">
        <v>99</v>
      </c>
      <c r="N348" s="3">
        <v>12.7</v>
      </c>
      <c r="O348" s="75">
        <f t="shared" si="20"/>
        <v>9801</v>
      </c>
      <c r="P348" s="73">
        <f t="shared" si="22"/>
        <v>6740989</v>
      </c>
      <c r="Q348" s="74">
        <f>QUOTIENT(P348,$P$420)</f>
        <v>25</v>
      </c>
      <c r="R348" s="74">
        <f t="shared" si="23"/>
        <v>0</v>
      </c>
      <c r="S348" s="3"/>
      <c r="T348" s="11"/>
      <c r="U348" s="43"/>
      <c r="V348" s="3"/>
    </row>
    <row r="349" spans="1:22" ht="12.75">
      <c r="A349" s="13">
        <v>5</v>
      </c>
      <c r="B349" s="18">
        <v>29</v>
      </c>
      <c r="C349" s="23">
        <v>4</v>
      </c>
      <c r="D349" s="4"/>
      <c r="E349" s="20">
        <v>40.687533344532746</v>
      </c>
      <c r="F349" s="20">
        <v>12.110491994032937</v>
      </c>
      <c r="G349" s="20">
        <v>3.825</v>
      </c>
      <c r="H349" s="1">
        <v>3.8</v>
      </c>
      <c r="I349" s="2"/>
      <c r="J349" s="11">
        <f t="shared" si="21"/>
        <v>38</v>
      </c>
      <c r="K349" s="13">
        <v>6.7</v>
      </c>
      <c r="L349" s="18">
        <v>29</v>
      </c>
      <c r="M349" s="15">
        <v>46</v>
      </c>
      <c r="N349" s="3">
        <v>7.2</v>
      </c>
      <c r="O349" s="75">
        <f t="shared" si="20"/>
        <v>2116</v>
      </c>
      <c r="P349" s="73">
        <f t="shared" si="22"/>
        <v>6743105</v>
      </c>
      <c r="Q349" s="74">
        <f>QUOTIENT(P349,$P$420)</f>
        <v>25</v>
      </c>
      <c r="R349" s="74">
        <f t="shared" si="23"/>
        <v>0</v>
      </c>
      <c r="S349" s="3"/>
      <c r="T349" s="11"/>
      <c r="U349" s="43"/>
      <c r="V349" s="3"/>
    </row>
    <row r="350" spans="1:22" ht="12.75">
      <c r="A350" s="13">
        <v>5</v>
      </c>
      <c r="B350" s="18">
        <v>414</v>
      </c>
      <c r="C350" s="23">
        <v>3</v>
      </c>
      <c r="D350" s="4"/>
      <c r="E350" s="20">
        <v>44.12465978243279</v>
      </c>
      <c r="F350" s="20">
        <v>12.714773261232715</v>
      </c>
      <c r="G350" s="20">
        <v>3.899</v>
      </c>
      <c r="H350" s="1">
        <v>11</v>
      </c>
      <c r="I350" s="2"/>
      <c r="J350" s="11">
        <f t="shared" si="21"/>
        <v>110</v>
      </c>
      <c r="K350" s="13">
        <v>12.9</v>
      </c>
      <c r="L350" s="18">
        <v>414</v>
      </c>
      <c r="M350" s="15">
        <v>121</v>
      </c>
      <c r="N350" s="3">
        <v>13.5</v>
      </c>
      <c r="O350" s="75">
        <f t="shared" si="20"/>
        <v>14641</v>
      </c>
      <c r="P350" s="73">
        <f t="shared" si="22"/>
        <v>6757746</v>
      </c>
      <c r="Q350" s="74">
        <f>QUOTIENT(P350,$P$420)</f>
        <v>25</v>
      </c>
      <c r="R350" s="74">
        <f t="shared" si="23"/>
        <v>0</v>
      </c>
      <c r="S350" s="3"/>
      <c r="T350" s="11"/>
      <c r="U350" s="43"/>
      <c r="V350" s="3"/>
    </row>
    <row r="351" spans="1:22" ht="12.75">
      <c r="A351" s="13">
        <v>5</v>
      </c>
      <c r="B351" s="18">
        <v>399</v>
      </c>
      <c r="C351" s="23">
        <v>1</v>
      </c>
      <c r="D351" s="4"/>
      <c r="E351" s="20">
        <v>49.62967994598135</v>
      </c>
      <c r="F351" s="20">
        <v>12.810622094943565</v>
      </c>
      <c r="G351" s="20">
        <v>4.513</v>
      </c>
      <c r="H351" s="1">
        <v>14.2</v>
      </c>
      <c r="I351" s="2"/>
      <c r="J351" s="11">
        <f t="shared" si="21"/>
        <v>142</v>
      </c>
      <c r="K351" s="13">
        <v>11.6</v>
      </c>
      <c r="L351" s="18">
        <v>399</v>
      </c>
      <c r="M351" s="15">
        <v>160</v>
      </c>
      <c r="N351" s="3">
        <v>13.4</v>
      </c>
      <c r="O351" s="75">
        <f t="shared" si="20"/>
        <v>25600</v>
      </c>
      <c r="P351" s="73">
        <f t="shared" si="22"/>
        <v>6783346</v>
      </c>
      <c r="Q351" s="74">
        <f>QUOTIENT(P351,$P$420)</f>
        <v>25</v>
      </c>
      <c r="R351" s="74">
        <f t="shared" si="23"/>
        <v>0</v>
      </c>
      <c r="S351" s="3"/>
      <c r="T351" s="11"/>
      <c r="U351" s="43"/>
      <c r="V351" s="3"/>
    </row>
    <row r="352" spans="1:22" ht="12.75">
      <c r="A352" s="13">
        <v>5</v>
      </c>
      <c r="B352" s="18">
        <v>418</v>
      </c>
      <c r="C352" s="23">
        <v>2</v>
      </c>
      <c r="D352" s="4"/>
      <c r="E352" s="20">
        <v>41.95569747010112</v>
      </c>
      <c r="F352" s="20">
        <v>12.89522682225289</v>
      </c>
      <c r="G352" s="20">
        <v>3.759</v>
      </c>
      <c r="H352" s="1">
        <v>3.9</v>
      </c>
      <c r="I352" s="2"/>
      <c r="J352" s="11">
        <f t="shared" si="21"/>
        <v>39</v>
      </c>
      <c r="K352" s="13">
        <v>3.2</v>
      </c>
      <c r="L352" s="18">
        <v>418</v>
      </c>
      <c r="M352" s="15">
        <v>49</v>
      </c>
      <c r="N352" s="3">
        <v>3.6</v>
      </c>
      <c r="O352" s="75">
        <f t="shared" si="20"/>
        <v>2401</v>
      </c>
      <c r="P352" s="73">
        <f t="shared" si="22"/>
        <v>6785747</v>
      </c>
      <c r="Q352" s="74">
        <f>QUOTIENT(P352,$P$420)</f>
        <v>25</v>
      </c>
      <c r="R352" s="74">
        <f t="shared" si="23"/>
        <v>0</v>
      </c>
      <c r="S352" s="3"/>
      <c r="T352" s="11"/>
      <c r="U352" s="43"/>
      <c r="V352" s="3"/>
    </row>
    <row r="353" spans="1:22" ht="12.75">
      <c r="A353" s="13">
        <v>5</v>
      </c>
      <c r="B353" s="18">
        <v>400</v>
      </c>
      <c r="C353" s="23">
        <v>5</v>
      </c>
      <c r="D353" s="4"/>
      <c r="E353" s="20">
        <v>48.07971699277844</v>
      </c>
      <c r="F353" s="20">
        <v>12.987946215408044</v>
      </c>
      <c r="G353" s="20">
        <v>4.303</v>
      </c>
      <c r="H353" s="1">
        <v>8.6</v>
      </c>
      <c r="I353" s="2"/>
      <c r="J353" s="11">
        <f t="shared" si="21"/>
        <v>86</v>
      </c>
      <c r="K353" s="13">
        <v>11.6</v>
      </c>
      <c r="L353" s="18">
        <v>400</v>
      </c>
      <c r="M353" s="15">
        <v>105</v>
      </c>
      <c r="N353" s="3">
        <v>13.1</v>
      </c>
      <c r="O353" s="75">
        <f t="shared" si="20"/>
        <v>11025</v>
      </c>
      <c r="P353" s="73">
        <f t="shared" si="22"/>
        <v>6796772</v>
      </c>
      <c r="Q353" s="74">
        <f>QUOTIENT(P353,$P$420)</f>
        <v>25</v>
      </c>
      <c r="R353" s="74">
        <f t="shared" si="23"/>
        <v>0</v>
      </c>
      <c r="S353" s="3"/>
      <c r="T353" s="11"/>
      <c r="U353" s="43"/>
      <c r="V353" s="3"/>
    </row>
    <row r="354" spans="1:22" ht="12.75">
      <c r="A354" s="13">
        <v>5</v>
      </c>
      <c r="B354" s="18">
        <v>397</v>
      </c>
      <c r="C354" s="23">
        <v>3</v>
      </c>
      <c r="D354" s="4"/>
      <c r="E354" s="20">
        <v>48.10389285584418</v>
      </c>
      <c r="F354" s="20">
        <v>13.828941178321037</v>
      </c>
      <c r="G354" s="20">
        <v>4.458</v>
      </c>
      <c r="H354" s="1">
        <v>3.6</v>
      </c>
      <c r="I354" s="2"/>
      <c r="J354" s="11">
        <f t="shared" si="21"/>
        <v>36</v>
      </c>
      <c r="K354" s="13">
        <v>4.8</v>
      </c>
      <c r="L354" s="18">
        <v>397</v>
      </c>
      <c r="M354" s="15">
        <v>41</v>
      </c>
      <c r="N354" s="3">
        <v>5.5</v>
      </c>
      <c r="O354" s="75">
        <f t="shared" si="20"/>
        <v>1681</v>
      </c>
      <c r="P354" s="73">
        <f t="shared" si="22"/>
        <v>6798453</v>
      </c>
      <c r="Q354" s="74">
        <f>QUOTIENT(P354,$P$420)</f>
        <v>25</v>
      </c>
      <c r="R354" s="74">
        <f t="shared" si="23"/>
        <v>0</v>
      </c>
      <c r="S354" s="3"/>
      <c r="T354" s="11"/>
      <c r="U354" s="43"/>
      <c r="V354" s="3"/>
    </row>
    <row r="355" spans="1:22" ht="12.75">
      <c r="A355" s="13">
        <v>5</v>
      </c>
      <c r="B355" s="18">
        <v>396</v>
      </c>
      <c r="C355" s="23">
        <v>5</v>
      </c>
      <c r="D355" s="4"/>
      <c r="E355" s="20">
        <v>47.37692277482308</v>
      </c>
      <c r="F355" s="20">
        <v>13.972093199962945</v>
      </c>
      <c r="G355" s="20">
        <v>4.264</v>
      </c>
      <c r="H355" s="1">
        <v>4.2</v>
      </c>
      <c r="I355" s="2"/>
      <c r="J355" s="11">
        <f t="shared" si="21"/>
        <v>42</v>
      </c>
      <c r="K355" s="13">
        <v>7.8</v>
      </c>
      <c r="L355" s="18">
        <v>396</v>
      </c>
      <c r="M355" s="15">
        <v>50</v>
      </c>
      <c r="N355" s="3">
        <v>10</v>
      </c>
      <c r="O355" s="75">
        <f t="shared" si="20"/>
        <v>2500</v>
      </c>
      <c r="P355" s="73">
        <f t="shared" si="22"/>
        <v>6800953</v>
      </c>
      <c r="Q355" s="74">
        <f>QUOTIENT(P355,$P$420)</f>
        <v>25</v>
      </c>
      <c r="R355" s="74">
        <f t="shared" si="23"/>
        <v>0</v>
      </c>
      <c r="S355" s="3"/>
      <c r="T355" s="11"/>
      <c r="U355" s="43"/>
      <c r="V355" s="3"/>
    </row>
    <row r="356" spans="1:22" ht="12.75">
      <c r="A356" s="13">
        <v>5</v>
      </c>
      <c r="B356" s="18">
        <v>392</v>
      </c>
      <c r="C356" s="23">
        <v>5</v>
      </c>
      <c r="D356" s="4"/>
      <c r="E356" s="20">
        <v>45.24699831099647</v>
      </c>
      <c r="F356" s="20">
        <v>14.333538601639258</v>
      </c>
      <c r="G356" s="20">
        <v>3.92</v>
      </c>
      <c r="H356" s="1">
        <v>4.4</v>
      </c>
      <c r="I356" s="2"/>
      <c r="J356" s="11">
        <f t="shared" si="21"/>
        <v>44</v>
      </c>
      <c r="K356" s="13">
        <v>8.1</v>
      </c>
      <c r="L356" s="18">
        <v>392</v>
      </c>
      <c r="M356" s="15">
        <v>54</v>
      </c>
      <c r="N356" s="3">
        <v>9</v>
      </c>
      <c r="O356" s="75">
        <f t="shared" si="20"/>
        <v>2916</v>
      </c>
      <c r="P356" s="73">
        <f t="shared" si="22"/>
        <v>6803869</v>
      </c>
      <c r="Q356" s="74">
        <f>QUOTIENT(P356,$P$420)</f>
        <v>25</v>
      </c>
      <c r="R356" s="74">
        <f t="shared" si="23"/>
        <v>0</v>
      </c>
      <c r="S356" s="3"/>
      <c r="T356" s="11"/>
      <c r="U356" s="43"/>
      <c r="V356" s="3"/>
    </row>
    <row r="357" spans="1:22" ht="12.75">
      <c r="A357" s="13">
        <v>5</v>
      </c>
      <c r="B357" s="18">
        <v>393</v>
      </c>
      <c r="C357" s="23">
        <v>2</v>
      </c>
      <c r="D357" s="4"/>
      <c r="E357" s="20">
        <v>44.781049553741184</v>
      </c>
      <c r="F357" s="20">
        <v>14.578636042695372</v>
      </c>
      <c r="G357" s="20">
        <v>3.788</v>
      </c>
      <c r="H357" s="1">
        <v>2.7</v>
      </c>
      <c r="I357" s="2"/>
      <c r="J357" s="11">
        <f t="shared" si="21"/>
        <v>27</v>
      </c>
      <c r="K357" s="13">
        <v>2.7</v>
      </c>
      <c r="L357" s="18">
        <v>393</v>
      </c>
      <c r="M357" s="15">
        <v>38</v>
      </c>
      <c r="N357" s="3">
        <v>3.5</v>
      </c>
      <c r="O357" s="75">
        <f t="shared" si="20"/>
        <v>1444</v>
      </c>
      <c r="P357" s="73">
        <f t="shared" si="22"/>
        <v>6805313</v>
      </c>
      <c r="Q357" s="74">
        <f>QUOTIENT(P357,$P$420)</f>
        <v>25</v>
      </c>
      <c r="R357" s="74">
        <f t="shared" si="23"/>
        <v>0</v>
      </c>
      <c r="S357" s="3"/>
      <c r="T357" s="11"/>
      <c r="U357" s="43"/>
      <c r="V357" s="3"/>
    </row>
    <row r="358" spans="1:22" ht="12.75">
      <c r="A358" s="13">
        <v>5</v>
      </c>
      <c r="B358" s="18">
        <v>30</v>
      </c>
      <c r="C358" s="23">
        <v>2</v>
      </c>
      <c r="D358" s="4"/>
      <c r="E358" s="20">
        <v>40.4926653936721</v>
      </c>
      <c r="F358" s="20">
        <v>14.65483279898171</v>
      </c>
      <c r="G358" s="20">
        <v>3.902</v>
      </c>
      <c r="H358" s="1">
        <v>4.9</v>
      </c>
      <c r="I358" s="2"/>
      <c r="J358" s="11">
        <f t="shared" si="21"/>
        <v>49</v>
      </c>
      <c r="K358" s="13">
        <v>4.2</v>
      </c>
      <c r="L358" s="18">
        <v>30</v>
      </c>
      <c r="M358" s="15">
        <v>64</v>
      </c>
      <c r="N358" s="3">
        <v>5.3</v>
      </c>
      <c r="O358" s="75">
        <f t="shared" si="20"/>
        <v>4096</v>
      </c>
      <c r="P358" s="73">
        <f t="shared" si="22"/>
        <v>6809409</v>
      </c>
      <c r="Q358" s="74">
        <f>QUOTIENT(P358,$P$420)</f>
        <v>25</v>
      </c>
      <c r="R358" s="74">
        <f t="shared" si="23"/>
        <v>0</v>
      </c>
      <c r="S358" s="3"/>
      <c r="T358" s="11"/>
      <c r="U358" s="43"/>
      <c r="V358" s="3"/>
    </row>
    <row r="359" spans="1:22" ht="12.75">
      <c r="A359" s="13">
        <v>5</v>
      </c>
      <c r="B359" s="18">
        <v>398</v>
      </c>
      <c r="C359" s="23">
        <v>2</v>
      </c>
      <c r="D359" s="4"/>
      <c r="E359" s="20">
        <v>48.252136886865244</v>
      </c>
      <c r="F359" s="20">
        <v>14.995910204159609</v>
      </c>
      <c r="G359" s="20">
        <v>4.413</v>
      </c>
      <c r="H359" s="1">
        <v>6.7</v>
      </c>
      <c r="I359" s="2"/>
      <c r="J359" s="11">
        <f t="shared" si="21"/>
        <v>67</v>
      </c>
      <c r="K359" s="13">
        <v>6.8</v>
      </c>
      <c r="L359" s="18">
        <v>398</v>
      </c>
      <c r="M359" s="15">
        <v>83</v>
      </c>
      <c r="N359" s="3">
        <v>8.3</v>
      </c>
      <c r="O359" s="75">
        <f t="shared" si="20"/>
        <v>6889</v>
      </c>
      <c r="P359" s="73">
        <f t="shared" si="22"/>
        <v>6816298</v>
      </c>
      <c r="Q359" s="74">
        <f>QUOTIENT(P359,$P$420)</f>
        <v>26</v>
      </c>
      <c r="R359" s="74">
        <f t="shared" si="23"/>
        <v>1</v>
      </c>
      <c r="S359" s="3"/>
      <c r="T359" s="11"/>
      <c r="U359" s="43"/>
      <c r="V359" s="3"/>
    </row>
    <row r="360" spans="1:22" ht="12.75">
      <c r="A360" s="13">
        <v>5</v>
      </c>
      <c r="B360" s="18">
        <v>391</v>
      </c>
      <c r="C360" s="23">
        <v>5</v>
      </c>
      <c r="D360" s="4"/>
      <c r="E360" s="20">
        <v>44.8441522265884</v>
      </c>
      <c r="F360" s="20">
        <v>15.069622857874291</v>
      </c>
      <c r="G360" s="20">
        <v>3.962</v>
      </c>
      <c r="H360" s="1">
        <v>3.4</v>
      </c>
      <c r="I360" s="2"/>
      <c r="J360" s="11">
        <f t="shared" si="21"/>
        <v>34</v>
      </c>
      <c r="K360" s="13">
        <v>6.8</v>
      </c>
      <c r="L360" s="18">
        <v>391</v>
      </c>
      <c r="M360" s="15">
        <v>40</v>
      </c>
      <c r="N360" s="3">
        <v>7.5</v>
      </c>
      <c r="O360" s="75">
        <f t="shared" si="20"/>
        <v>1600</v>
      </c>
      <c r="P360" s="73">
        <f t="shared" si="22"/>
        <v>6817898</v>
      </c>
      <c r="Q360" s="74">
        <f>QUOTIENT(P360,$P$420)</f>
        <v>26</v>
      </c>
      <c r="R360" s="74">
        <f t="shared" si="23"/>
        <v>0</v>
      </c>
      <c r="S360" s="3"/>
      <c r="T360" s="11"/>
      <c r="U360" s="43"/>
      <c r="V360" s="3"/>
    </row>
    <row r="361" spans="1:22" ht="12.75">
      <c r="A361" s="13">
        <v>5</v>
      </c>
      <c r="B361" s="18">
        <v>394</v>
      </c>
      <c r="C361" s="23">
        <v>1</v>
      </c>
      <c r="D361" s="4"/>
      <c r="E361" s="20">
        <v>45.858217029285164</v>
      </c>
      <c r="F361" s="20">
        <v>15.379410811047999</v>
      </c>
      <c r="G361" s="20">
        <v>3.792</v>
      </c>
      <c r="H361" s="1">
        <v>13.7</v>
      </c>
      <c r="I361" s="2"/>
      <c r="J361" s="11">
        <f t="shared" si="21"/>
        <v>137</v>
      </c>
      <c r="K361" s="13">
        <v>12.2</v>
      </c>
      <c r="L361" s="18">
        <v>394</v>
      </c>
      <c r="M361" s="15">
        <v>151</v>
      </c>
      <c r="N361" s="3">
        <v>14.3</v>
      </c>
      <c r="O361" s="75">
        <f t="shared" si="20"/>
        <v>22801</v>
      </c>
      <c r="P361" s="73">
        <f t="shared" si="22"/>
        <v>6840699</v>
      </c>
      <c r="Q361" s="74">
        <f>QUOTIENT(P361,$P$420)</f>
        <v>26</v>
      </c>
      <c r="R361" s="74">
        <f t="shared" si="23"/>
        <v>0</v>
      </c>
      <c r="S361" s="3"/>
      <c r="T361" s="11"/>
      <c r="U361" s="43"/>
      <c r="V361" s="3"/>
    </row>
    <row r="362" spans="1:22" ht="12.75">
      <c r="A362" s="13">
        <v>5</v>
      </c>
      <c r="B362" s="18">
        <v>395</v>
      </c>
      <c r="C362" s="23">
        <v>3</v>
      </c>
      <c r="D362" s="4"/>
      <c r="E362" s="20">
        <v>46.20533579758347</v>
      </c>
      <c r="F362" s="20">
        <v>15.947338236600828</v>
      </c>
      <c r="G362" s="20">
        <v>4.084</v>
      </c>
      <c r="H362" s="1">
        <v>3.2</v>
      </c>
      <c r="I362" s="2"/>
      <c r="J362" s="11">
        <f t="shared" si="21"/>
        <v>32</v>
      </c>
      <c r="K362" s="13">
        <v>6</v>
      </c>
      <c r="L362" s="18">
        <v>395</v>
      </c>
      <c r="M362" s="15">
        <v>37</v>
      </c>
      <c r="N362" s="3">
        <v>6.1</v>
      </c>
      <c r="O362" s="75">
        <f t="shared" si="20"/>
        <v>1369</v>
      </c>
      <c r="P362" s="73">
        <f t="shared" si="22"/>
        <v>6842068</v>
      </c>
      <c r="Q362" s="74">
        <f>QUOTIENT(P362,$P$420)</f>
        <v>26</v>
      </c>
      <c r="R362" s="74">
        <f t="shared" si="23"/>
        <v>0</v>
      </c>
      <c r="S362" s="3"/>
      <c r="T362" s="11"/>
      <c r="U362" s="43"/>
      <c r="V362" s="3"/>
    </row>
    <row r="363" spans="1:22" ht="12.75">
      <c r="A363" s="13">
        <v>5</v>
      </c>
      <c r="B363" s="18">
        <v>390</v>
      </c>
      <c r="C363" s="23">
        <v>1</v>
      </c>
      <c r="D363" s="4"/>
      <c r="E363" s="20">
        <v>42.95936493518793</v>
      </c>
      <c r="F363" s="20">
        <v>16.087017012651728</v>
      </c>
      <c r="G363" s="20">
        <v>4.103</v>
      </c>
      <c r="H363" s="1">
        <v>16.9</v>
      </c>
      <c r="I363" s="2"/>
      <c r="J363" s="11">
        <f t="shared" si="21"/>
        <v>169</v>
      </c>
      <c r="K363" s="13">
        <v>15</v>
      </c>
      <c r="L363" s="18">
        <v>390</v>
      </c>
      <c r="M363" s="15">
        <v>192</v>
      </c>
      <c r="N363" s="3">
        <v>16.5</v>
      </c>
      <c r="O363" s="75">
        <f t="shared" si="20"/>
        <v>36864</v>
      </c>
      <c r="P363" s="73">
        <f t="shared" si="22"/>
        <v>6878932</v>
      </c>
      <c r="Q363" s="74">
        <f>QUOTIENT(P363,$P$420)</f>
        <v>26</v>
      </c>
      <c r="R363" s="74">
        <f t="shared" si="23"/>
        <v>0</v>
      </c>
      <c r="S363" s="3"/>
      <c r="T363" s="11"/>
      <c r="U363" s="43"/>
      <c r="V363" s="3"/>
    </row>
    <row r="364" spans="1:22" ht="12.75">
      <c r="A364" s="13">
        <v>5</v>
      </c>
      <c r="B364" s="18">
        <v>32</v>
      </c>
      <c r="C364" s="23">
        <v>4</v>
      </c>
      <c r="D364" s="4"/>
      <c r="E364" s="20">
        <v>40.31351137177178</v>
      </c>
      <c r="F364" s="20">
        <v>16.787570308952624</v>
      </c>
      <c r="G364" s="20">
        <v>4.058</v>
      </c>
      <c r="H364" s="1">
        <v>3.3</v>
      </c>
      <c r="I364" s="2"/>
      <c r="J364" s="11">
        <f t="shared" si="21"/>
        <v>33</v>
      </c>
      <c r="K364" s="13">
        <v>4.1</v>
      </c>
      <c r="L364" s="18">
        <v>32</v>
      </c>
      <c r="M364" s="15">
        <v>42</v>
      </c>
      <c r="N364" s="3">
        <v>6</v>
      </c>
      <c r="O364" s="75">
        <f t="shared" si="20"/>
        <v>1764</v>
      </c>
      <c r="P364" s="73">
        <f t="shared" si="22"/>
        <v>6880696</v>
      </c>
      <c r="Q364" s="74">
        <f>QUOTIENT(P364,$P$420)</f>
        <v>26</v>
      </c>
      <c r="R364" s="74">
        <f t="shared" si="23"/>
        <v>0</v>
      </c>
      <c r="S364" s="3"/>
      <c r="T364" s="11"/>
      <c r="U364" s="43"/>
      <c r="V364" s="3"/>
    </row>
    <row r="365" spans="1:22" ht="12.75">
      <c r="A365" s="13">
        <v>5</v>
      </c>
      <c r="B365" s="18">
        <v>381</v>
      </c>
      <c r="C365" s="23">
        <v>3</v>
      </c>
      <c r="D365" s="4"/>
      <c r="E365" s="20">
        <v>49.52086687078776</v>
      </c>
      <c r="F365" s="20">
        <v>18.48664497321554</v>
      </c>
      <c r="G365" s="20">
        <v>4.493</v>
      </c>
      <c r="H365" s="1">
        <v>12.4</v>
      </c>
      <c r="I365" s="2"/>
      <c r="J365" s="11">
        <f t="shared" si="21"/>
        <v>124</v>
      </c>
      <c r="K365" s="13">
        <v>10.7</v>
      </c>
      <c r="L365" s="18">
        <v>381</v>
      </c>
      <c r="M365" s="15">
        <v>133</v>
      </c>
      <c r="N365" s="3">
        <v>11.6</v>
      </c>
      <c r="O365" s="75">
        <f t="shared" si="20"/>
        <v>17689</v>
      </c>
      <c r="P365" s="73">
        <f t="shared" si="22"/>
        <v>6898385</v>
      </c>
      <c r="Q365" s="74">
        <f>QUOTIENT(P365,$P$420)</f>
        <v>26</v>
      </c>
      <c r="R365" s="74">
        <f t="shared" si="23"/>
        <v>0</v>
      </c>
      <c r="S365" s="3"/>
      <c r="T365" s="11"/>
      <c r="U365" s="43"/>
      <c r="V365" s="3"/>
    </row>
    <row r="366" spans="1:22" ht="12.75">
      <c r="A366" s="13">
        <v>5</v>
      </c>
      <c r="B366" s="18">
        <v>84</v>
      </c>
      <c r="C366" s="23">
        <v>1</v>
      </c>
      <c r="D366" s="4"/>
      <c r="E366" s="20">
        <v>40.439134942435686</v>
      </c>
      <c r="F366" s="20">
        <v>19.76954410469491</v>
      </c>
      <c r="G366" s="20">
        <v>3.88</v>
      </c>
      <c r="H366" s="1">
        <v>15.1</v>
      </c>
      <c r="I366" s="2"/>
      <c r="J366" s="11">
        <f t="shared" si="21"/>
        <v>151</v>
      </c>
      <c r="K366" s="13">
        <v>14</v>
      </c>
      <c r="L366" s="18">
        <v>84</v>
      </c>
      <c r="M366" s="15">
        <v>171</v>
      </c>
      <c r="N366" s="3">
        <v>15.7</v>
      </c>
      <c r="O366" s="75">
        <f t="shared" si="20"/>
        <v>29241</v>
      </c>
      <c r="P366" s="73">
        <f t="shared" si="22"/>
        <v>6927626</v>
      </c>
      <c r="Q366" s="74">
        <f>QUOTIENT(P366,$P$420)</f>
        <v>26</v>
      </c>
      <c r="R366" s="74">
        <f t="shared" si="23"/>
        <v>0</v>
      </c>
      <c r="S366" s="3"/>
      <c r="T366" s="11"/>
      <c r="U366" s="43"/>
      <c r="V366" s="3"/>
    </row>
    <row r="367" spans="1:22" ht="12.75">
      <c r="A367" s="13">
        <v>5</v>
      </c>
      <c r="B367" s="18">
        <v>386</v>
      </c>
      <c r="C367" s="23">
        <v>4</v>
      </c>
      <c r="D367" s="4"/>
      <c r="E367" s="20">
        <v>43.56515264864905</v>
      </c>
      <c r="F367" s="20">
        <v>19.853890417243328</v>
      </c>
      <c r="G367" s="20">
        <v>4.065</v>
      </c>
      <c r="H367" s="1">
        <v>10.9</v>
      </c>
      <c r="I367" s="2"/>
      <c r="J367" s="11">
        <f t="shared" si="21"/>
        <v>109</v>
      </c>
      <c r="K367" s="13">
        <v>10.2</v>
      </c>
      <c r="L367" s="18">
        <v>386</v>
      </c>
      <c r="M367" s="15">
        <v>124</v>
      </c>
      <c r="N367" s="3">
        <v>11.6</v>
      </c>
      <c r="O367" s="75">
        <f t="shared" si="20"/>
        <v>15376</v>
      </c>
      <c r="P367" s="73">
        <f t="shared" si="22"/>
        <v>6943002</v>
      </c>
      <c r="Q367" s="74">
        <f>QUOTIENT(P367,$P$420)</f>
        <v>26</v>
      </c>
      <c r="R367" s="74">
        <f t="shared" si="23"/>
        <v>0</v>
      </c>
      <c r="S367" s="3"/>
      <c r="T367" s="11"/>
      <c r="U367" s="43"/>
      <c r="V367" s="3"/>
    </row>
    <row r="368" spans="1:22" ht="12.75">
      <c r="A368" s="13">
        <v>5</v>
      </c>
      <c r="B368" s="18">
        <v>385</v>
      </c>
      <c r="C368" s="23">
        <v>3</v>
      </c>
      <c r="D368" s="4"/>
      <c r="E368" s="20">
        <v>46.307297503642275</v>
      </c>
      <c r="F368" s="20">
        <v>20.546317015688377</v>
      </c>
      <c r="G368" s="20">
        <v>4.234</v>
      </c>
      <c r="H368" s="1">
        <v>3.3</v>
      </c>
      <c r="I368" s="2"/>
      <c r="J368" s="11">
        <f t="shared" si="21"/>
        <v>33</v>
      </c>
      <c r="K368" s="13">
        <v>6</v>
      </c>
      <c r="L368" s="18">
        <v>385</v>
      </c>
      <c r="M368" s="15">
        <v>40</v>
      </c>
      <c r="N368" s="3">
        <v>6.3</v>
      </c>
      <c r="O368" s="75">
        <f t="shared" si="20"/>
        <v>1600</v>
      </c>
      <c r="P368" s="73">
        <f t="shared" si="22"/>
        <v>6944602</v>
      </c>
      <c r="Q368" s="74">
        <f>QUOTIENT(P368,$P$420)</f>
        <v>26</v>
      </c>
      <c r="R368" s="74">
        <f t="shared" si="23"/>
        <v>0</v>
      </c>
      <c r="S368" s="3"/>
      <c r="T368" s="11"/>
      <c r="U368" s="43"/>
      <c r="V368" s="3"/>
    </row>
    <row r="369" spans="1:22" ht="12.75">
      <c r="A369" s="13">
        <v>5</v>
      </c>
      <c r="B369" s="18">
        <v>384</v>
      </c>
      <c r="C369" s="23">
        <v>7</v>
      </c>
      <c r="D369" s="4"/>
      <c r="E369" s="20">
        <v>46.553311927024424</v>
      </c>
      <c r="F369" s="20">
        <v>20.6152655725112</v>
      </c>
      <c r="G369" s="20">
        <v>4.283</v>
      </c>
      <c r="H369" s="1">
        <v>3.1</v>
      </c>
      <c r="I369" s="2"/>
      <c r="J369" s="11">
        <f t="shared" si="21"/>
        <v>31</v>
      </c>
      <c r="K369" s="13">
        <v>4</v>
      </c>
      <c r="L369" s="18">
        <v>384</v>
      </c>
      <c r="M369" s="15">
        <v>40</v>
      </c>
      <c r="N369" s="3">
        <v>7.8</v>
      </c>
      <c r="O369" s="75">
        <f t="shared" si="20"/>
        <v>1600</v>
      </c>
      <c r="P369" s="73">
        <f t="shared" si="22"/>
        <v>6946202</v>
      </c>
      <c r="Q369" s="74">
        <f>QUOTIENT(P369,$P$420)</f>
        <v>26</v>
      </c>
      <c r="R369" s="74">
        <f t="shared" si="23"/>
        <v>0</v>
      </c>
      <c r="S369" s="3"/>
      <c r="T369" s="11"/>
      <c r="U369" s="43"/>
      <c r="V369" s="3"/>
    </row>
    <row r="370" spans="1:22" ht="12.75">
      <c r="A370" s="13">
        <v>5</v>
      </c>
      <c r="B370" s="18">
        <v>387</v>
      </c>
      <c r="C370" s="23">
        <v>2</v>
      </c>
      <c r="D370" s="4"/>
      <c r="E370" s="20">
        <v>44.5993830679878</v>
      </c>
      <c r="F370" s="20">
        <v>20.955674170851264</v>
      </c>
      <c r="G370" s="20">
        <v>4.059</v>
      </c>
      <c r="H370" s="1">
        <v>3.2</v>
      </c>
      <c r="I370" s="2"/>
      <c r="J370" s="11">
        <f t="shared" si="21"/>
        <v>32</v>
      </c>
      <c r="K370" s="13">
        <v>2.5</v>
      </c>
      <c r="L370" s="18">
        <v>387</v>
      </c>
      <c r="M370" s="15">
        <v>45</v>
      </c>
      <c r="N370" s="3">
        <v>3.9</v>
      </c>
      <c r="O370" s="75">
        <f t="shared" si="20"/>
        <v>2025</v>
      </c>
      <c r="P370" s="73">
        <f t="shared" si="22"/>
        <v>6948227</v>
      </c>
      <c r="Q370" s="74">
        <f>QUOTIENT(P370,$P$420)</f>
        <v>26</v>
      </c>
      <c r="R370" s="74">
        <f t="shared" si="23"/>
        <v>0</v>
      </c>
      <c r="S370" s="3"/>
      <c r="T370" s="11"/>
      <c r="U370" s="43"/>
      <c r="V370" s="3"/>
    </row>
    <row r="371" spans="1:22" ht="12.75">
      <c r="A371" s="13">
        <v>5</v>
      </c>
      <c r="B371" s="18">
        <v>383</v>
      </c>
      <c r="C371" s="23">
        <v>7</v>
      </c>
      <c r="D371" s="4"/>
      <c r="E371" s="20">
        <v>46.751389712535605</v>
      </c>
      <c r="F371" s="20">
        <v>20.98722416010797</v>
      </c>
      <c r="G371" s="20">
        <v>4.217</v>
      </c>
      <c r="H371" s="1">
        <v>3.1</v>
      </c>
      <c r="I371" s="2"/>
      <c r="J371" s="11">
        <f t="shared" si="21"/>
        <v>31</v>
      </c>
      <c r="K371" s="13">
        <v>5.4</v>
      </c>
      <c r="L371" s="18">
        <v>383</v>
      </c>
      <c r="M371" s="15">
        <v>53</v>
      </c>
      <c r="N371" s="3">
        <v>7.8</v>
      </c>
      <c r="O371" s="75">
        <f t="shared" si="20"/>
        <v>2809</v>
      </c>
      <c r="P371" s="73">
        <f t="shared" si="22"/>
        <v>6951036</v>
      </c>
      <c r="Q371" s="74">
        <f>QUOTIENT(P371,$P$420)</f>
        <v>26</v>
      </c>
      <c r="R371" s="74">
        <f t="shared" si="23"/>
        <v>0</v>
      </c>
      <c r="S371" s="3"/>
      <c r="T371" s="11"/>
      <c r="U371" s="43"/>
      <c r="V371" s="3"/>
    </row>
    <row r="372" spans="1:22" ht="12.75">
      <c r="A372" s="13">
        <v>5</v>
      </c>
      <c r="B372" s="18">
        <v>374</v>
      </c>
      <c r="C372" s="23">
        <v>3</v>
      </c>
      <c r="D372" s="4"/>
      <c r="E372" s="20">
        <v>45.27276719288772</v>
      </c>
      <c r="F372" s="20">
        <v>22.792533397992198</v>
      </c>
      <c r="G372" s="20">
        <v>4.42</v>
      </c>
      <c r="H372" s="1">
        <v>2.6</v>
      </c>
      <c r="I372" s="2"/>
      <c r="J372" s="11">
        <f t="shared" si="21"/>
        <v>26</v>
      </c>
      <c r="K372" s="13">
        <v>4.8</v>
      </c>
      <c r="L372" s="18">
        <v>374</v>
      </c>
      <c r="M372" s="15">
        <v>29</v>
      </c>
      <c r="N372" s="3">
        <v>3.5</v>
      </c>
      <c r="O372" s="75">
        <f t="shared" si="20"/>
        <v>841</v>
      </c>
      <c r="P372" s="73">
        <f t="shared" si="22"/>
        <v>6951877</v>
      </c>
      <c r="Q372" s="74">
        <f>QUOTIENT(P372,$P$420)</f>
        <v>26</v>
      </c>
      <c r="R372" s="74">
        <f t="shared" si="23"/>
        <v>0</v>
      </c>
      <c r="S372" s="3"/>
      <c r="T372" s="11"/>
      <c r="U372" s="43"/>
      <c r="V372" s="3"/>
    </row>
    <row r="373" spans="1:22" ht="12.75">
      <c r="A373" s="13">
        <v>5</v>
      </c>
      <c r="B373" s="18">
        <v>375</v>
      </c>
      <c r="C373" s="23">
        <v>1</v>
      </c>
      <c r="D373" s="4"/>
      <c r="E373" s="20">
        <v>45.33786484699182</v>
      </c>
      <c r="F373" s="20">
        <v>23.2595197954709</v>
      </c>
      <c r="G373" s="20">
        <v>4.458</v>
      </c>
      <c r="H373" s="1">
        <v>11.7</v>
      </c>
      <c r="I373" s="2"/>
      <c r="J373" s="11">
        <f t="shared" si="21"/>
        <v>117</v>
      </c>
      <c r="K373" s="13">
        <v>11.1</v>
      </c>
      <c r="L373" s="18">
        <v>375</v>
      </c>
      <c r="M373" s="15">
        <v>124</v>
      </c>
      <c r="N373" s="3">
        <v>11.4</v>
      </c>
      <c r="O373" s="75">
        <f t="shared" si="20"/>
        <v>15376</v>
      </c>
      <c r="P373" s="73">
        <f t="shared" si="22"/>
        <v>6967253</v>
      </c>
      <c r="Q373" s="74">
        <f>QUOTIENT(P373,$P$420)</f>
        <v>26</v>
      </c>
      <c r="R373" s="74">
        <f t="shared" si="23"/>
        <v>0</v>
      </c>
      <c r="S373" s="3"/>
      <c r="T373" s="11"/>
      <c r="U373" s="43"/>
      <c r="V373" s="3"/>
    </row>
    <row r="374" spans="1:22" ht="12.75">
      <c r="A374" s="13">
        <v>5</v>
      </c>
      <c r="B374" s="18">
        <v>380</v>
      </c>
      <c r="C374" s="23">
        <v>1</v>
      </c>
      <c r="D374" s="4"/>
      <c r="E374" s="20">
        <v>49.37692749242522</v>
      </c>
      <c r="F374" s="20">
        <v>23.558675183629965</v>
      </c>
      <c r="G374" s="20">
        <v>4.479</v>
      </c>
      <c r="H374" s="1">
        <v>15.4</v>
      </c>
      <c r="I374" s="2"/>
      <c r="J374" s="11">
        <f t="shared" si="21"/>
        <v>154</v>
      </c>
      <c r="K374" s="13">
        <v>12.2</v>
      </c>
      <c r="L374" s="18">
        <v>380</v>
      </c>
      <c r="M374" s="15">
        <v>174</v>
      </c>
      <c r="N374" s="3">
        <v>13.4</v>
      </c>
      <c r="O374" s="75">
        <f t="shared" si="20"/>
        <v>30276</v>
      </c>
      <c r="P374" s="73">
        <f t="shared" si="22"/>
        <v>6997529</v>
      </c>
      <c r="Q374" s="74">
        <f>QUOTIENT(P374,$P$420)</f>
        <v>26</v>
      </c>
      <c r="R374" s="74">
        <f t="shared" si="23"/>
        <v>0</v>
      </c>
      <c r="S374" s="3"/>
      <c r="T374" s="11"/>
      <c r="U374" s="43"/>
      <c r="V374" s="3"/>
    </row>
    <row r="375" spans="1:22" ht="12.75">
      <c r="A375" s="13">
        <v>5</v>
      </c>
      <c r="B375" s="18">
        <v>376</v>
      </c>
      <c r="C375" s="23">
        <v>2</v>
      </c>
      <c r="D375" s="4"/>
      <c r="E375" s="20">
        <v>45.402003278050195</v>
      </c>
      <c r="F375" s="20">
        <v>23.921506397798606</v>
      </c>
      <c r="G375" s="20">
        <v>4.456</v>
      </c>
      <c r="H375" s="1">
        <v>2.7</v>
      </c>
      <c r="I375" s="2"/>
      <c r="J375" s="11">
        <f t="shared" si="21"/>
        <v>27</v>
      </c>
      <c r="K375" s="13">
        <v>2.5</v>
      </c>
      <c r="L375" s="18">
        <v>376</v>
      </c>
      <c r="M375" s="15">
        <v>40</v>
      </c>
      <c r="N375" s="3">
        <v>3.6</v>
      </c>
      <c r="O375" s="75">
        <f t="shared" si="20"/>
        <v>1600</v>
      </c>
      <c r="P375" s="73">
        <f t="shared" si="22"/>
        <v>6999129</v>
      </c>
      <c r="Q375" s="74">
        <f>QUOTIENT(P375,$P$420)</f>
        <v>26</v>
      </c>
      <c r="R375" s="74">
        <f t="shared" si="23"/>
        <v>0</v>
      </c>
      <c r="S375" s="3"/>
      <c r="T375" s="11"/>
      <c r="U375" s="43"/>
      <c r="V375" s="3"/>
    </row>
    <row r="376" spans="1:22" ht="12.75">
      <c r="A376" s="13">
        <v>5</v>
      </c>
      <c r="B376" s="18">
        <v>83</v>
      </c>
      <c r="C376" s="23">
        <v>1</v>
      </c>
      <c r="D376" s="4"/>
      <c r="E376" s="20">
        <v>40.07902848792919</v>
      </c>
      <c r="F376" s="20">
        <v>24.042619500873027</v>
      </c>
      <c r="G376" s="20">
        <v>4.103</v>
      </c>
      <c r="H376" s="1">
        <v>18.9</v>
      </c>
      <c r="I376" s="2"/>
      <c r="J376" s="11">
        <f t="shared" si="21"/>
        <v>189</v>
      </c>
      <c r="K376" s="13">
        <v>13.8</v>
      </c>
      <c r="L376" s="18">
        <v>83</v>
      </c>
      <c r="M376" s="15">
        <v>200</v>
      </c>
      <c r="N376" s="3">
        <v>14.8</v>
      </c>
      <c r="O376" s="75">
        <f t="shared" si="20"/>
        <v>40000</v>
      </c>
      <c r="P376" s="73">
        <f t="shared" si="22"/>
        <v>7039129</v>
      </c>
      <c r="Q376" s="74">
        <f>QUOTIENT(P376,$P$420)</f>
        <v>26</v>
      </c>
      <c r="R376" s="74">
        <f t="shared" si="23"/>
        <v>0</v>
      </c>
      <c r="S376" s="3"/>
      <c r="T376" s="11"/>
      <c r="U376" s="43"/>
      <c r="V376" s="3"/>
    </row>
    <row r="377" spans="1:22" ht="12.75">
      <c r="A377" s="13">
        <v>5</v>
      </c>
      <c r="B377" s="18">
        <v>372</v>
      </c>
      <c r="C377" s="23">
        <v>2</v>
      </c>
      <c r="D377" s="4"/>
      <c r="E377" s="20">
        <v>42.325215366875796</v>
      </c>
      <c r="F377" s="20">
        <v>24.457849804256725</v>
      </c>
      <c r="G377" s="20">
        <v>4.34</v>
      </c>
      <c r="H377" s="1">
        <v>3.2</v>
      </c>
      <c r="I377" s="2"/>
      <c r="J377" s="11">
        <f t="shared" si="21"/>
        <v>32</v>
      </c>
      <c r="K377" s="13">
        <v>2.8</v>
      </c>
      <c r="L377" s="18">
        <v>372</v>
      </c>
      <c r="M377" s="15">
        <v>45</v>
      </c>
      <c r="N377" s="3">
        <v>3.6</v>
      </c>
      <c r="O377" s="75">
        <f t="shared" si="20"/>
        <v>2025</v>
      </c>
      <c r="P377" s="73">
        <f t="shared" si="22"/>
        <v>7041154</v>
      </c>
      <c r="Q377" s="74">
        <f>QUOTIENT(P377,$P$420)</f>
        <v>26</v>
      </c>
      <c r="R377" s="74">
        <f t="shared" si="23"/>
        <v>0</v>
      </c>
      <c r="S377" s="3"/>
      <c r="T377" s="11"/>
      <c r="U377" s="43"/>
      <c r="V377" s="3"/>
    </row>
    <row r="378" spans="1:22" ht="12.75">
      <c r="A378" s="13">
        <v>5</v>
      </c>
      <c r="B378" s="18">
        <v>370</v>
      </c>
      <c r="C378" s="23">
        <v>2</v>
      </c>
      <c r="D378" s="4"/>
      <c r="E378" s="20">
        <v>41.22311859039298</v>
      </c>
      <c r="F378" s="20">
        <v>24.473380266779593</v>
      </c>
      <c r="G378" s="20">
        <v>4.242</v>
      </c>
      <c r="H378" s="1">
        <v>2.9</v>
      </c>
      <c r="I378" s="2"/>
      <c r="J378" s="11">
        <f t="shared" si="21"/>
        <v>29</v>
      </c>
      <c r="K378" s="13">
        <v>2.9</v>
      </c>
      <c r="L378" s="18">
        <v>370</v>
      </c>
      <c r="M378" s="15">
        <v>54</v>
      </c>
      <c r="N378" s="3">
        <v>4.8</v>
      </c>
      <c r="O378" s="75">
        <f t="shared" si="20"/>
        <v>2916</v>
      </c>
      <c r="P378" s="73">
        <f t="shared" si="22"/>
        <v>7044070</v>
      </c>
      <c r="Q378" s="74">
        <f>QUOTIENT(P378,$P$420)</f>
        <v>26</v>
      </c>
      <c r="R378" s="74">
        <f t="shared" si="23"/>
        <v>0</v>
      </c>
      <c r="S378" s="3"/>
      <c r="T378" s="11"/>
      <c r="U378" s="43"/>
      <c r="V378" s="3"/>
    </row>
    <row r="379" spans="1:22" ht="12.75">
      <c r="A379" s="13">
        <v>5</v>
      </c>
      <c r="B379" s="18">
        <v>371</v>
      </c>
      <c r="C379" s="23">
        <v>2</v>
      </c>
      <c r="D379" s="4"/>
      <c r="E379" s="20">
        <v>41.22311859039298</v>
      </c>
      <c r="F379" s="20">
        <v>24.473380266779593</v>
      </c>
      <c r="G379" s="20">
        <v>4.242</v>
      </c>
      <c r="H379" s="1">
        <v>3</v>
      </c>
      <c r="I379" s="2"/>
      <c r="J379" s="11">
        <f t="shared" si="21"/>
        <v>30</v>
      </c>
      <c r="K379" s="13">
        <v>2.9</v>
      </c>
      <c r="L379" s="18">
        <v>371</v>
      </c>
      <c r="M379" s="15">
        <v>35</v>
      </c>
      <c r="N379" s="3">
        <v>3.5</v>
      </c>
      <c r="O379" s="75">
        <f t="shared" si="20"/>
        <v>1225</v>
      </c>
      <c r="P379" s="73">
        <f t="shared" si="22"/>
        <v>7045295</v>
      </c>
      <c r="Q379" s="74">
        <f>QUOTIENT(P379,$P$420)</f>
        <v>26</v>
      </c>
      <c r="R379" s="74">
        <f t="shared" si="23"/>
        <v>0</v>
      </c>
      <c r="S379" s="3"/>
      <c r="T379" s="11"/>
      <c r="U379" s="43"/>
      <c r="V379" s="3"/>
    </row>
    <row r="380" spans="1:22" ht="12.75">
      <c r="A380" s="13">
        <v>5</v>
      </c>
      <c r="B380" s="18">
        <v>369</v>
      </c>
      <c r="C380" s="23">
        <v>2</v>
      </c>
      <c r="D380" s="4"/>
      <c r="E380" s="20">
        <v>41.79198768962932</v>
      </c>
      <c r="F380" s="20">
        <v>24.803761316378434</v>
      </c>
      <c r="G380" s="20">
        <v>4.242</v>
      </c>
      <c r="H380" s="1">
        <v>4.4</v>
      </c>
      <c r="I380" s="2"/>
      <c r="J380" s="11">
        <f t="shared" si="21"/>
        <v>44</v>
      </c>
      <c r="K380" s="13">
        <v>3.6</v>
      </c>
      <c r="L380" s="18">
        <v>369</v>
      </c>
      <c r="M380" s="15">
        <v>42</v>
      </c>
      <c r="N380" s="3">
        <v>3.7</v>
      </c>
      <c r="O380" s="75">
        <f t="shared" si="20"/>
        <v>1764</v>
      </c>
      <c r="P380" s="73">
        <f t="shared" si="22"/>
        <v>7047059</v>
      </c>
      <c r="Q380" s="74">
        <f>QUOTIENT(P380,$P$420)</f>
        <v>26</v>
      </c>
      <c r="R380" s="74">
        <f t="shared" si="23"/>
        <v>0</v>
      </c>
      <c r="S380" s="3"/>
      <c r="T380" s="11"/>
      <c r="U380" s="43"/>
      <c r="V380" s="3"/>
    </row>
    <row r="381" spans="1:22" ht="12.75">
      <c r="A381" s="13">
        <v>5</v>
      </c>
      <c r="B381" s="18">
        <v>377</v>
      </c>
      <c r="C381" s="23">
        <v>1</v>
      </c>
      <c r="D381" s="4"/>
      <c r="E381" s="20">
        <v>45.795386781734614</v>
      </c>
      <c r="F381" s="20">
        <v>25.755424176497794</v>
      </c>
      <c r="G381" s="20">
        <v>4.617</v>
      </c>
      <c r="H381" s="1">
        <v>18.3</v>
      </c>
      <c r="I381" s="2">
        <v>13.7</v>
      </c>
      <c r="J381" s="11">
        <f t="shared" si="21"/>
        <v>183</v>
      </c>
      <c r="K381" s="13">
        <v>14</v>
      </c>
      <c r="L381" s="18">
        <v>377</v>
      </c>
      <c r="M381" s="15">
        <v>200</v>
      </c>
      <c r="N381" s="3">
        <v>16.1</v>
      </c>
      <c r="O381" s="75">
        <f t="shared" si="20"/>
        <v>40000</v>
      </c>
      <c r="P381" s="73">
        <f t="shared" si="22"/>
        <v>7087059</v>
      </c>
      <c r="Q381" s="74">
        <f>QUOTIENT(P381,$P$420)</f>
        <v>27</v>
      </c>
      <c r="R381" s="74">
        <f t="shared" si="23"/>
        <v>1</v>
      </c>
      <c r="S381" s="3"/>
      <c r="T381" s="11"/>
      <c r="U381" s="43"/>
      <c r="V381" s="3"/>
    </row>
    <row r="382" spans="1:22" ht="12.75">
      <c r="A382" s="13">
        <v>5</v>
      </c>
      <c r="B382" s="18">
        <v>378</v>
      </c>
      <c r="C382" s="23">
        <v>1</v>
      </c>
      <c r="D382" s="4"/>
      <c r="E382" s="20">
        <v>46.505646693016104</v>
      </c>
      <c r="F382" s="20">
        <v>26.998275679464417</v>
      </c>
      <c r="G382" s="20">
        <v>4.603</v>
      </c>
      <c r="H382" s="1">
        <v>16.3</v>
      </c>
      <c r="I382" s="2"/>
      <c r="J382" s="11">
        <f t="shared" si="21"/>
        <v>163</v>
      </c>
      <c r="K382" s="13">
        <v>15</v>
      </c>
      <c r="L382" s="18">
        <v>378</v>
      </c>
      <c r="M382" s="15">
        <v>185</v>
      </c>
      <c r="N382" s="3">
        <v>16.9</v>
      </c>
      <c r="O382" s="75">
        <f t="shared" si="20"/>
        <v>34225</v>
      </c>
      <c r="P382" s="73">
        <f t="shared" si="22"/>
        <v>7121284</v>
      </c>
      <c r="Q382" s="74">
        <f>QUOTIENT(P382,$P$420)</f>
        <v>27</v>
      </c>
      <c r="R382" s="74">
        <f t="shared" si="23"/>
        <v>0</v>
      </c>
      <c r="S382" s="3"/>
      <c r="T382" s="11"/>
      <c r="U382" s="43"/>
      <c r="V382" s="3"/>
    </row>
    <row r="383" spans="1:22" ht="12.75">
      <c r="A383" s="13">
        <v>5</v>
      </c>
      <c r="B383" s="18">
        <v>365</v>
      </c>
      <c r="C383" s="23">
        <v>1</v>
      </c>
      <c r="D383" s="4"/>
      <c r="E383" s="20">
        <v>43.34203738429493</v>
      </c>
      <c r="F383" s="20">
        <v>28.866937270489586</v>
      </c>
      <c r="G383" s="20">
        <v>4.499</v>
      </c>
      <c r="H383" s="1">
        <v>23.1</v>
      </c>
      <c r="I383" s="2"/>
      <c r="J383" s="11">
        <f t="shared" si="21"/>
        <v>231</v>
      </c>
      <c r="K383" s="13">
        <v>15.9</v>
      </c>
      <c r="L383" s="18">
        <v>365</v>
      </c>
      <c r="M383" s="15">
        <v>241</v>
      </c>
      <c r="N383" s="3">
        <v>18.3</v>
      </c>
      <c r="O383" s="75">
        <f t="shared" si="20"/>
        <v>58081</v>
      </c>
      <c r="P383" s="73">
        <f t="shared" si="22"/>
        <v>7179365</v>
      </c>
      <c r="Q383" s="74">
        <f>QUOTIENT(P383,$P$420)</f>
        <v>27</v>
      </c>
      <c r="R383" s="74">
        <f t="shared" si="23"/>
        <v>0</v>
      </c>
      <c r="S383" s="3"/>
      <c r="T383" s="11"/>
      <c r="U383" s="43"/>
      <c r="V383" s="3"/>
    </row>
    <row r="384" spans="1:22" ht="12.75">
      <c r="A384" s="13">
        <v>5</v>
      </c>
      <c r="B384" s="18">
        <v>367</v>
      </c>
      <c r="C384" s="23">
        <v>2</v>
      </c>
      <c r="D384" s="4"/>
      <c r="E384" s="20">
        <v>41.74405456645648</v>
      </c>
      <c r="F384" s="20">
        <v>28.949271430429885</v>
      </c>
      <c r="G384" s="20">
        <v>4.243</v>
      </c>
      <c r="H384" s="1">
        <v>3.8</v>
      </c>
      <c r="I384" s="2"/>
      <c r="J384" s="11">
        <f t="shared" si="21"/>
        <v>38</v>
      </c>
      <c r="K384" s="13">
        <v>3.5</v>
      </c>
      <c r="L384" s="18">
        <v>367</v>
      </c>
      <c r="M384" s="15">
        <v>50</v>
      </c>
      <c r="N384" s="3">
        <v>4.9</v>
      </c>
      <c r="O384" s="75">
        <f t="shared" si="20"/>
        <v>2500</v>
      </c>
      <c r="P384" s="73">
        <f t="shared" si="22"/>
        <v>7181865</v>
      </c>
      <c r="Q384" s="74">
        <f>QUOTIENT(P384,$P$420)</f>
        <v>27</v>
      </c>
      <c r="R384" s="74">
        <f t="shared" si="23"/>
        <v>0</v>
      </c>
      <c r="S384" s="3"/>
      <c r="T384" s="11"/>
      <c r="U384" s="43"/>
      <c r="V384" s="3"/>
    </row>
    <row r="385" spans="1:22" ht="12.75">
      <c r="A385" s="13">
        <v>5</v>
      </c>
      <c r="B385" s="18">
        <v>364</v>
      </c>
      <c r="C385" s="23">
        <v>2</v>
      </c>
      <c r="D385" s="4"/>
      <c r="E385" s="20">
        <v>43.83511181755665</v>
      </c>
      <c r="F385" s="20">
        <v>29.222834170256405</v>
      </c>
      <c r="G385" s="20">
        <v>4.546</v>
      </c>
      <c r="H385" s="1">
        <v>3.2</v>
      </c>
      <c r="I385" s="2"/>
      <c r="J385" s="11">
        <f t="shared" si="21"/>
        <v>32</v>
      </c>
      <c r="K385" s="13">
        <v>2.8</v>
      </c>
      <c r="L385" s="18">
        <v>364</v>
      </c>
      <c r="M385" s="15">
        <v>47</v>
      </c>
      <c r="N385" s="3">
        <v>4.3</v>
      </c>
      <c r="O385" s="75">
        <f t="shared" si="20"/>
        <v>2209</v>
      </c>
      <c r="P385" s="73">
        <f t="shared" si="22"/>
        <v>7184074</v>
      </c>
      <c r="Q385" s="74">
        <f>QUOTIENT(P385,$P$420)</f>
        <v>27</v>
      </c>
      <c r="R385" s="74">
        <f t="shared" si="23"/>
        <v>0</v>
      </c>
      <c r="S385" s="3"/>
      <c r="T385" s="11"/>
      <c r="U385" s="43"/>
      <c r="V385" s="3"/>
    </row>
    <row r="386" spans="1:22" ht="12.75">
      <c r="A386" s="13">
        <v>5</v>
      </c>
      <c r="B386" s="18">
        <v>352</v>
      </c>
      <c r="C386" s="23">
        <v>2</v>
      </c>
      <c r="D386" s="4"/>
      <c r="E386" s="20">
        <v>47.927191190829156</v>
      </c>
      <c r="F386" s="20">
        <v>29.601978473705234</v>
      </c>
      <c r="G386" s="20">
        <v>4.462</v>
      </c>
      <c r="H386" s="1">
        <v>5.3</v>
      </c>
      <c r="I386" s="2"/>
      <c r="J386" s="11">
        <f t="shared" si="21"/>
        <v>53</v>
      </c>
      <c r="K386" s="13">
        <v>4.4</v>
      </c>
      <c r="L386" s="18">
        <v>352</v>
      </c>
      <c r="M386" s="15">
        <v>67</v>
      </c>
      <c r="N386" s="3">
        <v>5</v>
      </c>
      <c r="O386" s="75">
        <f t="shared" si="20"/>
        <v>4489</v>
      </c>
      <c r="P386" s="73">
        <f t="shared" si="22"/>
        <v>7188563</v>
      </c>
      <c r="Q386" s="74">
        <f>QUOTIENT(P386,$P$420)</f>
        <v>27</v>
      </c>
      <c r="R386" s="74">
        <f t="shared" si="23"/>
        <v>0</v>
      </c>
      <c r="S386" s="3"/>
      <c r="T386" s="11"/>
      <c r="U386" s="43"/>
      <c r="V386" s="3"/>
    </row>
    <row r="387" spans="1:22" ht="12.75">
      <c r="A387" s="13">
        <v>5</v>
      </c>
      <c r="B387" s="18">
        <v>353</v>
      </c>
      <c r="C387" s="23">
        <v>2</v>
      </c>
      <c r="D387" s="4"/>
      <c r="E387" s="20">
        <v>47.85928738405386</v>
      </c>
      <c r="F387" s="20">
        <v>30.06199268329601</v>
      </c>
      <c r="G387" s="20">
        <v>4.518</v>
      </c>
      <c r="H387" s="1">
        <v>3</v>
      </c>
      <c r="I387" s="2"/>
      <c r="J387" s="11">
        <f t="shared" si="21"/>
        <v>30</v>
      </c>
      <c r="K387" s="13">
        <v>2.8</v>
      </c>
      <c r="L387" s="18">
        <v>353</v>
      </c>
      <c r="M387" s="15">
        <v>45</v>
      </c>
      <c r="N387" s="3">
        <v>4.2</v>
      </c>
      <c r="O387" s="75">
        <f aca="true" t="shared" si="24" ref="O387:O419">M387^2</f>
        <v>2025</v>
      </c>
      <c r="P387" s="73">
        <f t="shared" si="22"/>
        <v>7190588</v>
      </c>
      <c r="Q387" s="74">
        <f>QUOTIENT(P387,$P$420)</f>
        <v>27</v>
      </c>
      <c r="R387" s="74">
        <f t="shared" si="23"/>
        <v>0</v>
      </c>
      <c r="S387" s="3"/>
      <c r="T387" s="11"/>
      <c r="U387" s="43"/>
      <c r="V387" s="3"/>
    </row>
    <row r="388" spans="1:22" ht="12.75">
      <c r="A388" s="13">
        <v>5</v>
      </c>
      <c r="B388" s="18">
        <v>363</v>
      </c>
      <c r="C388" s="23">
        <v>1</v>
      </c>
      <c r="D388" s="4"/>
      <c r="E388" s="20">
        <v>43.05244369617211</v>
      </c>
      <c r="F388" s="20">
        <v>30.80999787062521</v>
      </c>
      <c r="G388" s="20">
        <v>4.472</v>
      </c>
      <c r="H388" s="1">
        <v>17</v>
      </c>
      <c r="I388" s="2"/>
      <c r="J388" s="11">
        <f aca="true" t="shared" si="25" ref="J388:J419">H388*10</f>
        <v>170</v>
      </c>
      <c r="K388" s="13">
        <v>14.8</v>
      </c>
      <c r="L388" s="18">
        <v>363</v>
      </c>
      <c r="M388" s="15">
        <v>183</v>
      </c>
      <c r="N388" s="3">
        <v>16.1</v>
      </c>
      <c r="O388" s="75">
        <f t="shared" si="24"/>
        <v>33489</v>
      </c>
      <c r="P388" s="73">
        <f aca="true" t="shared" si="26" ref="P388:P419">P387+O388</f>
        <v>7224077</v>
      </c>
      <c r="Q388" s="74">
        <f>QUOTIENT(P388,$P$420)</f>
        <v>27</v>
      </c>
      <c r="R388" s="74">
        <f aca="true" t="shared" si="27" ref="R388:R419">IF(Q388&gt;Q387,1,0)</f>
        <v>0</v>
      </c>
      <c r="S388" s="3"/>
      <c r="T388" s="11"/>
      <c r="U388" s="43"/>
      <c r="V388" s="3"/>
    </row>
    <row r="389" spans="1:22" ht="12.75">
      <c r="A389" s="13">
        <v>5</v>
      </c>
      <c r="B389" s="18">
        <v>350</v>
      </c>
      <c r="C389" s="23">
        <v>1</v>
      </c>
      <c r="D389" s="4"/>
      <c r="E389" s="20">
        <v>47.610609422707675</v>
      </c>
      <c r="F389" s="20">
        <v>31.602044718631408</v>
      </c>
      <c r="G389" s="20">
        <v>4.691</v>
      </c>
      <c r="H389" s="1">
        <v>22.2</v>
      </c>
      <c r="I389" s="2"/>
      <c r="J389" s="11">
        <f t="shared" si="25"/>
        <v>222</v>
      </c>
      <c r="K389" s="13"/>
      <c r="L389" s="18">
        <v>350</v>
      </c>
      <c r="M389" s="15">
        <v>235</v>
      </c>
      <c r="N389" s="3">
        <v>17.5</v>
      </c>
      <c r="O389" s="75">
        <f t="shared" si="24"/>
        <v>55225</v>
      </c>
      <c r="P389" s="73">
        <f t="shared" si="26"/>
        <v>7279302</v>
      </c>
      <c r="Q389" s="74">
        <f>QUOTIENT(P389,$P$420)</f>
        <v>27</v>
      </c>
      <c r="R389" s="74">
        <f t="shared" si="27"/>
        <v>0</v>
      </c>
      <c r="S389" s="3"/>
      <c r="T389" s="11"/>
      <c r="U389" s="43"/>
      <c r="V389" s="3"/>
    </row>
    <row r="390" spans="1:22" ht="12.75">
      <c r="A390" s="13">
        <v>5</v>
      </c>
      <c r="B390" s="18">
        <v>351</v>
      </c>
      <c r="C390" s="23">
        <v>2</v>
      </c>
      <c r="D390" s="4"/>
      <c r="E390" s="20">
        <v>49.45563133917832</v>
      </c>
      <c r="F390" s="20">
        <v>31.706658903821502</v>
      </c>
      <c r="G390" s="20">
        <v>4.568</v>
      </c>
      <c r="H390" s="1">
        <v>4.7</v>
      </c>
      <c r="I390" s="2"/>
      <c r="J390" s="11">
        <f t="shared" si="25"/>
        <v>47</v>
      </c>
      <c r="K390" s="13">
        <v>3.6</v>
      </c>
      <c r="L390" s="18">
        <v>351</v>
      </c>
      <c r="M390" s="15">
        <v>61</v>
      </c>
      <c r="N390" s="3">
        <v>5.5</v>
      </c>
      <c r="O390" s="75">
        <f t="shared" si="24"/>
        <v>3721</v>
      </c>
      <c r="P390" s="73">
        <f t="shared" si="26"/>
        <v>7283023</v>
      </c>
      <c r="Q390" s="74">
        <f>QUOTIENT(P390,$P$420)</f>
        <v>27</v>
      </c>
      <c r="R390" s="74">
        <f t="shared" si="27"/>
        <v>0</v>
      </c>
      <c r="S390" s="3"/>
      <c r="T390" s="11"/>
      <c r="U390" s="43"/>
      <c r="V390" s="3"/>
    </row>
    <row r="391" spans="1:22" ht="12.75">
      <c r="A391" s="13">
        <v>5</v>
      </c>
      <c r="B391" s="18">
        <v>354</v>
      </c>
      <c r="C391" s="23">
        <v>2</v>
      </c>
      <c r="D391" s="4"/>
      <c r="E391" s="20">
        <v>43.76680816360306</v>
      </c>
      <c r="F391" s="20">
        <v>32.55284852620993</v>
      </c>
      <c r="G391" s="20">
        <v>4.432</v>
      </c>
      <c r="H391" s="1">
        <v>3.1</v>
      </c>
      <c r="I391" s="2"/>
      <c r="J391" s="11">
        <f t="shared" si="25"/>
        <v>31</v>
      </c>
      <c r="K391" s="13">
        <v>2.6</v>
      </c>
      <c r="L391" s="18">
        <v>354</v>
      </c>
      <c r="M391" s="15">
        <v>43</v>
      </c>
      <c r="N391" s="3">
        <v>3.7</v>
      </c>
      <c r="O391" s="75">
        <f t="shared" si="24"/>
        <v>1849</v>
      </c>
      <c r="P391" s="73">
        <f t="shared" si="26"/>
        <v>7284872</v>
      </c>
      <c r="Q391" s="74">
        <f>QUOTIENT(P391,$P$420)</f>
        <v>27</v>
      </c>
      <c r="R391" s="74">
        <f t="shared" si="27"/>
        <v>0</v>
      </c>
      <c r="S391" s="3"/>
      <c r="T391" s="11"/>
      <c r="U391" s="43"/>
      <c r="V391" s="3"/>
    </row>
    <row r="392" spans="1:22" ht="12.75">
      <c r="A392" s="13">
        <v>5</v>
      </c>
      <c r="B392" s="18">
        <v>355</v>
      </c>
      <c r="C392" s="23">
        <v>1</v>
      </c>
      <c r="D392" s="4"/>
      <c r="E392" s="20">
        <v>42.3550145884867</v>
      </c>
      <c r="F392" s="20">
        <v>33.54014377144318</v>
      </c>
      <c r="G392" s="20">
        <v>4.453</v>
      </c>
      <c r="H392" s="1">
        <v>14.1</v>
      </c>
      <c r="I392" s="2"/>
      <c r="J392" s="11">
        <f t="shared" si="25"/>
        <v>141</v>
      </c>
      <c r="K392" s="13"/>
      <c r="L392" s="18">
        <v>355</v>
      </c>
      <c r="M392" s="15">
        <v>153</v>
      </c>
      <c r="N392" s="3">
        <v>14.4</v>
      </c>
      <c r="O392" s="75">
        <f t="shared" si="24"/>
        <v>23409</v>
      </c>
      <c r="P392" s="73">
        <f t="shared" si="26"/>
        <v>7308281</v>
      </c>
      <c r="Q392" s="74">
        <f>QUOTIENT(P392,$P$420)</f>
        <v>27</v>
      </c>
      <c r="R392" s="74">
        <f t="shared" si="27"/>
        <v>0</v>
      </c>
      <c r="S392" s="3"/>
      <c r="T392" s="11"/>
      <c r="U392" s="43"/>
      <c r="V392" s="3"/>
    </row>
    <row r="393" spans="1:22" ht="12.75">
      <c r="A393" s="13">
        <v>5</v>
      </c>
      <c r="B393" s="18">
        <v>347</v>
      </c>
      <c r="C393" s="23">
        <v>1</v>
      </c>
      <c r="D393" s="4"/>
      <c r="E393" s="20">
        <v>45.62711008134818</v>
      </c>
      <c r="F393" s="20">
        <v>33.996459545437006</v>
      </c>
      <c r="G393" s="20">
        <v>4.697</v>
      </c>
      <c r="H393" s="1">
        <v>14.4</v>
      </c>
      <c r="I393" s="2"/>
      <c r="J393" s="11">
        <f t="shared" si="25"/>
        <v>144</v>
      </c>
      <c r="K393" s="13">
        <v>13.9</v>
      </c>
      <c r="L393" s="18">
        <v>347</v>
      </c>
      <c r="M393" s="15">
        <v>158</v>
      </c>
      <c r="N393" s="3">
        <v>15.1</v>
      </c>
      <c r="O393" s="75">
        <f t="shared" si="24"/>
        <v>24964</v>
      </c>
      <c r="P393" s="73">
        <f t="shared" si="26"/>
        <v>7333245</v>
      </c>
      <c r="Q393" s="74">
        <f>QUOTIENT(P393,$P$420)</f>
        <v>27</v>
      </c>
      <c r="R393" s="74">
        <f t="shared" si="27"/>
        <v>0</v>
      </c>
      <c r="S393" s="3"/>
      <c r="T393" s="11"/>
      <c r="U393" s="43"/>
      <c r="V393" s="3"/>
    </row>
    <row r="394" spans="1:22" ht="12.75">
      <c r="A394" s="13">
        <v>5</v>
      </c>
      <c r="B394" s="18">
        <v>345</v>
      </c>
      <c r="C394" s="23">
        <v>1</v>
      </c>
      <c r="D394" s="4"/>
      <c r="E394" s="20">
        <v>48.16420098980529</v>
      </c>
      <c r="F394" s="20">
        <v>34.4309290175801</v>
      </c>
      <c r="G394" s="20">
        <v>4.595</v>
      </c>
      <c r="H394" s="1">
        <v>15.9</v>
      </c>
      <c r="I394" s="2"/>
      <c r="J394" s="11">
        <f t="shared" si="25"/>
        <v>159</v>
      </c>
      <c r="K394" s="13">
        <v>14.7</v>
      </c>
      <c r="L394" s="18">
        <v>345</v>
      </c>
      <c r="M394" s="15">
        <v>179</v>
      </c>
      <c r="N394" s="3">
        <v>17.1</v>
      </c>
      <c r="O394" s="75">
        <f t="shared" si="24"/>
        <v>32041</v>
      </c>
      <c r="P394" s="73">
        <f t="shared" si="26"/>
        <v>7365286</v>
      </c>
      <c r="Q394" s="74">
        <f>QUOTIENT(P394,$P$420)</f>
        <v>28</v>
      </c>
      <c r="R394" s="74">
        <f t="shared" si="27"/>
        <v>1</v>
      </c>
      <c r="S394" s="3"/>
      <c r="T394" s="11"/>
      <c r="U394" s="43"/>
      <c r="V394" s="3"/>
    </row>
    <row r="395" spans="1:22" ht="12.75">
      <c r="A395" s="13">
        <v>5</v>
      </c>
      <c r="B395" s="18">
        <v>348</v>
      </c>
      <c r="C395" s="23">
        <v>2</v>
      </c>
      <c r="D395" s="4"/>
      <c r="E395" s="20">
        <v>45.04422092370603</v>
      </c>
      <c r="F395" s="20">
        <v>34.52658144642131</v>
      </c>
      <c r="G395" s="20">
        <v>4.646</v>
      </c>
      <c r="H395" s="1">
        <v>3.3</v>
      </c>
      <c r="I395" s="2"/>
      <c r="J395" s="11">
        <f t="shared" si="25"/>
        <v>33</v>
      </c>
      <c r="K395" s="13">
        <v>3.3</v>
      </c>
      <c r="L395" s="18">
        <v>348</v>
      </c>
      <c r="M395" s="15">
        <v>46</v>
      </c>
      <c r="N395" s="3">
        <v>4.2</v>
      </c>
      <c r="O395" s="75">
        <f t="shared" si="24"/>
        <v>2116</v>
      </c>
      <c r="P395" s="73">
        <f t="shared" si="26"/>
        <v>7367402</v>
      </c>
      <c r="Q395" s="74">
        <f>QUOTIENT(P395,$P$420)</f>
        <v>28</v>
      </c>
      <c r="R395" s="74">
        <f t="shared" si="27"/>
        <v>0</v>
      </c>
      <c r="S395" s="3"/>
      <c r="T395" s="11"/>
      <c r="U395" s="43"/>
      <c r="V395" s="3"/>
    </row>
    <row r="396" spans="1:22" ht="12.75">
      <c r="A396" s="13">
        <v>5</v>
      </c>
      <c r="B396" s="18">
        <v>346</v>
      </c>
      <c r="C396" s="23">
        <v>2</v>
      </c>
      <c r="D396" s="4"/>
      <c r="E396" s="20">
        <v>45.378256883748946</v>
      </c>
      <c r="F396" s="20">
        <v>34.698511599094445</v>
      </c>
      <c r="G396" s="20">
        <v>4.525</v>
      </c>
      <c r="H396" s="1">
        <v>4.5</v>
      </c>
      <c r="I396" s="2"/>
      <c r="J396" s="11">
        <f t="shared" si="25"/>
        <v>45</v>
      </c>
      <c r="K396" s="13">
        <v>3.6</v>
      </c>
      <c r="L396" s="18">
        <v>346</v>
      </c>
      <c r="M396" s="15">
        <v>57</v>
      </c>
      <c r="N396" s="3">
        <v>4.4</v>
      </c>
      <c r="O396" s="75">
        <f t="shared" si="24"/>
        <v>3249</v>
      </c>
      <c r="P396" s="73">
        <f t="shared" si="26"/>
        <v>7370651</v>
      </c>
      <c r="Q396" s="74">
        <f>QUOTIENT(P396,$P$420)</f>
        <v>28</v>
      </c>
      <c r="R396" s="74">
        <f t="shared" si="27"/>
        <v>0</v>
      </c>
      <c r="S396" s="3"/>
      <c r="T396" s="11"/>
      <c r="U396" s="43"/>
      <c r="V396" s="3"/>
    </row>
    <row r="397" spans="1:22" ht="12.75">
      <c r="A397" s="13">
        <v>5</v>
      </c>
      <c r="B397" s="18">
        <v>342</v>
      </c>
      <c r="C397" s="23">
        <v>2</v>
      </c>
      <c r="D397" s="4"/>
      <c r="E397" s="20">
        <v>46.56366044491454</v>
      </c>
      <c r="F397" s="20">
        <v>36.62826375861543</v>
      </c>
      <c r="G397" s="20">
        <v>4.658</v>
      </c>
      <c r="H397" s="1">
        <v>3.6</v>
      </c>
      <c r="I397" s="2"/>
      <c r="J397" s="11">
        <f t="shared" si="25"/>
        <v>36</v>
      </c>
      <c r="K397" s="13">
        <v>4</v>
      </c>
      <c r="L397" s="18">
        <v>342</v>
      </c>
      <c r="M397" s="15">
        <v>52</v>
      </c>
      <c r="N397" s="3">
        <v>5.4</v>
      </c>
      <c r="O397" s="75">
        <f t="shared" si="24"/>
        <v>2704</v>
      </c>
      <c r="P397" s="73">
        <f t="shared" si="26"/>
        <v>7373355</v>
      </c>
      <c r="Q397" s="74">
        <f>QUOTIENT(P397,$P$420)</f>
        <v>28</v>
      </c>
      <c r="R397" s="74">
        <f t="shared" si="27"/>
        <v>0</v>
      </c>
      <c r="S397" s="3"/>
      <c r="T397" s="11"/>
      <c r="U397" s="43"/>
      <c r="V397" s="3"/>
    </row>
    <row r="398" spans="1:22" ht="12.75">
      <c r="A398" s="13">
        <v>5</v>
      </c>
      <c r="B398" s="18">
        <v>343</v>
      </c>
      <c r="C398" s="23">
        <v>1</v>
      </c>
      <c r="D398" s="4"/>
      <c r="E398" s="20">
        <v>47.76071123307445</v>
      </c>
      <c r="F398" s="20">
        <v>36.87101344567132</v>
      </c>
      <c r="G398" s="20">
        <v>4.677</v>
      </c>
      <c r="H398" s="1">
        <v>16.1</v>
      </c>
      <c r="I398" s="2"/>
      <c r="J398" s="11">
        <f t="shared" si="25"/>
        <v>161</v>
      </c>
      <c r="K398" s="13">
        <v>14.7</v>
      </c>
      <c r="L398" s="18">
        <v>343</v>
      </c>
      <c r="M398" s="15">
        <v>176</v>
      </c>
      <c r="N398" s="3">
        <v>16.2</v>
      </c>
      <c r="O398" s="75">
        <f t="shared" si="24"/>
        <v>30976</v>
      </c>
      <c r="P398" s="73">
        <f t="shared" si="26"/>
        <v>7404331</v>
      </c>
      <c r="Q398" s="74">
        <f>QUOTIENT(P398,$P$420)</f>
        <v>28</v>
      </c>
      <c r="R398" s="74">
        <f t="shared" si="27"/>
        <v>0</v>
      </c>
      <c r="S398" s="3"/>
      <c r="T398" s="11"/>
      <c r="U398" s="43"/>
      <c r="V398" s="3"/>
    </row>
    <row r="399" spans="1:22" ht="12.75">
      <c r="A399" s="13">
        <v>5</v>
      </c>
      <c r="B399" s="18">
        <v>344</v>
      </c>
      <c r="C399" s="23">
        <v>2</v>
      </c>
      <c r="D399" s="4"/>
      <c r="E399" s="20">
        <v>47.93879069192271</v>
      </c>
      <c r="F399" s="20">
        <v>37.25097621534266</v>
      </c>
      <c r="G399" s="20">
        <v>4.581</v>
      </c>
      <c r="H399" s="1">
        <v>4</v>
      </c>
      <c r="I399" s="2"/>
      <c r="J399" s="11">
        <f t="shared" si="25"/>
        <v>40</v>
      </c>
      <c r="K399" s="13">
        <v>2.9</v>
      </c>
      <c r="L399" s="18">
        <v>344</v>
      </c>
      <c r="M399" s="15">
        <v>54</v>
      </c>
      <c r="N399" s="3">
        <v>4.5</v>
      </c>
      <c r="O399" s="75">
        <f t="shared" si="24"/>
        <v>2916</v>
      </c>
      <c r="P399" s="73">
        <f t="shared" si="26"/>
        <v>7407247</v>
      </c>
      <c r="Q399" s="74">
        <f>QUOTIENT(P399,$P$420)</f>
        <v>28</v>
      </c>
      <c r="R399" s="74">
        <f t="shared" si="27"/>
        <v>0</v>
      </c>
      <c r="S399" s="3"/>
      <c r="T399" s="11"/>
      <c r="U399" s="43"/>
      <c r="V399" s="3"/>
    </row>
    <row r="400" spans="1:22" ht="12.75">
      <c r="A400" s="13">
        <v>5</v>
      </c>
      <c r="B400" s="18">
        <v>357</v>
      </c>
      <c r="C400" s="23">
        <v>3</v>
      </c>
      <c r="D400" s="4"/>
      <c r="E400" s="20">
        <v>43.67283992662593</v>
      </c>
      <c r="F400" s="20">
        <v>37.4868682840179</v>
      </c>
      <c r="G400" s="20">
        <v>4.845</v>
      </c>
      <c r="H400" s="1">
        <v>3</v>
      </c>
      <c r="I400" s="2"/>
      <c r="J400" s="11">
        <f t="shared" si="25"/>
        <v>30</v>
      </c>
      <c r="K400" s="13">
        <v>6.4</v>
      </c>
      <c r="L400" s="18">
        <v>357</v>
      </c>
      <c r="M400" s="15">
        <v>42</v>
      </c>
      <c r="N400" s="3">
        <v>6</v>
      </c>
      <c r="O400" s="75">
        <f t="shared" si="24"/>
        <v>1764</v>
      </c>
      <c r="P400" s="73">
        <f t="shared" si="26"/>
        <v>7409011</v>
      </c>
      <c r="Q400" s="74">
        <f>QUOTIENT(P400,$P$420)</f>
        <v>28</v>
      </c>
      <c r="R400" s="74">
        <f t="shared" si="27"/>
        <v>0</v>
      </c>
      <c r="S400" s="3"/>
      <c r="T400" s="11"/>
      <c r="U400" s="43"/>
      <c r="V400" s="3"/>
    </row>
    <row r="401" spans="1:22" ht="12.75">
      <c r="A401" s="13">
        <v>5</v>
      </c>
      <c r="B401" s="18">
        <v>358</v>
      </c>
      <c r="C401" s="23">
        <v>3</v>
      </c>
      <c r="D401" s="4"/>
      <c r="E401" s="20">
        <v>43.87284159515293</v>
      </c>
      <c r="F401" s="20">
        <v>37.494826461348225</v>
      </c>
      <c r="G401" s="20">
        <v>4.856</v>
      </c>
      <c r="H401" s="1">
        <v>3</v>
      </c>
      <c r="I401" s="2"/>
      <c r="J401" s="11">
        <f t="shared" si="25"/>
        <v>30</v>
      </c>
      <c r="K401" s="13">
        <v>4.8</v>
      </c>
      <c r="L401" s="18">
        <v>358</v>
      </c>
      <c r="M401" s="15">
        <v>39</v>
      </c>
      <c r="N401" s="3">
        <v>6.7</v>
      </c>
      <c r="O401" s="75">
        <f t="shared" si="24"/>
        <v>1521</v>
      </c>
      <c r="P401" s="73">
        <f t="shared" si="26"/>
        <v>7410532</v>
      </c>
      <c r="Q401" s="74">
        <f>QUOTIENT(P401,$P$420)</f>
        <v>28</v>
      </c>
      <c r="R401" s="74">
        <f t="shared" si="27"/>
        <v>0</v>
      </c>
      <c r="S401" s="3"/>
      <c r="T401" s="11"/>
      <c r="U401" s="43"/>
      <c r="V401" s="3"/>
    </row>
    <row r="402" spans="1:22" ht="12.75">
      <c r="A402" s="13">
        <v>5</v>
      </c>
      <c r="B402" s="18">
        <v>356</v>
      </c>
      <c r="C402" s="23">
        <v>1</v>
      </c>
      <c r="D402" s="4"/>
      <c r="E402" s="20">
        <v>43.39390183001825</v>
      </c>
      <c r="F402" s="20">
        <v>37.78292661992635</v>
      </c>
      <c r="G402" s="20">
        <v>4.79</v>
      </c>
      <c r="H402" s="1">
        <v>15.3</v>
      </c>
      <c r="I402" s="2"/>
      <c r="J402" s="11">
        <f t="shared" si="25"/>
        <v>153</v>
      </c>
      <c r="K402" s="13">
        <v>15.2</v>
      </c>
      <c r="L402" s="18">
        <v>356</v>
      </c>
      <c r="M402" s="15">
        <v>172</v>
      </c>
      <c r="N402" s="3">
        <v>18</v>
      </c>
      <c r="O402" s="75">
        <f t="shared" si="24"/>
        <v>29584</v>
      </c>
      <c r="P402" s="73">
        <f t="shared" si="26"/>
        <v>7440116</v>
      </c>
      <c r="Q402" s="74">
        <f>QUOTIENT(P402,$P$420)</f>
        <v>28</v>
      </c>
      <c r="R402" s="74">
        <f t="shared" si="27"/>
        <v>0</v>
      </c>
      <c r="S402" s="3"/>
      <c r="T402" s="11"/>
      <c r="U402" s="43"/>
      <c r="V402" s="3"/>
    </row>
    <row r="403" spans="1:22" ht="12.75">
      <c r="A403" s="13">
        <v>5</v>
      </c>
      <c r="B403" s="18">
        <v>341</v>
      </c>
      <c r="C403" s="23">
        <v>7</v>
      </c>
      <c r="D403" s="4"/>
      <c r="E403" s="20">
        <v>47.317910526947756</v>
      </c>
      <c r="F403" s="20">
        <v>37.82410606166082</v>
      </c>
      <c r="G403" s="20">
        <v>4.75</v>
      </c>
      <c r="H403" s="1">
        <v>3.7</v>
      </c>
      <c r="I403" s="2"/>
      <c r="J403" s="11">
        <f t="shared" si="25"/>
        <v>37</v>
      </c>
      <c r="K403" s="13">
        <v>5.7</v>
      </c>
      <c r="L403" s="18">
        <v>341</v>
      </c>
      <c r="M403" s="15">
        <v>57</v>
      </c>
      <c r="N403" s="3">
        <v>8.2</v>
      </c>
      <c r="O403" s="75">
        <f t="shared" si="24"/>
        <v>3249</v>
      </c>
      <c r="P403" s="73">
        <f t="shared" si="26"/>
        <v>7443365</v>
      </c>
      <c r="Q403" s="74">
        <f>QUOTIENT(P403,$P$420)</f>
        <v>28</v>
      </c>
      <c r="R403" s="74">
        <f t="shared" si="27"/>
        <v>0</v>
      </c>
      <c r="S403" s="3"/>
      <c r="T403" s="11"/>
      <c r="U403" s="43"/>
      <c r="V403" s="3"/>
    </row>
    <row r="404" spans="1:22" ht="12.75">
      <c r="A404" s="13">
        <v>5</v>
      </c>
      <c r="B404" s="18">
        <v>340</v>
      </c>
      <c r="C404" s="23">
        <v>7</v>
      </c>
      <c r="D404" s="4"/>
      <c r="E404" s="20">
        <v>46.931916181424064</v>
      </c>
      <c r="F404" s="20">
        <v>37.85118677848538</v>
      </c>
      <c r="G404" s="20">
        <v>4.677</v>
      </c>
      <c r="H404" s="1">
        <v>3.5</v>
      </c>
      <c r="I404" s="2"/>
      <c r="J404" s="11">
        <f t="shared" si="25"/>
        <v>35</v>
      </c>
      <c r="K404" s="13">
        <v>5.5</v>
      </c>
      <c r="L404" s="18">
        <v>340</v>
      </c>
      <c r="M404" s="15">
        <v>45</v>
      </c>
      <c r="N404" s="3">
        <v>7.5</v>
      </c>
      <c r="O404" s="75">
        <f t="shared" si="24"/>
        <v>2025</v>
      </c>
      <c r="P404" s="73">
        <f t="shared" si="26"/>
        <v>7445390</v>
      </c>
      <c r="Q404" s="74">
        <f>QUOTIENT(P404,$P$420)</f>
        <v>28</v>
      </c>
      <c r="R404" s="74">
        <f t="shared" si="27"/>
        <v>0</v>
      </c>
      <c r="S404" s="3"/>
      <c r="T404" s="11"/>
      <c r="U404" s="43"/>
      <c r="V404" s="3"/>
    </row>
    <row r="405" spans="1:22" ht="12.75">
      <c r="A405" s="13">
        <v>5</v>
      </c>
      <c r="B405" s="18">
        <v>360</v>
      </c>
      <c r="C405" s="23">
        <v>3</v>
      </c>
      <c r="D405" s="4"/>
      <c r="E405" s="20">
        <v>42.31593426602109</v>
      </c>
      <c r="F405" s="20">
        <v>37.9381520397842</v>
      </c>
      <c r="G405" s="20">
        <v>4.788</v>
      </c>
      <c r="H405" s="1">
        <v>2.7</v>
      </c>
      <c r="I405" s="2"/>
      <c r="J405" s="11">
        <f t="shared" si="25"/>
        <v>27</v>
      </c>
      <c r="K405" s="13">
        <v>4.8</v>
      </c>
      <c r="L405" s="18">
        <v>360</v>
      </c>
      <c r="M405" s="15">
        <v>35</v>
      </c>
      <c r="N405" s="3">
        <v>5.8</v>
      </c>
      <c r="O405" s="75">
        <f t="shared" si="24"/>
        <v>1225</v>
      </c>
      <c r="P405" s="73">
        <f t="shared" si="26"/>
        <v>7446615</v>
      </c>
      <c r="Q405" s="74">
        <f>QUOTIENT(P405,$P$420)</f>
        <v>28</v>
      </c>
      <c r="R405" s="74">
        <f t="shared" si="27"/>
        <v>0</v>
      </c>
      <c r="S405" s="3"/>
      <c r="T405" s="11"/>
      <c r="U405" s="43"/>
      <c r="V405" s="3"/>
    </row>
    <row r="406" spans="1:22" ht="12.75">
      <c r="A406" s="13">
        <v>5</v>
      </c>
      <c r="B406" s="18">
        <v>361</v>
      </c>
      <c r="C406" s="23">
        <v>1</v>
      </c>
      <c r="D406" s="4"/>
      <c r="E406" s="20">
        <v>41.61219086241873</v>
      </c>
      <c r="F406" s="20">
        <v>39.165299228138615</v>
      </c>
      <c r="G406" s="20">
        <v>4.75</v>
      </c>
      <c r="H406" s="1">
        <v>18.8</v>
      </c>
      <c r="I406" s="2"/>
      <c r="J406" s="11">
        <f t="shared" si="25"/>
        <v>188</v>
      </c>
      <c r="K406" s="13">
        <v>16.6</v>
      </c>
      <c r="L406" s="18">
        <v>361</v>
      </c>
      <c r="M406" s="15">
        <v>195</v>
      </c>
      <c r="N406" s="3">
        <v>17.9</v>
      </c>
      <c r="O406" s="75">
        <f t="shared" si="24"/>
        <v>38025</v>
      </c>
      <c r="P406" s="73">
        <f t="shared" si="26"/>
        <v>7484640</v>
      </c>
      <c r="Q406" s="74">
        <f>QUOTIENT(P406,$P$420)</f>
        <v>28</v>
      </c>
      <c r="R406" s="74">
        <f t="shared" si="27"/>
        <v>0</v>
      </c>
      <c r="S406" s="3"/>
      <c r="T406" s="11"/>
      <c r="U406" s="43"/>
      <c r="V406" s="3"/>
    </row>
    <row r="407" spans="1:22" ht="12.75">
      <c r="A407" s="13">
        <v>5</v>
      </c>
      <c r="B407" s="18">
        <v>335</v>
      </c>
      <c r="C407" s="23">
        <v>1</v>
      </c>
      <c r="D407" s="4"/>
      <c r="E407" s="20">
        <v>45.69327630019348</v>
      </c>
      <c r="F407" s="20">
        <v>39.573445831190604</v>
      </c>
      <c r="G407" s="20">
        <v>5.064</v>
      </c>
      <c r="H407" s="1">
        <v>18.6</v>
      </c>
      <c r="I407" s="2">
        <v>13.5</v>
      </c>
      <c r="J407" s="11">
        <f t="shared" si="25"/>
        <v>186</v>
      </c>
      <c r="K407" s="13">
        <v>16.2</v>
      </c>
      <c r="L407" s="18">
        <v>335</v>
      </c>
      <c r="M407" s="15">
        <v>197</v>
      </c>
      <c r="N407" s="3">
        <v>17.7</v>
      </c>
      <c r="O407" s="75">
        <f t="shared" si="24"/>
        <v>38809</v>
      </c>
      <c r="P407" s="73">
        <f t="shared" si="26"/>
        <v>7523449</v>
      </c>
      <c r="Q407" s="74">
        <f>QUOTIENT(P407,$P$420)</f>
        <v>28</v>
      </c>
      <c r="R407" s="74">
        <f t="shared" si="27"/>
        <v>0</v>
      </c>
      <c r="S407" s="3"/>
      <c r="T407" s="11"/>
      <c r="U407" s="43"/>
      <c r="V407" s="3"/>
    </row>
    <row r="408" spans="1:22" ht="12.75">
      <c r="A408" s="13">
        <v>5</v>
      </c>
      <c r="B408" s="18">
        <v>337</v>
      </c>
      <c r="C408" s="23">
        <v>1</v>
      </c>
      <c r="D408" s="4"/>
      <c r="E408" s="20">
        <v>48.31342973146554</v>
      </c>
      <c r="F408" s="20">
        <v>40.30689794046103</v>
      </c>
      <c r="G408" s="20">
        <v>4.99</v>
      </c>
      <c r="H408" s="1">
        <v>21.4</v>
      </c>
      <c r="I408" s="2"/>
      <c r="J408" s="11">
        <f t="shared" si="25"/>
        <v>214</v>
      </c>
      <c r="K408" s="13">
        <v>16.2</v>
      </c>
      <c r="L408" s="18">
        <v>337</v>
      </c>
      <c r="M408" s="15">
        <v>235</v>
      </c>
      <c r="N408" s="3">
        <v>17.9</v>
      </c>
      <c r="O408" s="75">
        <f t="shared" si="24"/>
        <v>55225</v>
      </c>
      <c r="P408" s="73">
        <f t="shared" si="26"/>
        <v>7578674</v>
      </c>
      <c r="Q408" s="74">
        <f>QUOTIENT(P408,$P$420)</f>
        <v>28</v>
      </c>
      <c r="R408" s="74">
        <f t="shared" si="27"/>
        <v>0</v>
      </c>
      <c r="S408" s="3"/>
      <c r="T408" s="11"/>
      <c r="U408" s="43"/>
      <c r="V408" s="3"/>
    </row>
    <row r="409" spans="1:22" ht="12.75">
      <c r="A409" s="13">
        <v>5</v>
      </c>
      <c r="B409" s="18">
        <v>332</v>
      </c>
      <c r="C409" s="23">
        <v>1</v>
      </c>
      <c r="D409" s="4"/>
      <c r="E409" s="20">
        <v>45.0337963773461</v>
      </c>
      <c r="F409" s="20">
        <v>42.06058379104752</v>
      </c>
      <c r="G409" s="20">
        <v>4.775</v>
      </c>
      <c r="H409" s="1">
        <v>17.3</v>
      </c>
      <c r="I409" s="2"/>
      <c r="J409" s="11">
        <f t="shared" si="25"/>
        <v>173</v>
      </c>
      <c r="K409" s="13">
        <v>16</v>
      </c>
      <c r="L409" s="18">
        <v>332</v>
      </c>
      <c r="M409" s="15">
        <v>193</v>
      </c>
      <c r="N409" s="3">
        <v>17.2</v>
      </c>
      <c r="O409" s="75">
        <f t="shared" si="24"/>
        <v>37249</v>
      </c>
      <c r="P409" s="73">
        <f t="shared" si="26"/>
        <v>7615923</v>
      </c>
      <c r="Q409" s="74">
        <f>QUOTIENT(P409,$P$420)</f>
        <v>29</v>
      </c>
      <c r="R409" s="74">
        <f t="shared" si="27"/>
        <v>1</v>
      </c>
      <c r="S409" s="3"/>
      <c r="T409" s="11"/>
      <c r="U409" s="43"/>
      <c r="V409" s="3"/>
    </row>
    <row r="410" spans="1:22" ht="12.75">
      <c r="A410" s="13">
        <v>5</v>
      </c>
      <c r="B410" s="18">
        <v>320</v>
      </c>
      <c r="C410" s="23">
        <v>2</v>
      </c>
      <c r="D410" s="4"/>
      <c r="E410" s="20">
        <v>43.20496203441464</v>
      </c>
      <c r="F410" s="20">
        <v>42.852966240445824</v>
      </c>
      <c r="G410" s="20">
        <v>4.952</v>
      </c>
      <c r="H410" s="1">
        <v>3.5</v>
      </c>
      <c r="I410" s="2"/>
      <c r="J410" s="11">
        <f t="shared" si="25"/>
        <v>35</v>
      </c>
      <c r="K410" s="13">
        <v>3.3</v>
      </c>
      <c r="L410" s="18">
        <v>320</v>
      </c>
      <c r="M410" s="15">
        <v>46</v>
      </c>
      <c r="N410" s="3">
        <v>4.3</v>
      </c>
      <c r="O410" s="75">
        <f t="shared" si="24"/>
        <v>2116</v>
      </c>
      <c r="P410" s="73">
        <f t="shared" si="26"/>
        <v>7618039</v>
      </c>
      <c r="Q410" s="74">
        <f>QUOTIENT(P410,$P$420)</f>
        <v>29</v>
      </c>
      <c r="R410" s="74">
        <f t="shared" si="27"/>
        <v>0</v>
      </c>
      <c r="S410" s="3"/>
      <c r="T410" s="11"/>
      <c r="U410" s="43"/>
      <c r="V410" s="3"/>
    </row>
    <row r="411" spans="1:22" ht="12.75">
      <c r="A411" s="13">
        <v>5</v>
      </c>
      <c r="B411" s="18">
        <v>331</v>
      </c>
      <c r="C411" s="23">
        <v>2</v>
      </c>
      <c r="D411" s="4"/>
      <c r="E411" s="20">
        <v>45.79115080643815</v>
      </c>
      <c r="F411" s="20">
        <v>43.755425455845334</v>
      </c>
      <c r="G411" s="20">
        <v>4.922</v>
      </c>
      <c r="H411" s="1">
        <v>3.1</v>
      </c>
      <c r="I411" s="2"/>
      <c r="J411" s="11">
        <f t="shared" si="25"/>
        <v>31</v>
      </c>
      <c r="K411" s="13">
        <v>2.4</v>
      </c>
      <c r="L411" s="18">
        <v>331</v>
      </c>
      <c r="M411" s="15">
        <v>43</v>
      </c>
      <c r="N411" s="3">
        <v>3.2</v>
      </c>
      <c r="O411" s="75">
        <f t="shared" si="24"/>
        <v>1849</v>
      </c>
      <c r="P411" s="73">
        <f t="shared" si="26"/>
        <v>7619888</v>
      </c>
      <c r="Q411" s="74">
        <f>QUOTIENT(P411,$P$420)</f>
        <v>29</v>
      </c>
      <c r="R411" s="74">
        <f t="shared" si="27"/>
        <v>0</v>
      </c>
      <c r="S411" s="3"/>
      <c r="T411" s="11"/>
      <c r="U411" s="43"/>
      <c r="V411" s="3"/>
    </row>
    <row r="412" spans="1:22" ht="12.75">
      <c r="A412" s="13">
        <v>5</v>
      </c>
      <c r="B412" s="18">
        <v>317</v>
      </c>
      <c r="C412" s="23">
        <v>1</v>
      </c>
      <c r="D412" s="4"/>
      <c r="E412" s="20">
        <v>40.56415782143299</v>
      </c>
      <c r="F412" s="20">
        <v>43.78951848602445</v>
      </c>
      <c r="G412" s="20">
        <v>5.314</v>
      </c>
      <c r="H412" s="1">
        <v>17.5</v>
      </c>
      <c r="I412" s="2"/>
      <c r="J412" s="11">
        <f t="shared" si="25"/>
        <v>175</v>
      </c>
      <c r="K412" s="13">
        <v>16</v>
      </c>
      <c r="L412" s="18">
        <v>317</v>
      </c>
      <c r="M412" s="15">
        <v>188</v>
      </c>
      <c r="N412" s="3">
        <v>17.8</v>
      </c>
      <c r="O412" s="75">
        <f t="shared" si="24"/>
        <v>35344</v>
      </c>
      <c r="P412" s="73">
        <f t="shared" si="26"/>
        <v>7655232</v>
      </c>
      <c r="Q412" s="74">
        <f>QUOTIENT(P412,$P$420)</f>
        <v>29</v>
      </c>
      <c r="R412" s="74">
        <f t="shared" si="27"/>
        <v>0</v>
      </c>
      <c r="S412" s="3"/>
      <c r="T412" s="11"/>
      <c r="U412" s="43"/>
      <c r="V412" s="3"/>
    </row>
    <row r="413" spans="1:22" ht="12.75">
      <c r="A413" s="13">
        <v>5</v>
      </c>
      <c r="B413" s="18">
        <v>321</v>
      </c>
      <c r="C413" s="23">
        <v>1</v>
      </c>
      <c r="D413" s="4"/>
      <c r="E413" s="20">
        <v>42.58433280440826</v>
      </c>
      <c r="F413" s="20">
        <v>44.62609606052716</v>
      </c>
      <c r="G413" s="20">
        <v>5.447</v>
      </c>
      <c r="H413" s="1">
        <v>16.7</v>
      </c>
      <c r="I413" s="2"/>
      <c r="J413" s="11">
        <f t="shared" si="25"/>
        <v>167</v>
      </c>
      <c r="K413" s="13">
        <v>15.8</v>
      </c>
      <c r="L413" s="18">
        <v>321</v>
      </c>
      <c r="M413" s="15">
        <v>180</v>
      </c>
      <c r="N413" s="3">
        <v>17.5</v>
      </c>
      <c r="O413" s="75">
        <f t="shared" si="24"/>
        <v>32400</v>
      </c>
      <c r="P413" s="73">
        <f t="shared" si="26"/>
        <v>7687632</v>
      </c>
      <c r="Q413" s="74">
        <f>QUOTIENT(P413,$P$420)</f>
        <v>29</v>
      </c>
      <c r="R413" s="74">
        <f t="shared" si="27"/>
        <v>0</v>
      </c>
      <c r="S413" s="3"/>
      <c r="T413" s="11"/>
      <c r="U413" s="43"/>
      <c r="V413" s="3"/>
    </row>
    <row r="414" spans="1:22" ht="12.75">
      <c r="A414" s="13">
        <v>5</v>
      </c>
      <c r="B414" s="18">
        <v>328</v>
      </c>
      <c r="C414" s="23">
        <v>1</v>
      </c>
      <c r="D414" s="4"/>
      <c r="E414" s="20">
        <v>47.452916958226076</v>
      </c>
      <c r="F414" s="20">
        <v>47.41907803991659</v>
      </c>
      <c r="G414" s="20">
        <v>5.364</v>
      </c>
      <c r="H414" s="1">
        <v>19.1</v>
      </c>
      <c r="I414" s="2"/>
      <c r="J414" s="11">
        <f t="shared" si="25"/>
        <v>191</v>
      </c>
      <c r="K414" s="13">
        <v>16.2</v>
      </c>
      <c r="L414" s="18">
        <v>328</v>
      </c>
      <c r="M414" s="15">
        <v>214</v>
      </c>
      <c r="N414" s="43">
        <v>18.430666666666664</v>
      </c>
      <c r="O414" s="75">
        <f t="shared" si="24"/>
        <v>45796</v>
      </c>
      <c r="P414" s="73">
        <f t="shared" si="26"/>
        <v>7733428</v>
      </c>
      <c r="Q414" s="74">
        <f>QUOTIENT(P414,$P$420)</f>
        <v>29</v>
      </c>
      <c r="R414" s="74">
        <f t="shared" si="27"/>
        <v>0</v>
      </c>
      <c r="S414" s="43"/>
      <c r="T414" s="11"/>
      <c r="U414" s="43"/>
      <c r="V414" s="3"/>
    </row>
    <row r="415" spans="1:22" ht="12.75">
      <c r="A415" s="13">
        <v>5</v>
      </c>
      <c r="B415" s="18">
        <v>322</v>
      </c>
      <c r="C415" s="23">
        <v>2</v>
      </c>
      <c r="D415" s="4"/>
      <c r="E415" s="20">
        <v>42.38696892888268</v>
      </c>
      <c r="F415" s="20">
        <v>47.66813739828665</v>
      </c>
      <c r="G415" s="20">
        <v>5.726</v>
      </c>
      <c r="H415" s="1">
        <v>5.1</v>
      </c>
      <c r="I415" s="2"/>
      <c r="J415" s="11">
        <f t="shared" si="25"/>
        <v>51</v>
      </c>
      <c r="K415" s="13">
        <v>3.4</v>
      </c>
      <c r="L415" s="18">
        <v>322</v>
      </c>
      <c r="M415" s="15">
        <v>62</v>
      </c>
      <c r="N415" s="43">
        <v>4.286666666666667</v>
      </c>
      <c r="O415" s="75">
        <f t="shared" si="24"/>
        <v>3844</v>
      </c>
      <c r="P415" s="73">
        <f t="shared" si="26"/>
        <v>7737272</v>
      </c>
      <c r="Q415" s="74">
        <f>QUOTIENT(P415,$P$420)</f>
        <v>29</v>
      </c>
      <c r="R415" s="74">
        <f t="shared" si="27"/>
        <v>0</v>
      </c>
      <c r="S415" s="43"/>
      <c r="T415" s="11"/>
      <c r="U415" s="43"/>
      <c r="V415" s="3"/>
    </row>
    <row r="416" spans="1:22" ht="12.75">
      <c r="A416" s="13">
        <v>5</v>
      </c>
      <c r="B416" s="18">
        <v>329</v>
      </c>
      <c r="C416" s="23">
        <v>2</v>
      </c>
      <c r="D416" s="4"/>
      <c r="E416" s="20">
        <v>46.129039527083684</v>
      </c>
      <c r="F416" s="20">
        <v>48.005354892019604</v>
      </c>
      <c r="G416" s="20">
        <v>5.416</v>
      </c>
      <c r="H416" s="1">
        <v>4</v>
      </c>
      <c r="I416" s="2"/>
      <c r="J416" s="11">
        <f t="shared" si="25"/>
        <v>40</v>
      </c>
      <c r="K416" s="13">
        <v>3.5</v>
      </c>
      <c r="L416" s="18">
        <v>329</v>
      </c>
      <c r="M416" s="15">
        <v>51</v>
      </c>
      <c r="N416" s="43">
        <v>4.873333333333333</v>
      </c>
      <c r="O416" s="75">
        <f t="shared" si="24"/>
        <v>2601</v>
      </c>
      <c r="P416" s="73">
        <f t="shared" si="26"/>
        <v>7739873</v>
      </c>
      <c r="Q416" s="74">
        <f>QUOTIENT(P416,$P$420)</f>
        <v>29</v>
      </c>
      <c r="R416" s="74">
        <f t="shared" si="27"/>
        <v>0</v>
      </c>
      <c r="S416" s="43"/>
      <c r="T416" s="11"/>
      <c r="U416" s="43"/>
      <c r="V416" s="3"/>
    </row>
    <row r="417" spans="1:22" ht="12.75">
      <c r="A417" s="13">
        <v>5</v>
      </c>
      <c r="B417" s="18">
        <v>324</v>
      </c>
      <c r="C417" s="23">
        <v>1</v>
      </c>
      <c r="D417" s="4"/>
      <c r="E417" s="20">
        <v>41.66535078404568</v>
      </c>
      <c r="F417" s="20">
        <v>49.49428833756905</v>
      </c>
      <c r="G417" s="20">
        <v>6.036</v>
      </c>
      <c r="H417" s="1">
        <v>20.7</v>
      </c>
      <c r="I417" s="2"/>
      <c r="J417" s="11">
        <f t="shared" si="25"/>
        <v>207</v>
      </c>
      <c r="K417" s="13">
        <v>17.1</v>
      </c>
      <c r="L417" s="18">
        <v>324</v>
      </c>
      <c r="M417" s="15">
        <v>225</v>
      </c>
      <c r="N417" s="43">
        <v>19.206666666666667</v>
      </c>
      <c r="O417" s="75">
        <f t="shared" si="24"/>
        <v>50625</v>
      </c>
      <c r="P417" s="73">
        <f t="shared" si="26"/>
        <v>7790498</v>
      </c>
      <c r="Q417" s="74">
        <f>QUOTIENT(P417,$P$420)</f>
        <v>29</v>
      </c>
      <c r="R417" s="74">
        <f t="shared" si="27"/>
        <v>0</v>
      </c>
      <c r="S417" s="43"/>
      <c r="T417" s="11"/>
      <c r="U417" s="43"/>
      <c r="V417" s="3"/>
    </row>
    <row r="418" spans="1:22" ht="12.75">
      <c r="A418" s="13">
        <v>5</v>
      </c>
      <c r="B418" s="18">
        <v>326</v>
      </c>
      <c r="C418" s="23">
        <v>1</v>
      </c>
      <c r="D418" s="4"/>
      <c r="E418" s="20">
        <v>46.40238351113424</v>
      </c>
      <c r="F418" s="20">
        <v>49.65029776834795</v>
      </c>
      <c r="G418" s="20">
        <v>5.646</v>
      </c>
      <c r="H418" s="1">
        <v>19.5</v>
      </c>
      <c r="I418" s="2"/>
      <c r="J418" s="11">
        <f t="shared" si="25"/>
        <v>195</v>
      </c>
      <c r="K418" s="13">
        <v>15.7</v>
      </c>
      <c r="L418" s="18">
        <v>326</v>
      </c>
      <c r="M418" s="15">
        <v>215</v>
      </c>
      <c r="N418" s="43">
        <v>17.3</v>
      </c>
      <c r="O418" s="75">
        <f t="shared" si="24"/>
        <v>46225</v>
      </c>
      <c r="P418" s="73">
        <f t="shared" si="26"/>
        <v>7836723</v>
      </c>
      <c r="Q418" s="74">
        <f>QUOTIENT(P418,$P$420)</f>
        <v>29</v>
      </c>
      <c r="R418" s="74">
        <f t="shared" si="27"/>
        <v>0</v>
      </c>
      <c r="S418" s="43"/>
      <c r="T418" s="11"/>
      <c r="U418" s="43"/>
      <c r="V418" s="3"/>
    </row>
    <row r="419" spans="1:22" ht="13.5" thickBot="1">
      <c r="A419" s="1">
        <v>5</v>
      </c>
      <c r="B419" s="32">
        <v>327</v>
      </c>
      <c r="C419" s="33">
        <v>1</v>
      </c>
      <c r="D419" s="4"/>
      <c r="E419" s="20">
        <v>49.571547804251594</v>
      </c>
      <c r="F419" s="20">
        <v>50.43563507373332</v>
      </c>
      <c r="G419" s="20">
        <v>5.518</v>
      </c>
      <c r="H419" s="1">
        <v>12.7</v>
      </c>
      <c r="I419" s="2"/>
      <c r="J419" s="11">
        <f t="shared" si="25"/>
        <v>127</v>
      </c>
      <c r="K419" s="13">
        <v>15.9</v>
      </c>
      <c r="L419" s="41">
        <v>327</v>
      </c>
      <c r="M419" s="15">
        <v>144</v>
      </c>
      <c r="N419" s="43">
        <v>17.155</v>
      </c>
      <c r="O419" s="75">
        <f t="shared" si="24"/>
        <v>20736</v>
      </c>
      <c r="P419" s="7">
        <f t="shared" si="26"/>
        <v>7857459</v>
      </c>
      <c r="Q419" s="74">
        <f>QUOTIENT(P419,$P$420)</f>
        <v>30</v>
      </c>
      <c r="R419" s="74">
        <f t="shared" si="27"/>
        <v>1</v>
      </c>
      <c r="S419" s="43"/>
      <c r="T419" s="11"/>
      <c r="U419" s="43"/>
      <c r="V419" s="3"/>
    </row>
    <row r="420" ht="12.75">
      <c r="P420" s="78">
        <f>P419/30</f>
        <v>261915.3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ilkka korpela</dc:creator>
  <cp:keywords/>
  <dc:description/>
  <cp:lastModifiedBy>ilkka korpela</cp:lastModifiedBy>
  <cp:lastPrinted>2002-08-06T18:20:29Z</cp:lastPrinted>
  <dcterms:created xsi:type="dcterms:W3CDTF">2002-05-21T15:39:21Z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