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Sheet1!$A$1:$AF$188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AH10" i="1"/>
  <c r="AH3"/>
  <c r="AH2"/>
  <c r="AH13" l="1"/>
  <c r="AH21"/>
  <c r="AH28"/>
  <c r="AH40"/>
  <c r="AH41"/>
  <c r="AH46"/>
  <c r="AH55"/>
  <c r="AH66"/>
  <c r="AH68"/>
  <c r="AH73"/>
  <c r="AH76"/>
  <c r="AH82"/>
  <c r="AH84"/>
  <c r="AH90"/>
  <c r="AH93"/>
  <c r="AH95"/>
  <c r="AH99"/>
  <c r="AH102"/>
  <c r="AH107"/>
  <c r="AH119"/>
  <c r="AH122"/>
  <c r="AH132"/>
  <c r="AH133"/>
  <c r="AH140"/>
  <c r="AH142"/>
  <c r="AH152"/>
  <c r="AH153"/>
  <c r="AH159"/>
  <c r="AG40"/>
  <c r="AG41"/>
  <c r="AG46"/>
  <c r="AG55"/>
  <c r="AG66"/>
  <c r="AG68"/>
  <c r="AG73"/>
  <c r="AG76"/>
  <c r="AG82"/>
  <c r="AG84"/>
  <c r="AG90"/>
  <c r="AG93"/>
  <c r="AG95"/>
  <c r="AG99"/>
  <c r="AG102"/>
  <c r="AG107"/>
  <c r="AG119"/>
  <c r="AG122"/>
  <c r="AG132"/>
  <c r="AG133"/>
  <c r="AG140"/>
  <c r="AG142"/>
  <c r="AG152"/>
  <c r="AG153"/>
  <c r="AG159"/>
  <c r="AG13"/>
  <c r="AG21"/>
  <c r="AG28"/>
  <c r="AG10"/>
  <c r="R152"/>
  <c r="R140"/>
  <c r="R119"/>
  <c r="R102"/>
  <c r="R95"/>
  <c r="R68"/>
  <c r="R66"/>
  <c r="R41"/>
  <c r="R40"/>
  <c r="R13"/>
  <c r="AH188"/>
  <c r="AH186" l="1"/>
  <c r="AH187" s="1"/>
  <c r="AI133" l="1"/>
  <c r="AI10"/>
  <c r="AI107"/>
  <c r="AI40"/>
  <c r="AI55"/>
  <c r="AI95"/>
  <c r="AI28"/>
  <c r="AI119"/>
  <c r="AI46"/>
  <c r="AI152"/>
  <c r="AI13"/>
  <c r="AI68"/>
  <c r="AI99"/>
  <c r="AI142"/>
  <c r="AI21"/>
  <c r="AI73"/>
  <c r="AI90"/>
  <c r="AI102"/>
  <c r="AI132"/>
  <c r="AI41"/>
  <c r="AI84"/>
  <c r="AI122"/>
  <c r="AI82"/>
  <c r="AI159"/>
  <c r="AI93"/>
  <c r="AI66"/>
  <c r="AI140"/>
  <c r="AI76"/>
  <c r="AI153"/>
  <c r="AI186" l="1"/>
  <c r="AI187" s="1"/>
  <c r="AI188" s="1"/>
</calcChain>
</file>

<file path=xl/sharedStrings.xml><?xml version="1.0" encoding="utf-8"?>
<sst xmlns="http://schemas.openxmlformats.org/spreadsheetml/2006/main" count="430" uniqueCount="36">
  <si>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</si>
  <si>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</si>
  <si>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</si>
  <si>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</si>
  <si>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</si>
  <si>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</si>
  <si>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</si>
  <si>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</si>
  <si>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</si>
  <si>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</si>
  <si>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2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</si>
  <si>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</si>
  <si>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2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</si>
  <si>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</si>
  <si>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</si>
  <si>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</si>
  <si>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</si>
  <si>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</si>
  <si>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</si>
  <si>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</si>
  <si>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</si>
  <si>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</si>
  <si>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</si>
  <si>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12a3</t>
  </si>
  <si>
    <t>12a5</t>
  </si>
  <si>
    <t>12a1</t>
  </si>
  <si>
    <t>14a1</t>
  </si>
  <si>
    <t>1,5m</t>
  </si>
  <si>
    <t>Latvussuhde</t>
  </si>
  <si>
    <t>Pituuksien erotus</t>
  </si>
  <si>
    <t>YHT</t>
  </si>
  <si>
    <t>Keskiarvo</t>
  </si>
  <si>
    <t>Keskihajonta</t>
  </si>
  <si>
    <t>Keskihajonta (käsin)</t>
  </si>
  <si>
    <t>Väärä puulaji</t>
  </si>
  <si>
    <t>VALEPUU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</si>
</sst>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5">
    <font>
      <sz val="10"/>
      <name val="Arial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1" fontId="3" fillId="0" borderId="1" xfId="1" applyNumberFormat="1" applyFont="1" applyBorder="1" applyAlignment="1">
      <alignment horizontal="center" textRotation="90" wrapText="1"/>
    </xf>
    <xf numFmtId="164" fontId="3" fillId="0" borderId="1" xfId="1" applyNumberFormat="1" applyFont="1" applyBorder="1" applyAlignment="1">
      <alignment horizontal="center" textRotation="90" wrapText="1"/>
    </xf>
    <xf numFmtId="0" fontId="0" fillId="0" borderId="0" xfId="0" applyAlignment="1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5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textRotation="90" wrapText="1"/>
    </xf>
    <xf numFmtId="0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9"/>
  <sheetViews>
    <sheetView tabSelected="1" zoomScaleNormal="100" zoomScalePageLayoutView="110" workbookViewId="0">
      <selection activeCell="A2" sqref="A2"/>
    </sheetView>
  </sheetViews>
  <sheetFormatPr defaultRowHeight="12.75"/>
  <cols>
    <col min="1" max="1" width="4" style="12" bestFit="1" customWidth="1"/>
    <col min="2" max="2" width="2.7109375" style="13" customWidth="1"/>
    <col min="3" max="3" width="2.5703125" style="13" customWidth="1"/>
    <col min="4" max="4" width="4.5703125" style="14" bestFit="1" customWidth="1"/>
    <col min="5" max="5" width="2.7109375" style="13" customWidth="1"/>
    <col min="6" max="6" width="2.85546875" style="13" customWidth="1"/>
    <col min="7" max="7" width="7.140625" style="19" customWidth="1"/>
    <col min="8" max="8" width="3" style="13" customWidth="1"/>
    <col min="9" max="9" width="4.7109375" style="15" customWidth="1"/>
    <col min="10" max="10" width="2.7109375" style="21" customWidth="1"/>
    <col min="11" max="11" width="4" style="16" customWidth="1"/>
    <col min="12" max="12" width="4" style="13" customWidth="1"/>
    <col min="13" max="13" width="5" style="13" customWidth="1"/>
    <col min="14" max="14" width="4.7109375" style="13" customWidth="1"/>
    <col min="15" max="18" width="4.28515625" style="13" customWidth="1"/>
    <col min="19" max="19" width="4" style="23" bestFit="1" customWidth="1"/>
    <col min="20" max="20" width="4.7109375" style="16" customWidth="1"/>
    <col min="21" max="21" width="2.7109375" style="13" customWidth="1"/>
    <col min="22" max="23" width="4.7109375" style="13" customWidth="1"/>
    <col min="24" max="24" width="2.7109375" style="13" customWidth="1"/>
    <col min="25" max="26" width="4.7109375" style="13" customWidth="1"/>
    <col min="27" max="27" width="2.7109375" style="13" customWidth="1"/>
    <col min="28" max="29" width="4.7109375" style="13" customWidth="1"/>
    <col min="30" max="30" width="2.7109375" style="13" customWidth="1"/>
    <col min="31" max="31" width="4.7109375" style="13" customWidth="1"/>
    <col min="32" max="32" width="21.7109375" style="17" customWidth="1"/>
    <col min="33" max="40" width="9.140625" style="18"/>
    <col min="42" max="16384" width="9.140625" style="18"/>
  </cols>
  <sheetData>
    <row r="1" spans="1:35" s="1" customFormat="1" ht="90.75">
      <c r="A1" s="10" t="s">
        <v>14</v>
      </c>
      <c r="B1" s="2" t="s">
        <v>3</v>
      </c>
      <c r="C1" s="3" t="s">
        <v>18</v>
      </c>
      <c r="D1" s="4" t="s">
        <v>17</v>
      </c>
      <c r="E1" s="6" t="s">
        <v>1</v>
      </c>
      <c r="F1" s="6" t="s">
        <v>0</v>
      </c>
      <c r="G1" s="7" t="s">
        <v>15</v>
      </c>
      <c r="H1" s="6" t="s">
        <v>16</v>
      </c>
      <c r="I1" s="11" t="s">
        <v>4</v>
      </c>
      <c r="J1" s="20" t="s">
        <v>2</v>
      </c>
      <c r="K1" s="8" t="s">
        <v>10</v>
      </c>
      <c r="L1" s="6" t="s">
        <v>5</v>
      </c>
      <c r="M1" s="6" t="s">
        <v>6</v>
      </c>
      <c r="N1" s="6" t="s">
        <v>11</v>
      </c>
      <c r="O1" s="6" t="s">
        <v>12</v>
      </c>
      <c r="P1" s="6" t="s">
        <v>7</v>
      </c>
      <c r="Q1" s="6" t="s">
        <v>8</v>
      </c>
      <c r="R1" s="6" t="s">
        <v>9</v>
      </c>
      <c r="S1" s="22" t="s">
        <v>14</v>
      </c>
      <c r="T1" s="8" t="s">
        <v>19</v>
      </c>
      <c r="U1" s="6" t="s">
        <v>20</v>
      </c>
      <c r="V1" s="6" t="s">
        <v>21</v>
      </c>
      <c r="W1" s="8" t="s">
        <v>19</v>
      </c>
      <c r="X1" s="6" t="s">
        <v>20</v>
      </c>
      <c r="Y1" s="6" t="s">
        <v>21</v>
      </c>
      <c r="Z1" s="8" t="s">
        <v>19</v>
      </c>
      <c r="AA1" s="6" t="s">
        <v>20</v>
      </c>
      <c r="AB1" s="6" t="s">
        <v>21</v>
      </c>
      <c r="AC1" s="8" t="s">
        <v>19</v>
      </c>
      <c r="AD1" s="6" t="s">
        <v>20</v>
      </c>
      <c r="AE1" s="6" t="s">
        <v>21</v>
      </c>
      <c r="AF1" s="9" t="s">
        <v>13</v>
      </c>
      <c r="AG1" s="24" t="s">
        <v>28</v>
      </c>
      <c r="AH1" s="24" t="s">
        <v>29</v>
      </c>
      <c r="AI1" s="24" t="s">
        <v>33</v>
      </c>
    </row>
    <row r="2" spans="1:35" ht="15.95" customHeight="1">
      <c r="A2" s="12">
        <v>9</v>
      </c>
      <c r="B2" s="13">
        <v>0</v>
      </c>
      <c r="C2" s="13">
        <v>2</v>
      </c>
      <c r="D2" s="14">
        <v>5.49</v>
      </c>
      <c r="E2" s="13">
        <v>1</v>
      </c>
      <c r="F2" s="13">
        <v>2</v>
      </c>
      <c r="G2" s="13">
        <v>11</v>
      </c>
      <c r="I2" s="15">
        <v>84</v>
      </c>
      <c r="S2" s="23">
        <v>9</v>
      </c>
      <c r="AF2" s="17" t="s">
        <v>22</v>
      </c>
      <c r="AH2" s="25">
        <f>AVERAGE(AH10:AH159)</f>
        <v>9.3793103448275877E-2</v>
      </c>
    </row>
    <row r="3" spans="1:35" ht="15.95" customHeight="1">
      <c r="A3" s="12">
        <v>11</v>
      </c>
      <c r="B3" s="13">
        <v>0</v>
      </c>
      <c r="C3" s="13">
        <v>2</v>
      </c>
      <c r="D3" s="14">
        <v>7.74</v>
      </c>
      <c r="E3" s="13">
        <v>1</v>
      </c>
      <c r="F3" s="13">
        <v>2</v>
      </c>
      <c r="G3" s="13">
        <v>11</v>
      </c>
      <c r="I3" s="15">
        <v>105</v>
      </c>
      <c r="S3" s="23">
        <v>11</v>
      </c>
      <c r="AF3" s="17" t="s">
        <v>22</v>
      </c>
      <c r="AH3" s="18">
        <f>STDEV(AH10:AH184)</f>
        <v>0.36663931081712076</v>
      </c>
    </row>
    <row r="4" spans="1:35" ht="15.95" customHeight="1">
      <c r="A4" s="12">
        <v>12</v>
      </c>
      <c r="B4" s="13">
        <v>0</v>
      </c>
      <c r="C4" s="13">
        <v>2</v>
      </c>
      <c r="D4" s="14">
        <v>5.78</v>
      </c>
      <c r="E4" s="13">
        <v>1</v>
      </c>
      <c r="F4" s="13">
        <v>2</v>
      </c>
      <c r="G4" s="13">
        <v>11</v>
      </c>
      <c r="I4" s="15">
        <v>52</v>
      </c>
      <c r="S4" s="23">
        <v>12</v>
      </c>
      <c r="AF4" s="17" t="s">
        <v>22</v>
      </c>
    </row>
    <row r="5" spans="1:35" ht="15.95" customHeight="1">
      <c r="A5" s="12">
        <v>15</v>
      </c>
      <c r="B5" s="13">
        <v>0</v>
      </c>
      <c r="C5" s="13">
        <v>2</v>
      </c>
      <c r="D5" s="14">
        <v>5.8</v>
      </c>
      <c r="E5" s="13">
        <v>1</v>
      </c>
      <c r="F5" s="13">
        <v>2</v>
      </c>
      <c r="G5" s="13">
        <v>11</v>
      </c>
      <c r="I5" s="15">
        <v>99</v>
      </c>
      <c r="S5" s="23">
        <v>15</v>
      </c>
      <c r="AF5" s="17" t="s">
        <v>22</v>
      </c>
    </row>
    <row r="6" spans="1:35" ht="15.95" customHeight="1">
      <c r="A6" s="12">
        <v>16</v>
      </c>
      <c r="B6" s="13">
        <v>0</v>
      </c>
      <c r="C6" s="13">
        <v>2</v>
      </c>
      <c r="D6" s="14">
        <v>8.27</v>
      </c>
      <c r="E6" s="13">
        <v>1</v>
      </c>
      <c r="F6" s="13">
        <v>2</v>
      </c>
      <c r="G6" s="13">
        <v>11</v>
      </c>
      <c r="I6" s="15">
        <v>118</v>
      </c>
      <c r="S6" s="23">
        <v>16</v>
      </c>
      <c r="AF6" s="17" t="s">
        <v>22</v>
      </c>
    </row>
    <row r="7" spans="1:35" ht="15.95" customHeight="1">
      <c r="A7" s="12">
        <v>18</v>
      </c>
      <c r="B7" s="13">
        <v>0</v>
      </c>
      <c r="C7" s="13">
        <v>2</v>
      </c>
      <c r="D7" s="14">
        <v>5.26</v>
      </c>
      <c r="E7" s="13">
        <v>1</v>
      </c>
      <c r="F7" s="13">
        <v>2</v>
      </c>
      <c r="G7" s="13" t="s">
        <v>23</v>
      </c>
      <c r="I7" s="15">
        <v>72</v>
      </c>
      <c r="S7" s="23">
        <v>18</v>
      </c>
      <c r="AF7" s="17" t="s">
        <v>22</v>
      </c>
    </row>
    <row r="8" spans="1:35" ht="15.95" customHeight="1">
      <c r="A8" s="12">
        <v>19</v>
      </c>
      <c r="B8" s="13">
        <v>0</v>
      </c>
      <c r="C8" s="13">
        <v>2</v>
      </c>
      <c r="D8" s="14">
        <v>6.15</v>
      </c>
      <c r="E8" s="13">
        <v>1</v>
      </c>
      <c r="F8" s="13">
        <v>2</v>
      </c>
      <c r="G8" s="13">
        <v>11</v>
      </c>
      <c r="I8" s="15">
        <v>96</v>
      </c>
      <c r="S8" s="23">
        <v>19</v>
      </c>
      <c r="AF8" s="17" t="s">
        <v>22</v>
      </c>
    </row>
    <row r="9" spans="1:35" ht="15.95" customHeight="1">
      <c r="A9" s="12">
        <v>20</v>
      </c>
      <c r="B9" s="13">
        <v>0</v>
      </c>
      <c r="C9" s="13">
        <v>2</v>
      </c>
      <c r="D9" s="14">
        <v>6.8</v>
      </c>
      <c r="E9" s="13">
        <v>1</v>
      </c>
      <c r="F9" s="13">
        <v>2</v>
      </c>
      <c r="G9" s="13">
        <v>11</v>
      </c>
      <c r="I9" s="15">
        <v>111</v>
      </c>
      <c r="S9" s="23">
        <v>20</v>
      </c>
      <c r="AF9" s="17" t="s">
        <v>22</v>
      </c>
    </row>
    <row r="10" spans="1:35" ht="15.95" customHeight="1">
      <c r="A10" s="12">
        <v>22</v>
      </c>
      <c r="B10" s="13">
        <v>0</v>
      </c>
      <c r="C10" s="13">
        <v>2</v>
      </c>
      <c r="D10" s="14">
        <v>6.91</v>
      </c>
      <c r="E10" s="13">
        <v>1</v>
      </c>
      <c r="F10" s="13">
        <v>2</v>
      </c>
      <c r="G10" s="13">
        <v>11</v>
      </c>
      <c r="I10" s="15">
        <v>96</v>
      </c>
      <c r="M10" s="13">
        <v>6.5</v>
      </c>
      <c r="N10" s="13">
        <v>2.4</v>
      </c>
      <c r="S10" s="23">
        <v>22</v>
      </c>
      <c r="AF10" s="17" t="s">
        <v>22</v>
      </c>
      <c r="AG10" s="18">
        <f>(M10-N10)/M10</f>
        <v>0.63076923076923075</v>
      </c>
      <c r="AH10" s="25">
        <f>D10-M10</f>
        <v>0.41000000000000014</v>
      </c>
      <c r="AI10" s="27">
        <f>(AH10-$AH$187)^2</f>
        <v>0.10197377777777786</v>
      </c>
    </row>
    <row r="11" spans="1:35" ht="15.95" customHeight="1">
      <c r="A11" s="12">
        <v>23</v>
      </c>
      <c r="B11" s="13">
        <v>0</v>
      </c>
      <c r="C11" s="13">
        <v>2</v>
      </c>
      <c r="D11" s="14">
        <v>5.24</v>
      </c>
      <c r="E11" s="13">
        <v>1</v>
      </c>
      <c r="F11" s="13">
        <v>2</v>
      </c>
      <c r="G11" s="13">
        <v>11</v>
      </c>
      <c r="I11" s="15">
        <v>65</v>
      </c>
      <c r="S11" s="23">
        <v>23</v>
      </c>
      <c r="AF11" s="17" t="s">
        <v>22</v>
      </c>
      <c r="AH11" s="25"/>
      <c r="AI11" s="27"/>
    </row>
    <row r="12" spans="1:35" ht="15.95" customHeight="1">
      <c r="A12" s="12">
        <v>24</v>
      </c>
      <c r="B12" s="13">
        <v>0</v>
      </c>
      <c r="C12" s="13">
        <v>2</v>
      </c>
      <c r="D12" s="14">
        <v>5.6</v>
      </c>
      <c r="E12" s="13">
        <v>1</v>
      </c>
      <c r="F12" s="13">
        <v>2</v>
      </c>
      <c r="G12" s="13">
        <v>11</v>
      </c>
      <c r="I12" s="15">
        <v>65</v>
      </c>
      <c r="S12" s="23">
        <v>24</v>
      </c>
      <c r="AF12" s="17" t="s">
        <v>22</v>
      </c>
      <c r="AH12" s="25"/>
      <c r="AI12" s="27"/>
    </row>
    <row r="13" spans="1:35" ht="15.95" customHeight="1">
      <c r="A13" s="12">
        <v>27</v>
      </c>
      <c r="B13" s="13">
        <v>0</v>
      </c>
      <c r="C13" s="13">
        <v>2</v>
      </c>
      <c r="D13" s="14">
        <v>5.9</v>
      </c>
      <c r="E13" s="13">
        <v>1</v>
      </c>
      <c r="F13" s="13">
        <v>2</v>
      </c>
      <c r="G13" s="13">
        <v>11</v>
      </c>
      <c r="I13" s="15">
        <v>98</v>
      </c>
      <c r="M13" s="13">
        <v>6</v>
      </c>
      <c r="N13" s="13">
        <v>2.1</v>
      </c>
      <c r="O13" s="13">
        <v>18</v>
      </c>
      <c r="P13" s="13">
        <v>1</v>
      </c>
      <c r="Q13" s="13">
        <v>15</v>
      </c>
      <c r="R13" s="13">
        <f>13+20</f>
        <v>33</v>
      </c>
      <c r="S13" s="23">
        <v>27</v>
      </c>
      <c r="AF13" s="17" t="s">
        <v>22</v>
      </c>
      <c r="AG13" s="18">
        <f>(M13-N13)/M13</f>
        <v>0.65</v>
      </c>
      <c r="AH13" s="25">
        <f t="shared" ref="AH13:AH73" si="0">D13-M13</f>
        <v>-9.9999999999999645E-2</v>
      </c>
      <c r="AI13" s="27">
        <f t="shared" ref="AI10:AI73" si="1">(AH13-$AH$187)^2</f>
        <v>3.6353777777777645E-2</v>
      </c>
    </row>
    <row r="14" spans="1:35" ht="15.95" customHeight="1">
      <c r="A14" s="12">
        <v>28</v>
      </c>
      <c r="B14" s="13">
        <v>0</v>
      </c>
      <c r="C14" s="13">
        <v>2</v>
      </c>
      <c r="D14" s="14">
        <v>6.38</v>
      </c>
      <c r="E14" s="13">
        <v>1</v>
      </c>
      <c r="F14" s="13">
        <v>2</v>
      </c>
      <c r="G14" s="13">
        <v>11</v>
      </c>
      <c r="I14" s="15">
        <v>94</v>
      </c>
      <c r="S14" s="23">
        <v>28</v>
      </c>
      <c r="AF14" s="17" t="s">
        <v>22</v>
      </c>
      <c r="AH14" s="25"/>
      <c r="AI14" s="27"/>
    </row>
    <row r="15" spans="1:35" ht="15.95" customHeight="1">
      <c r="A15" s="12">
        <v>31</v>
      </c>
      <c r="B15" s="13">
        <v>0</v>
      </c>
      <c r="C15" s="13">
        <v>2</v>
      </c>
      <c r="D15" s="14">
        <v>2.84</v>
      </c>
      <c r="E15" s="13">
        <v>2</v>
      </c>
      <c r="F15" s="13">
        <v>2</v>
      </c>
      <c r="G15" s="13">
        <v>11</v>
      </c>
      <c r="I15" s="15">
        <v>42</v>
      </c>
      <c r="S15" s="23">
        <v>31</v>
      </c>
      <c r="AF15" s="17" t="s">
        <v>22</v>
      </c>
      <c r="AH15" s="25"/>
      <c r="AI15" s="27"/>
    </row>
    <row r="16" spans="1:35" ht="15.95" customHeight="1">
      <c r="A16" s="12">
        <v>32</v>
      </c>
      <c r="B16" s="13">
        <v>0</v>
      </c>
      <c r="C16" s="13">
        <v>2</v>
      </c>
      <c r="D16" s="14">
        <v>6.21</v>
      </c>
      <c r="E16" s="13">
        <v>1</v>
      </c>
      <c r="F16" s="13">
        <v>2</v>
      </c>
      <c r="G16" s="13">
        <v>11</v>
      </c>
      <c r="I16" s="15">
        <v>78</v>
      </c>
      <c r="S16" s="23">
        <v>32</v>
      </c>
      <c r="AF16" s="17" t="s">
        <v>22</v>
      </c>
      <c r="AH16" s="25"/>
      <c r="AI16" s="27"/>
    </row>
    <row r="17" spans="1:35" ht="15.95" customHeight="1">
      <c r="A17" s="12">
        <v>33</v>
      </c>
      <c r="B17" s="13">
        <v>0</v>
      </c>
      <c r="C17" s="13">
        <v>2</v>
      </c>
      <c r="D17" s="14">
        <v>7.03</v>
      </c>
      <c r="E17" s="13">
        <v>1</v>
      </c>
      <c r="F17" s="13">
        <v>2</v>
      </c>
      <c r="G17" s="13">
        <v>11</v>
      </c>
      <c r="I17" s="15">
        <v>101</v>
      </c>
      <c r="S17" s="23">
        <v>33</v>
      </c>
      <c r="AF17" s="17" t="s">
        <v>22</v>
      </c>
      <c r="AH17" s="25"/>
      <c r="AI17" s="27"/>
    </row>
    <row r="18" spans="1:35" ht="15.95" customHeight="1">
      <c r="A18" s="12">
        <v>36</v>
      </c>
      <c r="B18" s="13">
        <v>0</v>
      </c>
      <c r="C18" s="13">
        <v>2</v>
      </c>
      <c r="D18" s="14">
        <v>7.66</v>
      </c>
      <c r="E18" s="13">
        <v>1</v>
      </c>
      <c r="F18" s="13">
        <v>2</v>
      </c>
      <c r="G18" s="13">
        <v>11</v>
      </c>
      <c r="I18" s="15">
        <v>106</v>
      </c>
      <c r="S18" s="23">
        <v>36</v>
      </c>
      <c r="AF18" s="17" t="s">
        <v>22</v>
      </c>
      <c r="AH18" s="25"/>
      <c r="AI18" s="27"/>
    </row>
    <row r="19" spans="1:35" ht="15.95" customHeight="1">
      <c r="A19" s="12">
        <v>38</v>
      </c>
      <c r="B19" s="13">
        <v>0</v>
      </c>
      <c r="C19" s="13">
        <v>2</v>
      </c>
      <c r="D19" s="14">
        <v>5.48</v>
      </c>
      <c r="E19" s="13">
        <v>1</v>
      </c>
      <c r="F19" s="13">
        <v>2</v>
      </c>
      <c r="G19" s="13">
        <v>11</v>
      </c>
      <c r="I19" s="15">
        <v>84</v>
      </c>
      <c r="S19" s="23">
        <v>38</v>
      </c>
      <c r="AF19" s="17" t="s">
        <v>22</v>
      </c>
      <c r="AH19" s="25"/>
      <c r="AI19" s="27"/>
    </row>
    <row r="20" spans="1:35" ht="15.95" customHeight="1">
      <c r="A20" s="12">
        <v>40</v>
      </c>
      <c r="B20" s="13">
        <v>0</v>
      </c>
      <c r="C20" s="13">
        <v>2</v>
      </c>
      <c r="D20" s="14">
        <v>7.21</v>
      </c>
      <c r="E20" s="13">
        <v>1</v>
      </c>
      <c r="F20" s="13">
        <v>2</v>
      </c>
      <c r="G20" s="13">
        <v>11</v>
      </c>
      <c r="I20" s="15">
        <v>103</v>
      </c>
      <c r="S20" s="23">
        <v>40</v>
      </c>
      <c r="AF20" s="17" t="s">
        <v>22</v>
      </c>
      <c r="AH20" s="25"/>
      <c r="AI20" s="27"/>
    </row>
    <row r="21" spans="1:35" ht="15.95" customHeight="1">
      <c r="A21" s="12">
        <v>42</v>
      </c>
      <c r="B21" s="13">
        <v>0</v>
      </c>
      <c r="C21" s="13">
        <v>2</v>
      </c>
      <c r="D21" s="14">
        <v>6.82</v>
      </c>
      <c r="E21" s="13">
        <v>1</v>
      </c>
      <c r="F21" s="13">
        <v>2</v>
      </c>
      <c r="G21" s="13">
        <v>11</v>
      </c>
      <c r="I21" s="15">
        <v>110</v>
      </c>
      <c r="M21" s="13">
        <v>6.9</v>
      </c>
      <c r="N21" s="13">
        <v>2</v>
      </c>
      <c r="S21" s="23">
        <v>42</v>
      </c>
      <c r="AF21" s="17" t="s">
        <v>22</v>
      </c>
      <c r="AG21" s="18">
        <f>(M21-N21)/M21</f>
        <v>0.71014492753623193</v>
      </c>
      <c r="AH21" s="25">
        <f t="shared" si="0"/>
        <v>-8.0000000000000071E-2</v>
      </c>
      <c r="AI21" s="27">
        <f t="shared" si="1"/>
        <v>2.9127111111111138E-2</v>
      </c>
    </row>
    <row r="22" spans="1:35" ht="15.95" customHeight="1">
      <c r="A22" s="12">
        <v>50</v>
      </c>
      <c r="B22" s="13">
        <v>0</v>
      </c>
      <c r="C22" s="13">
        <v>2</v>
      </c>
      <c r="D22" s="14">
        <v>7.24</v>
      </c>
      <c r="E22" s="13">
        <v>1</v>
      </c>
      <c r="F22" s="13">
        <v>2</v>
      </c>
      <c r="G22" s="13">
        <v>11</v>
      </c>
      <c r="I22" s="15">
        <v>110</v>
      </c>
      <c r="S22" s="23">
        <v>50</v>
      </c>
      <c r="AF22" s="17" t="s">
        <v>22</v>
      </c>
      <c r="AH22" s="25"/>
      <c r="AI22" s="27"/>
    </row>
    <row r="23" spans="1:35" ht="15.95" customHeight="1">
      <c r="A23" s="12">
        <v>52</v>
      </c>
      <c r="B23" s="13">
        <v>0</v>
      </c>
      <c r="C23" s="13">
        <v>2</v>
      </c>
      <c r="D23" s="14">
        <v>6.17</v>
      </c>
      <c r="E23" s="13">
        <v>1</v>
      </c>
      <c r="F23" s="13">
        <v>2</v>
      </c>
      <c r="G23" s="13">
        <v>11</v>
      </c>
      <c r="I23" s="15">
        <v>87</v>
      </c>
      <c r="S23" s="23">
        <v>52</v>
      </c>
      <c r="AF23" s="17" t="s">
        <v>22</v>
      </c>
      <c r="AH23" s="25"/>
      <c r="AI23" s="27"/>
    </row>
    <row r="24" spans="1:35" ht="15.95" customHeight="1">
      <c r="A24" s="12">
        <v>54</v>
      </c>
      <c r="B24" s="13">
        <v>0</v>
      </c>
      <c r="C24" s="13">
        <v>2</v>
      </c>
      <c r="D24" s="14">
        <v>3.75</v>
      </c>
      <c r="E24" s="13">
        <v>1</v>
      </c>
      <c r="F24" s="13">
        <v>2</v>
      </c>
      <c r="G24" s="13">
        <v>11</v>
      </c>
      <c r="I24" s="15">
        <v>61</v>
      </c>
      <c r="S24" s="23">
        <v>54</v>
      </c>
      <c r="AF24" s="17" t="s">
        <v>22</v>
      </c>
      <c r="AH24" s="25"/>
      <c r="AI24" s="27"/>
    </row>
    <row r="25" spans="1:35" ht="15.95" customHeight="1">
      <c r="A25" s="12">
        <v>55</v>
      </c>
      <c r="B25" s="13">
        <v>0</v>
      </c>
      <c r="C25" s="13">
        <v>2</v>
      </c>
      <c r="D25" s="14">
        <v>6.93</v>
      </c>
      <c r="E25" s="13">
        <v>1</v>
      </c>
      <c r="F25" s="13">
        <v>2</v>
      </c>
      <c r="G25" s="13">
        <v>11</v>
      </c>
      <c r="I25" s="15">
        <v>95</v>
      </c>
      <c r="S25" s="23">
        <v>55</v>
      </c>
      <c r="AF25" s="17" t="s">
        <v>22</v>
      </c>
      <c r="AH25" s="25"/>
      <c r="AI25" s="27"/>
    </row>
    <row r="26" spans="1:35" ht="15.95" customHeight="1">
      <c r="A26" s="12">
        <v>56</v>
      </c>
      <c r="B26" s="13">
        <v>0</v>
      </c>
      <c r="C26" s="13">
        <v>2</v>
      </c>
      <c r="D26" s="14">
        <v>6.48</v>
      </c>
      <c r="E26" s="13">
        <v>1</v>
      </c>
      <c r="F26" s="13">
        <v>2</v>
      </c>
      <c r="G26" s="13">
        <v>11</v>
      </c>
      <c r="I26" s="15">
        <v>105</v>
      </c>
      <c r="S26" s="23">
        <v>56</v>
      </c>
      <c r="AF26" s="17" t="s">
        <v>22</v>
      </c>
      <c r="AH26" s="25"/>
      <c r="AI26" s="27"/>
    </row>
    <row r="27" spans="1:35" ht="15.95" customHeight="1">
      <c r="A27" s="12">
        <v>59</v>
      </c>
      <c r="B27" s="13">
        <v>0</v>
      </c>
      <c r="C27" s="13">
        <v>2</v>
      </c>
      <c r="D27" s="14">
        <v>7.01</v>
      </c>
      <c r="E27" s="13">
        <v>1</v>
      </c>
      <c r="F27" s="13">
        <v>2</v>
      </c>
      <c r="G27" s="13">
        <v>11</v>
      </c>
      <c r="I27" s="15">
        <v>97</v>
      </c>
      <c r="S27" s="23">
        <v>59</v>
      </c>
      <c r="AF27" s="17" t="s">
        <v>22</v>
      </c>
      <c r="AH27" s="25"/>
      <c r="AI27" s="27"/>
    </row>
    <row r="28" spans="1:35" ht="15.95" customHeight="1">
      <c r="A28" s="12">
        <v>60</v>
      </c>
      <c r="B28" s="13">
        <v>0</v>
      </c>
      <c r="C28" s="13">
        <v>2</v>
      </c>
      <c r="D28" s="14">
        <v>7.44</v>
      </c>
      <c r="E28" s="13">
        <v>1</v>
      </c>
      <c r="F28" s="13">
        <v>2</v>
      </c>
      <c r="G28" s="13">
        <v>11</v>
      </c>
      <c r="I28" s="15">
        <v>120</v>
      </c>
      <c r="M28" s="13">
        <v>7.4</v>
      </c>
      <c r="N28" s="13">
        <v>2.7</v>
      </c>
      <c r="S28" s="23">
        <v>60</v>
      </c>
      <c r="AF28" s="17" t="s">
        <v>22</v>
      </c>
      <c r="AG28" s="18">
        <f>(M28-N28)/M28</f>
        <v>0.63513513513513509</v>
      </c>
      <c r="AH28" s="25">
        <f t="shared" si="0"/>
        <v>4.0000000000000036E-2</v>
      </c>
      <c r="AI28" s="27">
        <f t="shared" si="1"/>
        <v>2.5671111111111094E-3</v>
      </c>
    </row>
    <row r="29" spans="1:35" ht="15.95" customHeight="1">
      <c r="A29" s="12">
        <v>63</v>
      </c>
      <c r="B29" s="13">
        <v>0</v>
      </c>
      <c r="C29" s="13">
        <v>2</v>
      </c>
      <c r="D29" s="14">
        <v>3.88</v>
      </c>
      <c r="E29" s="13">
        <v>1</v>
      </c>
      <c r="F29" s="13">
        <v>2</v>
      </c>
      <c r="G29" s="13">
        <v>11</v>
      </c>
      <c r="I29" s="15">
        <v>62</v>
      </c>
      <c r="S29" s="23">
        <v>63</v>
      </c>
      <c r="AF29" s="17" t="s">
        <v>22</v>
      </c>
      <c r="AH29" s="25"/>
      <c r="AI29" s="27"/>
    </row>
    <row r="30" spans="1:35" ht="15.95" customHeight="1">
      <c r="A30" s="12">
        <v>64</v>
      </c>
      <c r="B30" s="13">
        <v>0</v>
      </c>
      <c r="C30" s="13">
        <v>2</v>
      </c>
      <c r="D30" s="14">
        <v>4.16</v>
      </c>
      <c r="E30" s="13">
        <v>1</v>
      </c>
      <c r="F30" s="13">
        <v>2</v>
      </c>
      <c r="G30" s="13">
        <v>11</v>
      </c>
      <c r="I30" s="15">
        <v>53</v>
      </c>
      <c r="S30" s="23">
        <v>64</v>
      </c>
      <c r="AF30" s="17" t="s">
        <v>22</v>
      </c>
      <c r="AH30" s="25"/>
      <c r="AI30" s="27"/>
    </row>
    <row r="31" spans="1:35" ht="15.95" customHeight="1">
      <c r="A31" s="12">
        <v>83</v>
      </c>
      <c r="B31" s="13">
        <v>1</v>
      </c>
      <c r="C31" s="13">
        <v>2</v>
      </c>
      <c r="D31" s="14">
        <v>4.2699999999999996</v>
      </c>
      <c r="E31" s="13">
        <v>1</v>
      </c>
      <c r="F31" s="13">
        <v>2</v>
      </c>
      <c r="G31" s="13">
        <v>11</v>
      </c>
      <c r="I31" s="15">
        <v>66</v>
      </c>
      <c r="S31" s="23">
        <v>83</v>
      </c>
      <c r="AF31" s="17" t="s">
        <v>22</v>
      </c>
      <c r="AH31" s="25"/>
      <c r="AI31" s="27"/>
    </row>
    <row r="32" spans="1:35" ht="15.95" customHeight="1">
      <c r="A32" s="12">
        <v>84</v>
      </c>
      <c r="B32" s="13">
        <v>1</v>
      </c>
      <c r="C32" s="13">
        <v>2</v>
      </c>
      <c r="D32" s="14">
        <v>4.13</v>
      </c>
      <c r="E32" s="13">
        <v>1</v>
      </c>
      <c r="F32" s="13">
        <v>2</v>
      </c>
      <c r="G32" s="13">
        <v>11</v>
      </c>
      <c r="I32" s="15">
        <v>68</v>
      </c>
      <c r="S32" s="23">
        <v>84</v>
      </c>
      <c r="AF32" s="17" t="s">
        <v>22</v>
      </c>
      <c r="AH32" s="25"/>
      <c r="AI32" s="27"/>
    </row>
    <row r="33" spans="1:41" ht="15.95" customHeight="1">
      <c r="A33" s="12">
        <v>85</v>
      </c>
      <c r="B33" s="13">
        <v>1</v>
      </c>
      <c r="C33" s="13">
        <v>2</v>
      </c>
      <c r="D33" s="14">
        <v>6.15</v>
      </c>
      <c r="E33" s="13">
        <v>1</v>
      </c>
      <c r="F33" s="13">
        <v>2</v>
      </c>
      <c r="G33" s="13">
        <v>11</v>
      </c>
      <c r="I33" s="15">
        <v>106</v>
      </c>
      <c r="S33" s="23">
        <v>85</v>
      </c>
      <c r="AF33" s="17" t="s">
        <v>22</v>
      </c>
      <c r="AH33" s="25"/>
      <c r="AI33" s="27"/>
    </row>
    <row r="34" spans="1:41" ht="15.95" customHeight="1">
      <c r="A34" s="12">
        <v>86</v>
      </c>
      <c r="B34" s="13">
        <v>1</v>
      </c>
      <c r="C34" s="13">
        <v>2</v>
      </c>
      <c r="D34" s="14">
        <v>6.88</v>
      </c>
      <c r="E34" s="13">
        <v>1</v>
      </c>
      <c r="F34" s="13">
        <v>2</v>
      </c>
      <c r="G34" s="13">
        <v>11</v>
      </c>
      <c r="I34" s="15">
        <v>95</v>
      </c>
      <c r="S34" s="23">
        <v>86</v>
      </c>
      <c r="AF34" s="17" t="s">
        <v>22</v>
      </c>
      <c r="AH34" s="25"/>
      <c r="AI34" s="27"/>
    </row>
    <row r="35" spans="1:41" ht="15.95" customHeight="1">
      <c r="A35" s="12">
        <v>87</v>
      </c>
      <c r="B35" s="13">
        <v>1</v>
      </c>
      <c r="C35" s="13">
        <v>2</v>
      </c>
      <c r="D35" s="14">
        <v>3.21</v>
      </c>
      <c r="E35" s="13">
        <v>1</v>
      </c>
      <c r="F35" s="13">
        <v>2</v>
      </c>
      <c r="G35" s="13">
        <v>11</v>
      </c>
      <c r="I35" s="15">
        <v>49</v>
      </c>
      <c r="S35" s="23">
        <v>87</v>
      </c>
      <c r="AF35" s="17" t="s">
        <v>22</v>
      </c>
      <c r="AH35" s="25"/>
      <c r="AI35" s="27"/>
    </row>
    <row r="36" spans="1:41" ht="15.95" customHeight="1">
      <c r="A36" s="12">
        <v>88</v>
      </c>
      <c r="B36" s="13">
        <v>1</v>
      </c>
      <c r="C36" s="13">
        <v>2</v>
      </c>
      <c r="D36" s="14">
        <v>6.04</v>
      </c>
      <c r="E36" s="13">
        <v>1</v>
      </c>
      <c r="F36" s="13">
        <v>2</v>
      </c>
      <c r="G36" s="13">
        <v>11</v>
      </c>
      <c r="I36" s="15">
        <v>66</v>
      </c>
      <c r="S36" s="23">
        <v>88</v>
      </c>
      <c r="AF36" s="17" t="s">
        <v>22</v>
      </c>
      <c r="AH36" s="25"/>
      <c r="AI36" s="27"/>
    </row>
    <row r="37" spans="1:41" ht="15.95" customHeight="1">
      <c r="A37" s="12">
        <v>89</v>
      </c>
      <c r="B37" s="13">
        <v>1</v>
      </c>
      <c r="C37" s="13">
        <v>2</v>
      </c>
      <c r="D37" s="14">
        <v>7.19</v>
      </c>
      <c r="G37" s="13"/>
      <c r="S37" s="23">
        <v>89</v>
      </c>
      <c r="AF37" s="17" t="s">
        <v>35</v>
      </c>
      <c r="AH37" s="25"/>
      <c r="AI37" s="27"/>
    </row>
    <row r="38" spans="1:41" ht="15.95" customHeight="1">
      <c r="A38" s="12">
        <v>90</v>
      </c>
      <c r="B38" s="13">
        <v>1</v>
      </c>
      <c r="C38" s="13">
        <v>2</v>
      </c>
      <c r="D38" s="14">
        <v>4.4800000000000004</v>
      </c>
      <c r="E38" s="13">
        <v>1</v>
      </c>
      <c r="F38" s="13">
        <v>2</v>
      </c>
      <c r="G38" s="13">
        <v>11</v>
      </c>
      <c r="I38" s="15">
        <v>67</v>
      </c>
      <c r="S38" s="23">
        <v>90</v>
      </c>
      <c r="AF38" s="17" t="s">
        <v>22</v>
      </c>
      <c r="AH38" s="25"/>
      <c r="AI38" s="27"/>
      <c r="AO38" s="18"/>
    </row>
    <row r="39" spans="1:41" ht="15.95" customHeight="1">
      <c r="A39" s="12">
        <v>91</v>
      </c>
      <c r="B39" s="13">
        <v>1</v>
      </c>
      <c r="C39" s="13">
        <v>2</v>
      </c>
      <c r="D39" s="14">
        <v>7.34</v>
      </c>
      <c r="E39" s="13">
        <v>1</v>
      </c>
      <c r="F39" s="13">
        <v>2</v>
      </c>
      <c r="G39" s="13">
        <v>11</v>
      </c>
      <c r="I39" s="15">
        <v>112</v>
      </c>
      <c r="S39" s="23">
        <v>91</v>
      </c>
      <c r="AF39" s="17" t="s">
        <v>22</v>
      </c>
      <c r="AH39" s="25"/>
      <c r="AI39" s="27"/>
      <c r="AO39" s="18"/>
    </row>
    <row r="40" spans="1:41" ht="15.95" customHeight="1">
      <c r="A40" s="12">
        <v>92</v>
      </c>
      <c r="B40" s="13">
        <v>1</v>
      </c>
      <c r="C40" s="13">
        <v>2</v>
      </c>
      <c r="D40" s="14">
        <v>6.1</v>
      </c>
      <c r="E40" s="13">
        <v>1</v>
      </c>
      <c r="F40" s="13">
        <v>2</v>
      </c>
      <c r="G40" s="13">
        <v>11</v>
      </c>
      <c r="I40" s="15">
        <v>86</v>
      </c>
      <c r="M40" s="13">
        <v>6.4</v>
      </c>
      <c r="N40" s="13">
        <v>1.2</v>
      </c>
      <c r="O40" s="13">
        <v>20</v>
      </c>
      <c r="P40" s="13">
        <v>2</v>
      </c>
      <c r="Q40" s="13">
        <v>19</v>
      </c>
      <c r="R40" s="13">
        <f>13+18</f>
        <v>31</v>
      </c>
      <c r="S40" s="23">
        <v>92</v>
      </c>
      <c r="AF40" s="17" t="s">
        <v>22</v>
      </c>
      <c r="AG40" s="18">
        <f>(M40-N40)/M40</f>
        <v>0.8125</v>
      </c>
      <c r="AH40" s="25">
        <f t="shared" si="0"/>
        <v>-0.30000000000000071</v>
      </c>
      <c r="AI40" s="27">
        <f t="shared" si="1"/>
        <v>0.152620444444445</v>
      </c>
      <c r="AO40" s="18"/>
    </row>
    <row r="41" spans="1:41" ht="15.95" customHeight="1">
      <c r="A41" s="12">
        <v>93</v>
      </c>
      <c r="B41" s="13">
        <v>1</v>
      </c>
      <c r="C41" s="13">
        <v>2</v>
      </c>
      <c r="D41" s="14">
        <v>5.28</v>
      </c>
      <c r="E41" s="13">
        <v>1</v>
      </c>
      <c r="F41" s="13">
        <v>2</v>
      </c>
      <c r="G41" s="13">
        <v>11</v>
      </c>
      <c r="I41" s="15">
        <v>62</v>
      </c>
      <c r="M41" s="13">
        <v>5.6</v>
      </c>
      <c r="N41" s="13">
        <v>2</v>
      </c>
      <c r="O41" s="13">
        <v>18</v>
      </c>
      <c r="P41" s="13">
        <v>2</v>
      </c>
      <c r="Q41" s="13">
        <v>18</v>
      </c>
      <c r="R41" s="13">
        <f>13+26</f>
        <v>39</v>
      </c>
      <c r="S41" s="23">
        <v>93</v>
      </c>
      <c r="AF41" s="17" t="s">
        <v>22</v>
      </c>
      <c r="AG41" s="18">
        <f>(M41-N41)/M41</f>
        <v>0.64285714285714279</v>
      </c>
      <c r="AH41" s="25">
        <f t="shared" si="0"/>
        <v>-0.3199999999999994</v>
      </c>
      <c r="AI41" s="27">
        <f t="shared" si="1"/>
        <v>0.16864711111111061</v>
      </c>
      <c r="AO41" s="18"/>
    </row>
    <row r="42" spans="1:41" ht="15.95" customHeight="1">
      <c r="A42" s="12">
        <v>94</v>
      </c>
      <c r="B42" s="13">
        <v>1</v>
      </c>
      <c r="C42" s="13">
        <v>2</v>
      </c>
      <c r="D42" s="14">
        <v>7.78</v>
      </c>
      <c r="E42" s="13">
        <v>1</v>
      </c>
      <c r="F42" s="13">
        <v>2</v>
      </c>
      <c r="G42" s="13">
        <v>11</v>
      </c>
      <c r="I42" s="15">
        <v>111</v>
      </c>
      <c r="S42" s="23">
        <v>94</v>
      </c>
      <c r="AF42" s="17" t="s">
        <v>22</v>
      </c>
      <c r="AH42" s="25"/>
      <c r="AI42" s="27"/>
      <c r="AO42" s="18"/>
    </row>
    <row r="43" spans="1:41" ht="15.95" customHeight="1">
      <c r="A43" s="12">
        <v>95</v>
      </c>
      <c r="B43" s="13">
        <v>1</v>
      </c>
      <c r="C43" s="13">
        <v>2</v>
      </c>
      <c r="D43" s="14">
        <v>5.84</v>
      </c>
      <c r="E43" s="13">
        <v>1</v>
      </c>
      <c r="F43" s="13">
        <v>2</v>
      </c>
      <c r="G43" s="13">
        <v>11</v>
      </c>
      <c r="I43" s="15">
        <v>86</v>
      </c>
      <c r="S43" s="23">
        <v>95</v>
      </c>
      <c r="AF43" s="17" t="s">
        <v>22</v>
      </c>
      <c r="AH43" s="25"/>
      <c r="AI43" s="27"/>
      <c r="AO43" s="18"/>
    </row>
    <row r="44" spans="1:41" ht="15.95" customHeight="1">
      <c r="A44" s="12">
        <v>96</v>
      </c>
      <c r="B44" s="13">
        <v>1</v>
      </c>
      <c r="C44" s="13">
        <v>2</v>
      </c>
      <c r="D44" s="14">
        <v>5.42</v>
      </c>
      <c r="E44" s="13">
        <v>1</v>
      </c>
      <c r="F44" s="13">
        <v>2</v>
      </c>
      <c r="G44" s="13">
        <v>11</v>
      </c>
      <c r="I44" s="15">
        <v>80</v>
      </c>
      <c r="S44" s="23">
        <v>96</v>
      </c>
      <c r="AF44" s="17" t="s">
        <v>22</v>
      </c>
      <c r="AH44" s="25"/>
      <c r="AI44" s="27"/>
      <c r="AO44" s="18"/>
    </row>
    <row r="45" spans="1:41" ht="15.95" customHeight="1">
      <c r="A45" s="12">
        <v>97</v>
      </c>
      <c r="B45" s="13">
        <v>1</v>
      </c>
      <c r="C45" s="13">
        <v>2</v>
      </c>
      <c r="D45" s="14">
        <v>6.27</v>
      </c>
      <c r="E45" s="13">
        <v>1</v>
      </c>
      <c r="F45" s="13">
        <v>2</v>
      </c>
      <c r="G45" s="13">
        <v>11</v>
      </c>
      <c r="I45" s="15">
        <v>89</v>
      </c>
      <c r="S45" s="23">
        <v>97</v>
      </c>
      <c r="AF45" s="17" t="s">
        <v>22</v>
      </c>
      <c r="AH45" s="25"/>
      <c r="AI45" s="27"/>
      <c r="AO45" s="18"/>
    </row>
    <row r="46" spans="1:41" ht="15.95" customHeight="1">
      <c r="A46" s="12">
        <v>98</v>
      </c>
      <c r="B46" s="13">
        <v>1</v>
      </c>
      <c r="C46" s="13">
        <v>2</v>
      </c>
      <c r="D46" s="14">
        <v>6.47</v>
      </c>
      <c r="E46" s="13">
        <v>1</v>
      </c>
      <c r="F46" s="13">
        <v>2</v>
      </c>
      <c r="G46" s="13">
        <v>11</v>
      </c>
      <c r="I46" s="15">
        <v>102</v>
      </c>
      <c r="M46" s="13">
        <v>6.1</v>
      </c>
      <c r="N46" s="13">
        <v>2</v>
      </c>
      <c r="S46" s="23">
        <v>98</v>
      </c>
      <c r="AF46" s="17" t="s">
        <v>22</v>
      </c>
      <c r="AG46" s="18">
        <f>(M46-N46)/M46</f>
        <v>0.67213114754098358</v>
      </c>
      <c r="AH46" s="25">
        <f t="shared" si="0"/>
        <v>0.37000000000000011</v>
      </c>
      <c r="AI46" s="27">
        <f t="shared" si="1"/>
        <v>7.8027111111111172E-2</v>
      </c>
      <c r="AO46" s="18"/>
    </row>
    <row r="47" spans="1:41" ht="15.95" customHeight="1">
      <c r="A47" s="12">
        <v>99</v>
      </c>
      <c r="B47" s="13">
        <v>1</v>
      </c>
      <c r="C47" s="13">
        <v>2</v>
      </c>
      <c r="D47" s="14">
        <v>5.5</v>
      </c>
      <c r="E47" s="13">
        <v>1</v>
      </c>
      <c r="F47" s="13">
        <v>2</v>
      </c>
      <c r="G47" s="13">
        <v>11</v>
      </c>
      <c r="I47" s="15">
        <v>75</v>
      </c>
      <c r="S47" s="23">
        <v>99</v>
      </c>
      <c r="AF47" s="17" t="s">
        <v>22</v>
      </c>
      <c r="AH47" s="25"/>
      <c r="AI47" s="27"/>
      <c r="AO47" s="18"/>
    </row>
    <row r="48" spans="1:41" ht="15.95" customHeight="1">
      <c r="A48" s="12">
        <v>100</v>
      </c>
      <c r="B48" s="13">
        <v>1</v>
      </c>
      <c r="C48" s="13">
        <v>2</v>
      </c>
      <c r="D48" s="14">
        <v>5.89</v>
      </c>
      <c r="E48" s="13">
        <v>1</v>
      </c>
      <c r="F48" s="13">
        <v>2</v>
      </c>
      <c r="G48" s="13">
        <v>11</v>
      </c>
      <c r="I48" s="15">
        <v>99</v>
      </c>
      <c r="S48" s="23">
        <v>100</v>
      </c>
      <c r="AF48" s="17" t="s">
        <v>22</v>
      </c>
      <c r="AH48" s="25"/>
      <c r="AI48" s="27"/>
      <c r="AO48" s="18"/>
    </row>
    <row r="49" spans="1:41" ht="15.95" customHeight="1">
      <c r="A49" s="12">
        <v>101</v>
      </c>
      <c r="B49" s="13">
        <v>1</v>
      </c>
      <c r="C49" s="13">
        <v>2</v>
      </c>
      <c r="D49" s="14">
        <v>5.35</v>
      </c>
      <c r="E49" s="13">
        <v>1</v>
      </c>
      <c r="F49" s="13">
        <v>2</v>
      </c>
      <c r="G49" s="13">
        <v>11</v>
      </c>
      <c r="I49" s="15">
        <v>67</v>
      </c>
      <c r="S49" s="23">
        <v>101</v>
      </c>
      <c r="AF49" s="17" t="s">
        <v>22</v>
      </c>
      <c r="AH49" s="25"/>
      <c r="AI49" s="27"/>
      <c r="AO49" s="18"/>
    </row>
    <row r="50" spans="1:41" ht="15.95" customHeight="1">
      <c r="A50" s="12">
        <v>102</v>
      </c>
      <c r="B50" s="13">
        <v>1</v>
      </c>
      <c r="C50" s="13">
        <v>2</v>
      </c>
      <c r="D50" s="14">
        <v>6.31</v>
      </c>
      <c r="E50" s="13">
        <v>1</v>
      </c>
      <c r="F50" s="13">
        <v>2</v>
      </c>
      <c r="G50" s="13">
        <v>11</v>
      </c>
      <c r="I50" s="15">
        <v>94</v>
      </c>
      <c r="S50" s="23">
        <v>102</v>
      </c>
      <c r="AF50" s="17" t="s">
        <v>22</v>
      </c>
      <c r="AH50" s="25"/>
      <c r="AI50" s="27"/>
      <c r="AO50" s="18"/>
    </row>
    <row r="51" spans="1:41" ht="15.95" customHeight="1">
      <c r="A51" s="12">
        <v>103</v>
      </c>
      <c r="B51" s="13">
        <v>1</v>
      </c>
      <c r="C51" s="13">
        <v>2</v>
      </c>
      <c r="D51" s="14">
        <v>5.65</v>
      </c>
      <c r="E51" s="13">
        <v>1</v>
      </c>
      <c r="F51" s="13">
        <v>2</v>
      </c>
      <c r="G51" s="13">
        <v>11</v>
      </c>
      <c r="I51" s="15">
        <v>83</v>
      </c>
      <c r="S51" s="23">
        <v>103</v>
      </c>
      <c r="AF51" s="17" t="s">
        <v>22</v>
      </c>
      <c r="AH51" s="25"/>
      <c r="AI51" s="27"/>
      <c r="AO51" s="18"/>
    </row>
    <row r="52" spans="1:41" ht="15.95" customHeight="1">
      <c r="A52" s="12">
        <v>104</v>
      </c>
      <c r="B52" s="13">
        <v>1</v>
      </c>
      <c r="C52" s="13">
        <v>3</v>
      </c>
      <c r="D52" s="14">
        <v>9.6</v>
      </c>
      <c r="E52" s="13">
        <v>1</v>
      </c>
      <c r="F52" s="13">
        <v>2</v>
      </c>
      <c r="G52" s="13">
        <v>11</v>
      </c>
      <c r="I52" s="15">
        <v>142</v>
      </c>
      <c r="S52" s="23">
        <v>104</v>
      </c>
      <c r="AF52" s="17" t="s">
        <v>34</v>
      </c>
      <c r="AH52" s="25"/>
      <c r="AI52" s="27"/>
      <c r="AO52" s="18"/>
    </row>
    <row r="53" spans="1:41" ht="15.95" customHeight="1">
      <c r="A53" s="12">
        <v>105</v>
      </c>
      <c r="B53" s="13">
        <v>1</v>
      </c>
      <c r="C53" s="13">
        <v>2</v>
      </c>
      <c r="D53" s="14">
        <v>6.83</v>
      </c>
      <c r="E53" s="13">
        <v>1</v>
      </c>
      <c r="F53" s="13">
        <v>2</v>
      </c>
      <c r="G53" s="13">
        <v>11</v>
      </c>
      <c r="I53" s="15">
        <v>106</v>
      </c>
      <c r="S53" s="23">
        <v>105</v>
      </c>
      <c r="AF53" s="17" t="s">
        <v>22</v>
      </c>
      <c r="AH53" s="25"/>
      <c r="AI53" s="27"/>
      <c r="AO53" s="18"/>
    </row>
    <row r="54" spans="1:41" ht="15.95" customHeight="1">
      <c r="A54" s="12">
        <v>106</v>
      </c>
      <c r="B54" s="13">
        <v>1</v>
      </c>
      <c r="C54" s="13">
        <v>2</v>
      </c>
      <c r="D54" s="14">
        <v>5.59</v>
      </c>
      <c r="E54" s="13">
        <v>1</v>
      </c>
      <c r="F54" s="13">
        <v>2</v>
      </c>
      <c r="G54" s="13">
        <v>11</v>
      </c>
      <c r="I54" s="15">
        <v>84</v>
      </c>
      <c r="S54" s="23">
        <v>106</v>
      </c>
      <c r="AF54" s="17" t="s">
        <v>22</v>
      </c>
      <c r="AH54" s="25"/>
      <c r="AI54" s="27"/>
      <c r="AO54" s="18"/>
    </row>
    <row r="55" spans="1:41" ht="15.95" customHeight="1">
      <c r="A55" s="12">
        <v>107</v>
      </c>
      <c r="B55" s="13">
        <v>1</v>
      </c>
      <c r="C55" s="13">
        <v>2</v>
      </c>
      <c r="D55" s="14">
        <v>4.99</v>
      </c>
      <c r="E55" s="13">
        <v>1</v>
      </c>
      <c r="F55" s="13">
        <v>2</v>
      </c>
      <c r="G55" s="13">
        <v>11</v>
      </c>
      <c r="I55" s="15">
        <v>66</v>
      </c>
      <c r="M55" s="13">
        <v>5.2</v>
      </c>
      <c r="N55" s="13">
        <v>1.9</v>
      </c>
      <c r="S55" s="23">
        <v>107</v>
      </c>
      <c r="AF55" s="17" t="s">
        <v>22</v>
      </c>
      <c r="AG55" s="18">
        <f>(M55-N55)/M55</f>
        <v>0.63461538461538469</v>
      </c>
      <c r="AH55" s="25">
        <f t="shared" si="0"/>
        <v>-0.20999999999999996</v>
      </c>
      <c r="AI55" s="27">
        <f t="shared" si="1"/>
        <v>9.0400444444444422E-2</v>
      </c>
      <c r="AO55" s="18"/>
    </row>
    <row r="56" spans="1:41" ht="15.95" customHeight="1">
      <c r="A56" s="12">
        <v>108</v>
      </c>
      <c r="B56" s="13">
        <v>1</v>
      </c>
      <c r="C56" s="13">
        <v>2</v>
      </c>
      <c r="D56" s="14">
        <v>8.1199999999999992</v>
      </c>
      <c r="E56" s="13">
        <v>1</v>
      </c>
      <c r="F56" s="13">
        <v>2</v>
      </c>
      <c r="G56" s="13">
        <v>11</v>
      </c>
      <c r="I56" s="15">
        <v>110</v>
      </c>
      <c r="S56" s="23">
        <v>108</v>
      </c>
      <c r="AF56" s="17" t="s">
        <v>22</v>
      </c>
      <c r="AH56" s="25"/>
      <c r="AI56" s="27"/>
      <c r="AO56" s="18"/>
    </row>
    <row r="57" spans="1:41" ht="15.95" customHeight="1">
      <c r="A57" s="12">
        <v>109</v>
      </c>
      <c r="B57" s="13">
        <v>1</v>
      </c>
      <c r="C57" s="13">
        <v>2</v>
      </c>
      <c r="D57" s="14">
        <v>4.51</v>
      </c>
      <c r="E57" s="13">
        <v>1</v>
      </c>
      <c r="F57" s="13">
        <v>2</v>
      </c>
      <c r="G57" s="13">
        <v>11</v>
      </c>
      <c r="I57" s="15">
        <v>69</v>
      </c>
      <c r="S57" s="23">
        <v>109</v>
      </c>
      <c r="AF57" s="17" t="s">
        <v>22</v>
      </c>
      <c r="AH57" s="25"/>
      <c r="AI57" s="27"/>
      <c r="AO57" s="18"/>
    </row>
    <row r="58" spans="1:41" ht="15.95" customHeight="1">
      <c r="A58" s="12">
        <v>110</v>
      </c>
      <c r="B58" s="13">
        <v>1</v>
      </c>
      <c r="C58" s="13">
        <v>2</v>
      </c>
      <c r="D58" s="14">
        <v>4.4800000000000004</v>
      </c>
      <c r="E58" s="13">
        <v>1</v>
      </c>
      <c r="F58" s="13">
        <v>2</v>
      </c>
      <c r="G58" s="13" t="s">
        <v>24</v>
      </c>
      <c r="I58" s="15">
        <v>77</v>
      </c>
      <c r="S58" s="23">
        <v>110</v>
      </c>
      <c r="AF58" s="17" t="s">
        <v>22</v>
      </c>
      <c r="AH58" s="25"/>
      <c r="AI58" s="27"/>
      <c r="AO58" s="18"/>
    </row>
    <row r="59" spans="1:41" ht="15.95" customHeight="1">
      <c r="A59" s="12">
        <v>111</v>
      </c>
      <c r="B59" s="13">
        <v>1</v>
      </c>
      <c r="C59" s="13">
        <v>2</v>
      </c>
      <c r="D59" s="14">
        <v>7.41</v>
      </c>
      <c r="E59" s="13">
        <v>1</v>
      </c>
      <c r="F59" s="13">
        <v>2</v>
      </c>
      <c r="G59" s="13">
        <v>11</v>
      </c>
      <c r="I59" s="15">
        <v>109</v>
      </c>
      <c r="S59" s="23">
        <v>111</v>
      </c>
      <c r="AF59" s="17" t="s">
        <v>22</v>
      </c>
      <c r="AH59" s="25"/>
      <c r="AI59" s="27"/>
      <c r="AO59" s="18"/>
    </row>
    <row r="60" spans="1:41" ht="15.95" customHeight="1">
      <c r="A60" s="12">
        <v>112</v>
      </c>
      <c r="B60" s="13">
        <v>1</v>
      </c>
      <c r="C60" s="13">
        <v>3</v>
      </c>
      <c r="D60" s="14">
        <v>7.5</v>
      </c>
      <c r="E60" s="13">
        <v>1</v>
      </c>
      <c r="F60" s="13">
        <v>2</v>
      </c>
      <c r="G60" s="13">
        <v>11</v>
      </c>
      <c r="I60" s="15">
        <v>122</v>
      </c>
      <c r="S60" s="23">
        <v>112</v>
      </c>
      <c r="AF60" s="17" t="s">
        <v>34</v>
      </c>
      <c r="AH60" s="25"/>
      <c r="AI60" s="27"/>
      <c r="AO60" s="18"/>
    </row>
    <row r="61" spans="1:41" ht="15.95" customHeight="1">
      <c r="A61" s="12">
        <v>113</v>
      </c>
      <c r="B61" s="13">
        <v>1</v>
      </c>
      <c r="C61" s="13">
        <v>2</v>
      </c>
      <c r="D61" s="14">
        <v>6.22</v>
      </c>
      <c r="E61" s="13">
        <v>1</v>
      </c>
      <c r="F61" s="13">
        <v>2</v>
      </c>
      <c r="G61" s="13">
        <v>11</v>
      </c>
      <c r="I61" s="15">
        <v>85</v>
      </c>
      <c r="S61" s="23">
        <v>113</v>
      </c>
      <c r="AF61" s="17" t="s">
        <v>22</v>
      </c>
      <c r="AH61" s="25"/>
      <c r="AI61" s="27"/>
      <c r="AO61" s="18"/>
    </row>
    <row r="62" spans="1:41" ht="15.95" customHeight="1">
      <c r="A62" s="12">
        <v>114</v>
      </c>
      <c r="B62" s="13">
        <v>1</v>
      </c>
      <c r="C62" s="13">
        <v>2</v>
      </c>
      <c r="D62" s="14">
        <v>8.1300000000000008</v>
      </c>
      <c r="E62" s="13">
        <v>1</v>
      </c>
      <c r="F62" s="13">
        <v>2</v>
      </c>
      <c r="G62" s="13">
        <v>11</v>
      </c>
      <c r="I62" s="15">
        <v>113</v>
      </c>
      <c r="S62" s="23">
        <v>114</v>
      </c>
      <c r="AF62" s="17" t="s">
        <v>22</v>
      </c>
      <c r="AH62" s="25"/>
      <c r="AI62" s="27"/>
      <c r="AO62" s="18"/>
    </row>
    <row r="63" spans="1:41" ht="15.95" customHeight="1">
      <c r="A63" s="12">
        <v>115</v>
      </c>
      <c r="B63" s="13">
        <v>1</v>
      </c>
      <c r="C63" s="13">
        <v>2</v>
      </c>
      <c r="D63" s="14">
        <v>7.1</v>
      </c>
      <c r="E63" s="13">
        <v>1</v>
      </c>
      <c r="F63" s="13">
        <v>2</v>
      </c>
      <c r="G63" s="13">
        <v>11</v>
      </c>
      <c r="I63" s="15">
        <v>103</v>
      </c>
      <c r="S63" s="23">
        <v>115</v>
      </c>
      <c r="AF63" s="17" t="s">
        <v>22</v>
      </c>
      <c r="AH63" s="25"/>
      <c r="AI63" s="27"/>
      <c r="AO63" s="18"/>
    </row>
    <row r="64" spans="1:41" ht="15.95" customHeight="1">
      <c r="A64" s="12">
        <v>116</v>
      </c>
      <c r="B64" s="13">
        <v>1</v>
      </c>
      <c r="C64" s="13">
        <v>2</v>
      </c>
      <c r="D64" s="14">
        <v>4.51</v>
      </c>
      <c r="E64" s="13">
        <v>1</v>
      </c>
      <c r="F64" s="13">
        <v>2</v>
      </c>
      <c r="G64" s="13" t="s">
        <v>25</v>
      </c>
      <c r="I64" s="15">
        <v>61</v>
      </c>
      <c r="S64" s="23">
        <v>116</v>
      </c>
      <c r="AF64" s="17" t="s">
        <v>22</v>
      </c>
      <c r="AH64" s="25"/>
      <c r="AI64" s="27"/>
      <c r="AO64" s="18"/>
    </row>
    <row r="65" spans="1:41" ht="15.95" customHeight="1">
      <c r="A65" s="12">
        <v>117</v>
      </c>
      <c r="B65" s="13">
        <v>1</v>
      </c>
      <c r="C65" s="13">
        <v>2</v>
      </c>
      <c r="D65" s="14">
        <v>5.67</v>
      </c>
      <c r="E65" s="13">
        <v>1</v>
      </c>
      <c r="F65" s="13">
        <v>2</v>
      </c>
      <c r="G65" s="13">
        <v>11</v>
      </c>
      <c r="I65" s="15">
        <v>77</v>
      </c>
      <c r="S65" s="23">
        <v>117</v>
      </c>
      <c r="AF65" s="17" t="s">
        <v>22</v>
      </c>
      <c r="AH65" s="25"/>
      <c r="AI65" s="27"/>
      <c r="AO65" s="18"/>
    </row>
    <row r="66" spans="1:41" ht="15.95" customHeight="1">
      <c r="A66" s="12">
        <v>118</v>
      </c>
      <c r="B66" s="13">
        <v>1</v>
      </c>
      <c r="C66" s="13">
        <v>2</v>
      </c>
      <c r="D66" s="14">
        <v>9.08</v>
      </c>
      <c r="E66" s="13">
        <v>1</v>
      </c>
      <c r="F66" s="13">
        <v>2</v>
      </c>
      <c r="G66" s="13">
        <v>11</v>
      </c>
      <c r="I66" s="15">
        <v>142</v>
      </c>
      <c r="M66" s="13">
        <v>8.9</v>
      </c>
      <c r="N66" s="13">
        <v>2.4</v>
      </c>
      <c r="O66" s="13">
        <v>28</v>
      </c>
      <c r="P66" s="13">
        <v>1</v>
      </c>
      <c r="Q66" s="13">
        <v>20</v>
      </c>
      <c r="R66" s="13">
        <f>13+27</f>
        <v>40</v>
      </c>
      <c r="S66" s="23">
        <v>118</v>
      </c>
      <c r="AF66" s="17" t="s">
        <v>22</v>
      </c>
      <c r="AG66" s="18">
        <f>(M66-N66)/M66</f>
        <v>0.7303370786516854</v>
      </c>
      <c r="AH66" s="25">
        <f t="shared" si="0"/>
        <v>0.17999999999999972</v>
      </c>
      <c r="AI66" s="27">
        <f t="shared" si="1"/>
        <v>7.9804444444443907E-3</v>
      </c>
      <c r="AO66" s="18"/>
    </row>
    <row r="67" spans="1:41" ht="15.95" customHeight="1">
      <c r="A67" s="12">
        <v>119</v>
      </c>
      <c r="B67" s="13">
        <v>1</v>
      </c>
      <c r="C67" s="13">
        <v>2</v>
      </c>
      <c r="D67" s="14">
        <v>4.25</v>
      </c>
      <c r="E67" s="13">
        <v>1</v>
      </c>
      <c r="F67" s="13">
        <v>2</v>
      </c>
      <c r="G67" s="13">
        <v>11</v>
      </c>
      <c r="I67" s="15">
        <v>50</v>
      </c>
      <c r="S67" s="23">
        <v>119</v>
      </c>
      <c r="AF67" s="17" t="s">
        <v>22</v>
      </c>
      <c r="AH67" s="25"/>
      <c r="AI67" s="27"/>
      <c r="AO67" s="18"/>
    </row>
    <row r="68" spans="1:41" ht="15.95" customHeight="1">
      <c r="A68" s="12">
        <v>120</v>
      </c>
      <c r="B68" s="13">
        <v>1</v>
      </c>
      <c r="C68" s="13">
        <v>2</v>
      </c>
      <c r="D68" s="14">
        <v>5.5</v>
      </c>
      <c r="E68" s="13">
        <v>1</v>
      </c>
      <c r="F68" s="13">
        <v>2</v>
      </c>
      <c r="G68" s="13">
        <v>11</v>
      </c>
      <c r="I68" s="15">
        <v>77</v>
      </c>
      <c r="M68" s="13">
        <v>5.7</v>
      </c>
      <c r="N68" s="13">
        <v>1.4</v>
      </c>
      <c r="O68" s="13">
        <v>16</v>
      </c>
      <c r="P68" s="13">
        <v>1</v>
      </c>
      <c r="Q68" s="13">
        <v>13</v>
      </c>
      <c r="R68" s="13">
        <f>13+23</f>
        <v>36</v>
      </c>
      <c r="S68" s="23">
        <v>120</v>
      </c>
      <c r="AF68" s="17" t="s">
        <v>22</v>
      </c>
      <c r="AG68" s="18">
        <f>(M68-N68)/M68</f>
        <v>0.75438596491228083</v>
      </c>
      <c r="AH68" s="25">
        <f t="shared" si="0"/>
        <v>-0.20000000000000018</v>
      </c>
      <c r="AI68" s="27">
        <f t="shared" si="1"/>
        <v>8.4487111111111221E-2</v>
      </c>
      <c r="AO68" s="18"/>
    </row>
    <row r="69" spans="1:41" ht="15.95" customHeight="1">
      <c r="A69" s="12">
        <v>121</v>
      </c>
      <c r="B69" s="13">
        <v>1</v>
      </c>
      <c r="C69" s="13">
        <v>2</v>
      </c>
      <c r="D69" s="14">
        <v>7.44</v>
      </c>
      <c r="E69" s="13">
        <v>1</v>
      </c>
      <c r="F69" s="13">
        <v>2</v>
      </c>
      <c r="G69" s="13">
        <v>11</v>
      </c>
      <c r="I69" s="15">
        <v>109</v>
      </c>
      <c r="S69" s="23">
        <v>121</v>
      </c>
      <c r="AF69" s="17" t="s">
        <v>22</v>
      </c>
      <c r="AH69" s="25"/>
      <c r="AI69" s="27"/>
      <c r="AO69" s="18"/>
    </row>
    <row r="70" spans="1:41" ht="15.95" customHeight="1">
      <c r="A70" s="12">
        <v>122</v>
      </c>
      <c r="B70" s="13">
        <v>1</v>
      </c>
      <c r="C70" s="13">
        <v>2</v>
      </c>
      <c r="D70" s="14">
        <v>7.9</v>
      </c>
      <c r="E70" s="13">
        <v>1</v>
      </c>
      <c r="F70" s="13">
        <v>2</v>
      </c>
      <c r="G70" s="13">
        <v>11</v>
      </c>
      <c r="I70" s="15">
        <v>120</v>
      </c>
      <c r="S70" s="23">
        <v>122</v>
      </c>
      <c r="AF70" s="17" t="s">
        <v>22</v>
      </c>
      <c r="AH70" s="25"/>
      <c r="AI70" s="27"/>
      <c r="AO70" s="18"/>
    </row>
    <row r="71" spans="1:41" ht="15.95" customHeight="1">
      <c r="A71" s="12">
        <v>123</v>
      </c>
      <c r="B71" s="13">
        <v>1</v>
      </c>
      <c r="C71" s="13">
        <v>2</v>
      </c>
      <c r="D71" s="14">
        <v>5.84</v>
      </c>
      <c r="E71" s="13">
        <v>1</v>
      </c>
      <c r="F71" s="13">
        <v>2</v>
      </c>
      <c r="G71" s="13">
        <v>11</v>
      </c>
      <c r="I71" s="15">
        <v>84</v>
      </c>
      <c r="S71" s="23">
        <v>123</v>
      </c>
      <c r="AF71" s="17" t="s">
        <v>22</v>
      </c>
      <c r="AH71" s="25"/>
      <c r="AI71" s="27"/>
      <c r="AO71" s="18"/>
    </row>
    <row r="72" spans="1:41" ht="15.95" customHeight="1">
      <c r="A72" s="12">
        <v>124</v>
      </c>
      <c r="B72" s="13">
        <v>1</v>
      </c>
      <c r="C72" s="13">
        <v>2</v>
      </c>
      <c r="D72" s="14">
        <v>6.98</v>
      </c>
      <c r="E72" s="13">
        <v>1</v>
      </c>
      <c r="F72" s="13">
        <v>2</v>
      </c>
      <c r="G72" s="13">
        <v>11</v>
      </c>
      <c r="I72" s="15">
        <v>90</v>
      </c>
      <c r="S72" s="23">
        <v>124</v>
      </c>
      <c r="AF72" s="17" t="s">
        <v>22</v>
      </c>
      <c r="AH72" s="25"/>
      <c r="AI72" s="27"/>
      <c r="AO72" s="18"/>
    </row>
    <row r="73" spans="1:41" ht="15.95" customHeight="1">
      <c r="A73" s="12">
        <v>125</v>
      </c>
      <c r="B73" s="13">
        <v>1</v>
      </c>
      <c r="C73" s="13">
        <v>2</v>
      </c>
      <c r="D73" s="14">
        <v>6.23</v>
      </c>
      <c r="E73" s="13">
        <v>1</v>
      </c>
      <c r="F73" s="13">
        <v>2</v>
      </c>
      <c r="G73" s="13">
        <v>11</v>
      </c>
      <c r="I73" s="15">
        <v>91</v>
      </c>
      <c r="M73" s="13">
        <v>5.8</v>
      </c>
      <c r="N73" s="13">
        <v>2</v>
      </c>
      <c r="S73" s="23">
        <v>125</v>
      </c>
      <c r="AF73" s="17" t="s">
        <v>22</v>
      </c>
      <c r="AG73" s="18">
        <f>(M73-N73)/M73</f>
        <v>0.65517241379310343</v>
      </c>
      <c r="AH73" s="25">
        <f t="shared" si="0"/>
        <v>0.4300000000000006</v>
      </c>
      <c r="AI73" s="27">
        <f t="shared" si="1"/>
        <v>0.11514711111111152</v>
      </c>
      <c r="AO73" s="18"/>
    </row>
    <row r="74" spans="1:41" ht="15.95" customHeight="1">
      <c r="A74" s="12">
        <v>126</v>
      </c>
      <c r="B74" s="13">
        <v>1</v>
      </c>
      <c r="C74" s="13">
        <v>2</v>
      </c>
      <c r="D74" s="14">
        <v>9.2899999999999991</v>
      </c>
      <c r="E74" s="13">
        <v>1</v>
      </c>
      <c r="F74" s="13">
        <v>2</v>
      </c>
      <c r="G74" s="13">
        <v>11</v>
      </c>
      <c r="I74" s="15">
        <v>125</v>
      </c>
      <c r="S74" s="23">
        <v>126</v>
      </c>
      <c r="AF74" s="17" t="s">
        <v>22</v>
      </c>
      <c r="AH74" s="25"/>
      <c r="AI74" s="27"/>
      <c r="AO74" s="18"/>
    </row>
    <row r="75" spans="1:41" ht="15.95" customHeight="1">
      <c r="A75" s="12">
        <v>127</v>
      </c>
      <c r="B75" s="13">
        <v>1</v>
      </c>
      <c r="C75" s="13">
        <v>2</v>
      </c>
      <c r="D75" s="14">
        <v>6.62</v>
      </c>
      <c r="E75" s="13">
        <v>1</v>
      </c>
      <c r="F75" s="13">
        <v>2</v>
      </c>
      <c r="G75" s="13">
        <v>11</v>
      </c>
      <c r="I75" s="15">
        <v>97</v>
      </c>
      <c r="S75" s="23">
        <v>127</v>
      </c>
      <c r="AF75" s="17" t="s">
        <v>22</v>
      </c>
      <c r="AH75" s="25"/>
      <c r="AI75" s="27"/>
      <c r="AO75" s="18"/>
    </row>
    <row r="76" spans="1:41" ht="15.95" customHeight="1">
      <c r="A76" s="12">
        <v>128</v>
      </c>
      <c r="B76" s="13">
        <v>1</v>
      </c>
      <c r="C76" s="13">
        <v>2</v>
      </c>
      <c r="D76" s="14">
        <v>8.1199999999999992</v>
      </c>
      <c r="E76" s="13">
        <v>1</v>
      </c>
      <c r="F76" s="13">
        <v>2</v>
      </c>
      <c r="G76" s="13">
        <v>11</v>
      </c>
      <c r="I76" s="15">
        <v>123</v>
      </c>
      <c r="M76" s="13">
        <v>7.8</v>
      </c>
      <c r="N76" s="13">
        <v>2</v>
      </c>
      <c r="S76" s="23">
        <v>128</v>
      </c>
      <c r="AF76" s="17" t="s">
        <v>22</v>
      </c>
      <c r="AG76" s="18">
        <f>(M76-N76)/M76</f>
        <v>0.74358974358974361</v>
      </c>
      <c r="AH76" s="25">
        <f t="shared" ref="AH76:AH133" si="2">D76-M76</f>
        <v>0.3199999999999994</v>
      </c>
      <c r="AI76" s="27">
        <f t="shared" ref="AI76:AI133" si="3">(AH76-$AH$187)^2</f>
        <v>5.2593777777777496E-2</v>
      </c>
      <c r="AO76" s="18"/>
    </row>
    <row r="77" spans="1:41" ht="15.95" customHeight="1">
      <c r="A77" s="12">
        <v>129</v>
      </c>
      <c r="B77" s="13">
        <v>1</v>
      </c>
      <c r="C77" s="13">
        <v>2</v>
      </c>
      <c r="D77" s="14">
        <v>6.37</v>
      </c>
      <c r="E77" s="13">
        <v>1</v>
      </c>
      <c r="F77" s="13">
        <v>2</v>
      </c>
      <c r="G77" s="13">
        <v>11</v>
      </c>
      <c r="I77" s="15">
        <v>84</v>
      </c>
      <c r="S77" s="23">
        <v>129</v>
      </c>
      <c r="AF77" s="17" t="s">
        <v>22</v>
      </c>
      <c r="AH77" s="25"/>
      <c r="AI77" s="27"/>
      <c r="AO77" s="18"/>
    </row>
    <row r="78" spans="1:41" ht="15.95" customHeight="1">
      <c r="A78" s="12">
        <v>130</v>
      </c>
      <c r="B78" s="13">
        <v>1</v>
      </c>
      <c r="C78" s="13">
        <v>2</v>
      </c>
      <c r="D78" s="14">
        <v>9.1199999999999992</v>
      </c>
      <c r="E78" s="13">
        <v>1</v>
      </c>
      <c r="F78" s="13">
        <v>2</v>
      </c>
      <c r="G78" s="13">
        <v>11</v>
      </c>
      <c r="I78" s="15">
        <v>123</v>
      </c>
      <c r="S78" s="23">
        <v>130</v>
      </c>
      <c r="AF78" s="17" t="s">
        <v>22</v>
      </c>
      <c r="AH78" s="25"/>
      <c r="AI78" s="27"/>
      <c r="AO78" s="18"/>
    </row>
    <row r="79" spans="1:41" ht="15.95" customHeight="1">
      <c r="A79" s="12">
        <v>131</v>
      </c>
      <c r="B79" s="13">
        <v>1</v>
      </c>
      <c r="C79" s="13">
        <v>2</v>
      </c>
      <c r="D79" s="14">
        <v>6.21</v>
      </c>
      <c r="E79" s="13">
        <v>1</v>
      </c>
      <c r="F79" s="13">
        <v>2</v>
      </c>
      <c r="G79" s="13">
        <v>11</v>
      </c>
      <c r="I79" s="15">
        <v>100</v>
      </c>
      <c r="S79" s="23">
        <v>131</v>
      </c>
      <c r="AF79" s="17" t="s">
        <v>22</v>
      </c>
      <c r="AH79" s="25"/>
      <c r="AI79" s="27"/>
      <c r="AO79" s="18"/>
    </row>
    <row r="80" spans="1:41" ht="15.95" customHeight="1">
      <c r="A80" s="12">
        <v>132</v>
      </c>
      <c r="B80" s="13">
        <v>1</v>
      </c>
      <c r="C80" s="13">
        <v>2</v>
      </c>
      <c r="D80" s="14">
        <v>4.49</v>
      </c>
      <c r="E80" s="13">
        <v>1</v>
      </c>
      <c r="F80" s="13">
        <v>2</v>
      </c>
      <c r="G80" s="13">
        <v>11</v>
      </c>
      <c r="I80" s="15">
        <v>73</v>
      </c>
      <c r="S80" s="23">
        <v>132</v>
      </c>
      <c r="AF80" s="17" t="s">
        <v>22</v>
      </c>
      <c r="AH80" s="25"/>
      <c r="AI80" s="27"/>
      <c r="AO80" s="18"/>
    </row>
    <row r="81" spans="1:41" ht="15.95" customHeight="1">
      <c r="A81" s="12">
        <v>133</v>
      </c>
      <c r="B81" s="13">
        <v>1</v>
      </c>
      <c r="C81" s="13">
        <v>2</v>
      </c>
      <c r="D81" s="14">
        <v>5.87</v>
      </c>
      <c r="E81" s="13">
        <v>1</v>
      </c>
      <c r="F81" s="13">
        <v>2</v>
      </c>
      <c r="G81" s="13">
        <v>11</v>
      </c>
      <c r="I81" s="15">
        <v>87</v>
      </c>
      <c r="S81" s="23">
        <v>133</v>
      </c>
      <c r="AF81" s="17" t="s">
        <v>22</v>
      </c>
      <c r="AH81" s="25"/>
      <c r="AI81" s="27"/>
      <c r="AO81" s="18"/>
    </row>
    <row r="82" spans="1:41" ht="15.95" customHeight="1">
      <c r="A82" s="12">
        <v>134</v>
      </c>
      <c r="B82" s="13">
        <v>1</v>
      </c>
      <c r="C82" s="13">
        <v>2</v>
      </c>
      <c r="D82" s="14">
        <v>5.43</v>
      </c>
      <c r="E82" s="13">
        <v>1</v>
      </c>
      <c r="F82" s="13">
        <v>2</v>
      </c>
      <c r="G82" s="13" t="s">
        <v>25</v>
      </c>
      <c r="I82" s="15">
        <v>82</v>
      </c>
      <c r="M82" s="13">
        <v>6.1</v>
      </c>
      <c r="N82" s="13">
        <v>2</v>
      </c>
      <c r="S82" s="23">
        <v>134</v>
      </c>
      <c r="AF82" s="17" t="s">
        <v>22</v>
      </c>
      <c r="AG82" s="18">
        <f>(M82-N82)/M82</f>
        <v>0.67213114754098358</v>
      </c>
      <c r="AH82" s="25">
        <f t="shared" si="2"/>
        <v>-0.66999999999999993</v>
      </c>
      <c r="AI82" s="27">
        <f t="shared" si="3"/>
        <v>0.57861377777777767</v>
      </c>
      <c r="AO82" s="18"/>
    </row>
    <row r="83" spans="1:41" ht="15.95" customHeight="1">
      <c r="A83" s="12">
        <v>135</v>
      </c>
      <c r="B83" s="13">
        <v>1</v>
      </c>
      <c r="C83" s="13">
        <v>2</v>
      </c>
      <c r="D83" s="14">
        <v>4.96</v>
      </c>
      <c r="E83" s="13">
        <v>1</v>
      </c>
      <c r="F83" s="13">
        <v>2</v>
      </c>
      <c r="G83" s="13">
        <v>11</v>
      </c>
      <c r="I83" s="15">
        <v>76</v>
      </c>
      <c r="S83" s="23">
        <v>135</v>
      </c>
      <c r="AF83" s="17" t="s">
        <v>22</v>
      </c>
      <c r="AH83" s="25"/>
      <c r="AI83" s="27"/>
      <c r="AO83" s="18"/>
    </row>
    <row r="84" spans="1:41" ht="15.95" customHeight="1">
      <c r="A84" s="12">
        <v>136</v>
      </c>
      <c r="B84" s="13">
        <v>1</v>
      </c>
      <c r="C84" s="13">
        <v>2</v>
      </c>
      <c r="D84" s="14">
        <v>7.8</v>
      </c>
      <c r="E84" s="13">
        <v>1</v>
      </c>
      <c r="F84" s="13">
        <v>2</v>
      </c>
      <c r="G84" s="13">
        <v>11</v>
      </c>
      <c r="I84" s="15">
        <v>112</v>
      </c>
      <c r="M84" s="13">
        <v>7.3</v>
      </c>
      <c r="N84" s="13">
        <v>2.5</v>
      </c>
      <c r="S84" s="23">
        <v>136</v>
      </c>
      <c r="AF84" s="17" t="s">
        <v>22</v>
      </c>
      <c r="AG84" s="18">
        <f>(M84-N84)/M84</f>
        <v>0.65753424657534243</v>
      </c>
      <c r="AH84" s="25">
        <f t="shared" si="2"/>
        <v>0.5</v>
      </c>
      <c r="AI84" s="27">
        <f t="shared" si="3"/>
        <v>0.16755377777777777</v>
      </c>
      <c r="AO84" s="18"/>
    </row>
    <row r="85" spans="1:41" ht="15.95" customHeight="1">
      <c r="A85" s="12">
        <v>137</v>
      </c>
      <c r="B85" s="13">
        <v>1</v>
      </c>
      <c r="C85" s="13">
        <v>2</v>
      </c>
      <c r="D85" s="14">
        <v>4.32</v>
      </c>
      <c r="E85" s="13">
        <v>1</v>
      </c>
      <c r="F85" s="13">
        <v>2</v>
      </c>
      <c r="G85" s="13">
        <v>11</v>
      </c>
      <c r="I85" s="15">
        <v>61</v>
      </c>
      <c r="S85" s="23">
        <v>137</v>
      </c>
      <c r="AF85" s="17" t="s">
        <v>22</v>
      </c>
      <c r="AH85" s="25"/>
      <c r="AI85" s="27"/>
      <c r="AO85" s="18"/>
    </row>
    <row r="86" spans="1:41" ht="15.95" customHeight="1">
      <c r="A86" s="12">
        <v>138</v>
      </c>
      <c r="B86" s="13">
        <v>1</v>
      </c>
      <c r="C86" s="13">
        <v>2</v>
      </c>
      <c r="D86" s="14">
        <v>6.76</v>
      </c>
      <c r="E86" s="13">
        <v>1</v>
      </c>
      <c r="F86" s="13">
        <v>2</v>
      </c>
      <c r="G86" s="13">
        <v>11</v>
      </c>
      <c r="I86" s="15">
        <v>120</v>
      </c>
      <c r="S86" s="23">
        <v>138</v>
      </c>
      <c r="AF86" s="17" t="s">
        <v>22</v>
      </c>
      <c r="AH86" s="25"/>
      <c r="AI86" s="27"/>
      <c r="AO86" s="18"/>
    </row>
    <row r="87" spans="1:41" ht="15.95" customHeight="1">
      <c r="A87" s="12">
        <v>139</v>
      </c>
      <c r="B87" s="13">
        <v>1</v>
      </c>
      <c r="C87" s="13">
        <v>2</v>
      </c>
      <c r="D87" s="14">
        <v>5.52</v>
      </c>
      <c r="E87" s="13">
        <v>1</v>
      </c>
      <c r="F87" s="13">
        <v>1</v>
      </c>
      <c r="G87" s="13" t="s">
        <v>24</v>
      </c>
      <c r="I87" s="15">
        <v>87</v>
      </c>
      <c r="S87" s="23">
        <v>139</v>
      </c>
      <c r="AF87" s="17" t="s">
        <v>34</v>
      </c>
      <c r="AH87" s="25"/>
      <c r="AI87" s="27"/>
      <c r="AO87" s="18"/>
    </row>
    <row r="88" spans="1:41" ht="15.95" customHeight="1">
      <c r="A88" s="12">
        <v>140</v>
      </c>
      <c r="B88" s="13">
        <v>1</v>
      </c>
      <c r="C88" s="13">
        <v>2</v>
      </c>
      <c r="D88" s="14">
        <v>7.06</v>
      </c>
      <c r="E88" s="13">
        <v>1</v>
      </c>
      <c r="F88" s="13">
        <v>2</v>
      </c>
      <c r="G88" s="13">
        <v>11</v>
      </c>
      <c r="I88" s="15">
        <v>91</v>
      </c>
      <c r="S88" s="23">
        <v>140</v>
      </c>
      <c r="AF88" s="17" t="s">
        <v>22</v>
      </c>
      <c r="AH88" s="25"/>
      <c r="AI88" s="27"/>
      <c r="AO88" s="18"/>
    </row>
    <row r="89" spans="1:41" ht="15.95" customHeight="1">
      <c r="A89" s="12">
        <v>141</v>
      </c>
      <c r="B89" s="13">
        <v>1</v>
      </c>
      <c r="C89" s="13">
        <v>2</v>
      </c>
      <c r="D89" s="14">
        <v>5.21</v>
      </c>
      <c r="E89" s="13">
        <v>1</v>
      </c>
      <c r="F89" s="13">
        <v>2</v>
      </c>
      <c r="G89" s="13">
        <v>11</v>
      </c>
      <c r="I89" s="15">
        <v>68</v>
      </c>
      <c r="S89" s="23">
        <v>141</v>
      </c>
      <c r="AF89" s="17" t="s">
        <v>22</v>
      </c>
      <c r="AH89" s="25"/>
      <c r="AI89" s="27"/>
      <c r="AO89" s="18"/>
    </row>
    <row r="90" spans="1:41" ht="15.95" customHeight="1">
      <c r="A90" s="12">
        <v>142</v>
      </c>
      <c r="B90" s="13">
        <v>1</v>
      </c>
      <c r="C90" s="13">
        <v>2</v>
      </c>
      <c r="D90" s="14">
        <v>6.45</v>
      </c>
      <c r="E90" s="13">
        <v>1</v>
      </c>
      <c r="F90" s="13">
        <v>2</v>
      </c>
      <c r="G90" s="13">
        <v>11</v>
      </c>
      <c r="I90" s="15">
        <v>99</v>
      </c>
      <c r="M90" s="13">
        <v>6.5</v>
      </c>
      <c r="N90" s="13">
        <v>2</v>
      </c>
      <c r="S90" s="23">
        <v>142</v>
      </c>
      <c r="AF90" s="17" t="s">
        <v>22</v>
      </c>
      <c r="AG90" s="18">
        <f>(M90-N90)/M90</f>
        <v>0.69230769230769229</v>
      </c>
      <c r="AH90" s="25">
        <f t="shared" si="2"/>
        <v>-4.9999999999999822E-2</v>
      </c>
      <c r="AI90" s="27">
        <f t="shared" si="3"/>
        <v>1.9787111111111064E-2</v>
      </c>
      <c r="AO90" s="18"/>
    </row>
    <row r="91" spans="1:41" ht="15.95" customHeight="1">
      <c r="A91" s="12">
        <v>143</v>
      </c>
      <c r="B91" s="13">
        <v>1</v>
      </c>
      <c r="C91" s="13">
        <v>2</v>
      </c>
      <c r="D91" s="14">
        <v>6.78</v>
      </c>
      <c r="E91" s="13">
        <v>1</v>
      </c>
      <c r="F91" s="13">
        <v>2</v>
      </c>
      <c r="G91" s="13">
        <v>11</v>
      </c>
      <c r="I91" s="15">
        <v>92</v>
      </c>
      <c r="S91" s="23">
        <v>143</v>
      </c>
      <c r="AF91" s="17" t="s">
        <v>22</v>
      </c>
      <c r="AH91" s="25"/>
      <c r="AI91" s="27"/>
      <c r="AO91" s="18"/>
    </row>
    <row r="92" spans="1:41" ht="15.95" customHeight="1">
      <c r="A92" s="12">
        <v>144</v>
      </c>
      <c r="B92" s="13">
        <v>1</v>
      </c>
      <c r="C92" s="13">
        <v>2</v>
      </c>
      <c r="D92" s="14">
        <v>3.56</v>
      </c>
      <c r="E92" s="13">
        <v>1</v>
      </c>
      <c r="F92" s="13">
        <v>2</v>
      </c>
      <c r="G92" s="13" t="s">
        <v>26</v>
      </c>
      <c r="I92" s="15">
        <v>51</v>
      </c>
      <c r="S92" s="23">
        <v>144</v>
      </c>
      <c r="AF92" s="17" t="s">
        <v>22</v>
      </c>
      <c r="AH92" s="25"/>
      <c r="AI92" s="27"/>
      <c r="AO92" s="18"/>
    </row>
    <row r="93" spans="1:41" ht="15.95" customHeight="1">
      <c r="A93" s="12">
        <v>145</v>
      </c>
      <c r="B93" s="13">
        <v>1</v>
      </c>
      <c r="C93" s="13">
        <v>2</v>
      </c>
      <c r="D93" s="14">
        <v>6.36</v>
      </c>
      <c r="E93" s="13">
        <v>1</v>
      </c>
      <c r="F93" s="13">
        <v>2</v>
      </c>
      <c r="G93" s="13">
        <v>11</v>
      </c>
      <c r="I93" s="15">
        <v>87</v>
      </c>
      <c r="M93" s="13">
        <v>6</v>
      </c>
      <c r="N93" s="13">
        <v>3.2</v>
      </c>
      <c r="S93" s="23">
        <v>145</v>
      </c>
      <c r="AF93" s="17" t="s">
        <v>22</v>
      </c>
      <c r="AG93" s="18">
        <f>(M93-N93)/M93</f>
        <v>0.46666666666666662</v>
      </c>
      <c r="AH93" s="25">
        <f t="shared" si="2"/>
        <v>0.36000000000000032</v>
      </c>
      <c r="AI93" s="27">
        <f t="shared" si="3"/>
        <v>7.2540444444444616E-2</v>
      </c>
      <c r="AO93" s="18"/>
    </row>
    <row r="94" spans="1:41" ht="15.95" customHeight="1">
      <c r="A94" s="12">
        <v>146</v>
      </c>
      <c r="B94" s="13">
        <v>1</v>
      </c>
      <c r="C94" s="13">
        <v>2</v>
      </c>
      <c r="D94" s="14">
        <v>8.36</v>
      </c>
      <c r="E94" s="13">
        <v>1</v>
      </c>
      <c r="F94" s="13">
        <v>2</v>
      </c>
      <c r="G94" s="13">
        <v>11</v>
      </c>
      <c r="I94" s="15">
        <v>96</v>
      </c>
      <c r="S94" s="23">
        <v>146</v>
      </c>
      <c r="AF94" s="17" t="s">
        <v>22</v>
      </c>
      <c r="AH94" s="25"/>
      <c r="AI94" s="27"/>
      <c r="AO94" s="18"/>
    </row>
    <row r="95" spans="1:41" ht="15.95" customHeight="1">
      <c r="A95" s="12">
        <v>147</v>
      </c>
      <c r="B95" s="13">
        <v>1</v>
      </c>
      <c r="C95" s="13">
        <v>2</v>
      </c>
      <c r="D95" s="14">
        <v>8.9600000000000009</v>
      </c>
      <c r="E95" s="13">
        <v>1</v>
      </c>
      <c r="F95" s="13">
        <v>2</v>
      </c>
      <c r="G95" s="13">
        <v>11</v>
      </c>
      <c r="I95" s="15">
        <v>124</v>
      </c>
      <c r="M95" s="13">
        <v>8.1</v>
      </c>
      <c r="N95" s="13">
        <v>2.1</v>
      </c>
      <c r="O95" s="13">
        <v>24</v>
      </c>
      <c r="P95" s="13">
        <v>2</v>
      </c>
      <c r="Q95" s="13">
        <v>17</v>
      </c>
      <c r="R95" s="13">
        <f>13+23</f>
        <v>36</v>
      </c>
      <c r="S95" s="23">
        <v>147</v>
      </c>
      <c r="AF95" s="17" t="s">
        <v>22</v>
      </c>
      <c r="AG95" s="18">
        <f>(M95-N95)/M95</f>
        <v>0.74074074074074081</v>
      </c>
      <c r="AH95" s="25">
        <f t="shared" si="2"/>
        <v>0.86000000000000121</v>
      </c>
      <c r="AI95" s="27">
        <f t="shared" si="3"/>
        <v>0.59187377777777961</v>
      </c>
      <c r="AO95" s="18"/>
    </row>
    <row r="96" spans="1:41" ht="15.95" customHeight="1">
      <c r="A96" s="12">
        <v>148</v>
      </c>
      <c r="B96" s="13">
        <v>1</v>
      </c>
      <c r="C96" s="13">
        <v>2</v>
      </c>
      <c r="D96" s="14">
        <v>8.6300000000000008</v>
      </c>
      <c r="E96" s="13">
        <v>1</v>
      </c>
      <c r="F96" s="13">
        <v>2</v>
      </c>
      <c r="G96" s="13">
        <v>11</v>
      </c>
      <c r="I96" s="15">
        <v>115</v>
      </c>
      <c r="S96" s="23">
        <v>148</v>
      </c>
      <c r="AF96" s="17" t="s">
        <v>22</v>
      </c>
      <c r="AH96" s="25"/>
      <c r="AI96" s="27"/>
      <c r="AO96" s="18"/>
    </row>
    <row r="97" spans="1:41" ht="15.95" customHeight="1">
      <c r="A97" s="12">
        <v>149</v>
      </c>
      <c r="B97" s="13">
        <v>1</v>
      </c>
      <c r="C97" s="13">
        <v>2</v>
      </c>
      <c r="D97" s="14">
        <v>6.58</v>
      </c>
      <c r="E97" s="13">
        <v>1</v>
      </c>
      <c r="F97" s="13">
        <v>2</v>
      </c>
      <c r="G97" s="13">
        <v>11</v>
      </c>
      <c r="I97" s="15">
        <v>92</v>
      </c>
      <c r="S97" s="23">
        <v>149</v>
      </c>
      <c r="AF97" s="17" t="s">
        <v>22</v>
      </c>
      <c r="AH97" s="25"/>
      <c r="AI97" s="27"/>
      <c r="AO97" s="18"/>
    </row>
    <row r="98" spans="1:41" ht="15.95" customHeight="1">
      <c r="A98" s="12">
        <v>150</v>
      </c>
      <c r="B98" s="13">
        <v>1</v>
      </c>
      <c r="C98" s="13">
        <v>2</v>
      </c>
      <c r="D98" s="14">
        <v>8.5</v>
      </c>
      <c r="E98" s="13">
        <v>1</v>
      </c>
      <c r="F98" s="13">
        <v>2</v>
      </c>
      <c r="G98" s="13">
        <v>11</v>
      </c>
      <c r="I98" s="15">
        <v>113</v>
      </c>
      <c r="S98" s="23">
        <v>150</v>
      </c>
      <c r="AF98" s="17" t="s">
        <v>22</v>
      </c>
      <c r="AH98" s="25"/>
      <c r="AI98" s="27"/>
      <c r="AO98" s="18"/>
    </row>
    <row r="99" spans="1:41" ht="15.95" customHeight="1">
      <c r="A99" s="12">
        <v>174</v>
      </c>
      <c r="B99" s="13">
        <v>2</v>
      </c>
      <c r="C99" s="13">
        <v>2</v>
      </c>
      <c r="D99" s="14">
        <v>4.7699999999999996</v>
      </c>
      <c r="E99" s="13">
        <v>1</v>
      </c>
      <c r="F99" s="13">
        <v>2</v>
      </c>
      <c r="G99" s="13">
        <v>11</v>
      </c>
      <c r="I99" s="15">
        <v>72</v>
      </c>
      <c r="M99" s="13">
        <v>5.5</v>
      </c>
      <c r="N99" s="13">
        <v>1.9</v>
      </c>
      <c r="S99" s="23">
        <v>174</v>
      </c>
      <c r="AF99" s="17" t="s">
        <v>22</v>
      </c>
      <c r="AG99" s="18">
        <f>(M99-N99)/M99</f>
        <v>0.65454545454545454</v>
      </c>
      <c r="AH99" s="25">
        <f t="shared" si="2"/>
        <v>-0.73000000000000043</v>
      </c>
      <c r="AI99" s="27">
        <f t="shared" si="3"/>
        <v>0.67349377777777852</v>
      </c>
      <c r="AO99" s="18"/>
    </row>
    <row r="100" spans="1:41" ht="15.95" customHeight="1">
      <c r="A100" s="12">
        <v>175</v>
      </c>
      <c r="B100" s="13">
        <v>2</v>
      </c>
      <c r="C100" s="13">
        <v>2</v>
      </c>
      <c r="D100" s="14">
        <v>5.58</v>
      </c>
      <c r="E100" s="13">
        <v>1</v>
      </c>
      <c r="F100" s="13">
        <v>2</v>
      </c>
      <c r="G100" s="13">
        <v>11</v>
      </c>
      <c r="I100" s="15">
        <v>92</v>
      </c>
      <c r="S100" s="23">
        <v>175</v>
      </c>
      <c r="AF100" s="17" t="s">
        <v>22</v>
      </c>
      <c r="AH100" s="25"/>
      <c r="AI100" s="27"/>
      <c r="AO100" s="18"/>
    </row>
    <row r="101" spans="1:41" ht="15.95" customHeight="1">
      <c r="A101" s="12">
        <v>176</v>
      </c>
      <c r="B101" s="13">
        <v>2</v>
      </c>
      <c r="C101" s="13">
        <v>2</v>
      </c>
      <c r="D101" s="14">
        <v>5.68</v>
      </c>
      <c r="E101" s="13">
        <v>1</v>
      </c>
      <c r="F101" s="13">
        <v>2</v>
      </c>
      <c r="G101" s="13">
        <v>11</v>
      </c>
      <c r="I101" s="15">
        <v>85</v>
      </c>
      <c r="S101" s="23">
        <v>176</v>
      </c>
      <c r="AF101" s="17" t="s">
        <v>22</v>
      </c>
      <c r="AH101" s="25"/>
      <c r="AI101" s="27"/>
      <c r="AO101" s="18"/>
    </row>
    <row r="102" spans="1:41" ht="15.95" customHeight="1">
      <c r="A102" s="12">
        <v>177</v>
      </c>
      <c r="B102" s="13">
        <v>2</v>
      </c>
      <c r="C102" s="13">
        <v>2</v>
      </c>
      <c r="D102" s="14">
        <v>7.24</v>
      </c>
      <c r="E102" s="13">
        <v>1</v>
      </c>
      <c r="F102" s="13">
        <v>2</v>
      </c>
      <c r="G102" s="13">
        <v>11</v>
      </c>
      <c r="I102" s="15">
        <v>115</v>
      </c>
      <c r="M102" s="13">
        <v>7</v>
      </c>
      <c r="N102" s="13">
        <v>2</v>
      </c>
      <c r="O102" s="13">
        <v>26</v>
      </c>
      <c r="P102" s="13">
        <v>2</v>
      </c>
      <c r="Q102" s="13">
        <v>15</v>
      </c>
      <c r="R102" s="13">
        <f>21+13</f>
        <v>34</v>
      </c>
      <c r="S102" s="23">
        <v>177</v>
      </c>
      <c r="AF102" s="17" t="s">
        <v>22</v>
      </c>
      <c r="AG102" s="18">
        <f>(M102-N102)/M102</f>
        <v>0.7142857142857143</v>
      </c>
      <c r="AH102" s="25">
        <f t="shared" si="2"/>
        <v>0.24000000000000021</v>
      </c>
      <c r="AI102" s="27">
        <f t="shared" si="3"/>
        <v>2.2300444444444505E-2</v>
      </c>
      <c r="AO102" s="18"/>
    </row>
    <row r="103" spans="1:41" ht="15.95" customHeight="1">
      <c r="A103" s="12">
        <v>178</v>
      </c>
      <c r="B103" s="13">
        <v>2</v>
      </c>
      <c r="C103" s="13">
        <v>2</v>
      </c>
      <c r="D103" s="14">
        <v>5.46</v>
      </c>
      <c r="E103" s="13">
        <v>1</v>
      </c>
      <c r="F103" s="13">
        <v>2</v>
      </c>
      <c r="G103" s="13">
        <v>11</v>
      </c>
      <c r="I103" s="15">
        <v>78</v>
      </c>
      <c r="S103" s="23">
        <v>178</v>
      </c>
      <c r="AF103" s="17" t="s">
        <v>22</v>
      </c>
      <c r="AH103" s="25"/>
      <c r="AI103" s="27"/>
      <c r="AO103" s="18"/>
    </row>
    <row r="104" spans="1:41" ht="15.95" customHeight="1">
      <c r="A104" s="12">
        <v>179</v>
      </c>
      <c r="B104" s="13">
        <v>2</v>
      </c>
      <c r="C104" s="13">
        <v>2</v>
      </c>
      <c r="D104" s="14">
        <v>7.87</v>
      </c>
      <c r="E104" s="13">
        <v>1</v>
      </c>
      <c r="F104" s="13">
        <v>2</v>
      </c>
      <c r="G104" s="13">
        <v>11</v>
      </c>
      <c r="I104" s="15">
        <v>112</v>
      </c>
      <c r="S104" s="23">
        <v>179</v>
      </c>
      <c r="AF104" s="17" t="s">
        <v>22</v>
      </c>
      <c r="AH104" s="25"/>
      <c r="AI104" s="27"/>
      <c r="AO104" s="18"/>
    </row>
    <row r="105" spans="1:41" ht="15.95" customHeight="1">
      <c r="A105" s="12">
        <v>180</v>
      </c>
      <c r="B105" s="13">
        <v>2</v>
      </c>
      <c r="C105" s="13">
        <v>2</v>
      </c>
      <c r="D105" s="14">
        <v>5.62</v>
      </c>
      <c r="E105" s="13">
        <v>1</v>
      </c>
      <c r="F105" s="13">
        <v>2</v>
      </c>
      <c r="G105" s="13">
        <v>11</v>
      </c>
      <c r="I105" s="15">
        <v>71</v>
      </c>
      <c r="S105" s="23">
        <v>180</v>
      </c>
      <c r="AF105" s="17" t="s">
        <v>22</v>
      </c>
      <c r="AH105" s="25"/>
      <c r="AI105" s="27"/>
      <c r="AO105" s="18"/>
    </row>
    <row r="106" spans="1:41" ht="15.95" customHeight="1">
      <c r="A106" s="12">
        <v>181</v>
      </c>
      <c r="B106" s="13">
        <v>2</v>
      </c>
      <c r="C106" s="13">
        <v>2</v>
      </c>
      <c r="D106" s="14">
        <v>6.17</v>
      </c>
      <c r="E106" s="13">
        <v>1</v>
      </c>
      <c r="F106" s="13">
        <v>2</v>
      </c>
      <c r="G106" s="13" t="s">
        <v>25</v>
      </c>
      <c r="I106" s="15">
        <v>85</v>
      </c>
      <c r="S106" s="23">
        <v>181</v>
      </c>
      <c r="AF106" s="17" t="s">
        <v>22</v>
      </c>
      <c r="AH106" s="25"/>
      <c r="AI106" s="27"/>
      <c r="AO106" s="18"/>
    </row>
    <row r="107" spans="1:41" ht="15.95" customHeight="1">
      <c r="A107" s="12">
        <v>182</v>
      </c>
      <c r="B107" s="13">
        <v>2</v>
      </c>
      <c r="C107" s="13">
        <v>2</v>
      </c>
      <c r="D107" s="14">
        <v>7.58</v>
      </c>
      <c r="E107" s="13">
        <v>1</v>
      </c>
      <c r="F107" s="13">
        <v>2</v>
      </c>
      <c r="G107" s="13">
        <v>11</v>
      </c>
      <c r="I107" s="15">
        <v>106</v>
      </c>
      <c r="M107" s="13">
        <v>7.7</v>
      </c>
      <c r="N107" s="13">
        <v>2.4</v>
      </c>
      <c r="S107" s="23">
        <v>182</v>
      </c>
      <c r="AF107" s="17" t="s">
        <v>22</v>
      </c>
      <c r="AG107" s="18">
        <f>(M107-N107)/M107</f>
        <v>0.68831168831168843</v>
      </c>
      <c r="AH107" s="25">
        <f t="shared" si="2"/>
        <v>-0.12000000000000011</v>
      </c>
      <c r="AI107" s="27">
        <f t="shared" si="3"/>
        <v>4.4380444444444493E-2</v>
      </c>
      <c r="AO107" s="18"/>
    </row>
    <row r="108" spans="1:41" ht="15.95" customHeight="1">
      <c r="A108" s="12">
        <v>183</v>
      </c>
      <c r="B108" s="13">
        <v>2</v>
      </c>
      <c r="C108" s="13">
        <v>2</v>
      </c>
      <c r="D108" s="14">
        <v>6.07</v>
      </c>
      <c r="E108" s="13">
        <v>1</v>
      </c>
      <c r="F108" s="13">
        <v>2</v>
      </c>
      <c r="G108" s="13">
        <v>11</v>
      </c>
      <c r="I108" s="15">
        <v>88</v>
      </c>
      <c r="S108" s="23">
        <v>183</v>
      </c>
      <c r="AF108" s="17" t="s">
        <v>22</v>
      </c>
      <c r="AH108" s="25"/>
      <c r="AI108" s="27"/>
      <c r="AO108" s="18"/>
    </row>
    <row r="109" spans="1:41" ht="15.95" customHeight="1">
      <c r="A109" s="12">
        <v>184</v>
      </c>
      <c r="B109" s="13">
        <v>2</v>
      </c>
      <c r="C109" s="13">
        <v>2</v>
      </c>
      <c r="D109" s="14">
        <v>7.57</v>
      </c>
      <c r="E109" s="13">
        <v>1</v>
      </c>
      <c r="F109" s="13">
        <v>2</v>
      </c>
      <c r="G109" s="13">
        <v>11</v>
      </c>
      <c r="I109" s="15">
        <v>112</v>
      </c>
      <c r="S109" s="23">
        <v>184</v>
      </c>
      <c r="AF109" s="17" t="s">
        <v>22</v>
      </c>
      <c r="AH109" s="25"/>
      <c r="AI109" s="27"/>
      <c r="AO109" s="18"/>
    </row>
    <row r="110" spans="1:41" ht="15.95" customHeight="1">
      <c r="A110" s="12">
        <v>185</v>
      </c>
      <c r="B110" s="13">
        <v>2</v>
      </c>
      <c r="C110" s="13">
        <v>2</v>
      </c>
      <c r="D110" s="14">
        <v>7.1</v>
      </c>
      <c r="E110" s="13">
        <v>1</v>
      </c>
      <c r="F110" s="13">
        <v>2</v>
      </c>
      <c r="G110" s="13">
        <v>11</v>
      </c>
      <c r="I110" s="15">
        <v>101</v>
      </c>
      <c r="S110" s="23">
        <v>185</v>
      </c>
      <c r="AF110" s="17" t="s">
        <v>22</v>
      </c>
      <c r="AH110" s="25"/>
      <c r="AI110" s="27"/>
      <c r="AO110" s="18"/>
    </row>
    <row r="111" spans="1:41" ht="15.95" customHeight="1">
      <c r="A111" s="12">
        <v>186</v>
      </c>
      <c r="B111" s="13">
        <v>2</v>
      </c>
      <c r="C111" s="13">
        <v>2</v>
      </c>
      <c r="D111" s="14">
        <v>4.9400000000000004</v>
      </c>
      <c r="E111" s="13">
        <v>1</v>
      </c>
      <c r="F111" s="13">
        <v>2</v>
      </c>
      <c r="G111" s="13" t="s">
        <v>25</v>
      </c>
      <c r="I111" s="15">
        <v>64</v>
      </c>
      <c r="S111" s="23">
        <v>186</v>
      </c>
      <c r="AF111" s="17" t="s">
        <v>22</v>
      </c>
      <c r="AH111" s="25"/>
      <c r="AI111" s="27"/>
      <c r="AO111" s="18"/>
    </row>
    <row r="112" spans="1:41" ht="15.95" customHeight="1">
      <c r="A112" s="12">
        <v>187</v>
      </c>
      <c r="B112" s="13">
        <v>2</v>
      </c>
      <c r="C112" s="13">
        <v>2</v>
      </c>
      <c r="D112" s="14">
        <v>7.76</v>
      </c>
      <c r="E112" s="13">
        <v>1</v>
      </c>
      <c r="F112" s="13">
        <v>2</v>
      </c>
      <c r="G112" s="13">
        <v>11</v>
      </c>
      <c r="I112" s="15">
        <v>108</v>
      </c>
      <c r="S112" s="23">
        <v>187</v>
      </c>
      <c r="AF112" s="17" t="s">
        <v>22</v>
      </c>
      <c r="AH112" s="25"/>
      <c r="AI112" s="27"/>
      <c r="AO112" s="18"/>
    </row>
    <row r="113" spans="1:41" ht="15.95" customHeight="1">
      <c r="A113" s="12">
        <v>188</v>
      </c>
      <c r="B113" s="13">
        <v>2</v>
      </c>
      <c r="C113" s="13">
        <v>2</v>
      </c>
      <c r="D113" s="14">
        <v>4.24</v>
      </c>
      <c r="E113" s="13">
        <v>1</v>
      </c>
      <c r="F113" s="13">
        <v>2</v>
      </c>
      <c r="G113" s="13">
        <v>11</v>
      </c>
      <c r="I113" s="15">
        <v>65</v>
      </c>
      <c r="S113" s="23">
        <v>188</v>
      </c>
      <c r="AF113" s="17" t="s">
        <v>22</v>
      </c>
      <c r="AH113" s="25"/>
      <c r="AI113" s="27"/>
      <c r="AO113" s="18"/>
    </row>
    <row r="114" spans="1:41" ht="15.95" customHeight="1">
      <c r="A114" s="12">
        <v>189</v>
      </c>
      <c r="B114" s="13">
        <v>2</v>
      </c>
      <c r="C114" s="13">
        <v>2</v>
      </c>
      <c r="D114" s="14">
        <v>5.6</v>
      </c>
      <c r="E114" s="13">
        <v>1</v>
      </c>
      <c r="F114" s="13">
        <v>2</v>
      </c>
      <c r="G114" s="13">
        <v>11</v>
      </c>
      <c r="I114" s="15">
        <v>65</v>
      </c>
      <c r="S114" s="23">
        <v>189</v>
      </c>
      <c r="AF114" s="17" t="s">
        <v>22</v>
      </c>
      <c r="AH114" s="25"/>
      <c r="AI114" s="27"/>
      <c r="AO114" s="18"/>
    </row>
    <row r="115" spans="1:41" ht="15.95" customHeight="1">
      <c r="A115" s="12">
        <v>190</v>
      </c>
      <c r="B115" s="13">
        <v>2</v>
      </c>
      <c r="C115" s="13">
        <v>2</v>
      </c>
      <c r="D115" s="14">
        <v>5.77</v>
      </c>
      <c r="E115" s="13">
        <v>1</v>
      </c>
      <c r="F115" s="13">
        <v>2</v>
      </c>
      <c r="G115" s="13">
        <v>11</v>
      </c>
      <c r="I115" s="15">
        <v>95</v>
      </c>
      <c r="S115" s="23">
        <v>190</v>
      </c>
      <c r="AF115" s="17" t="s">
        <v>22</v>
      </c>
      <c r="AH115" s="25"/>
      <c r="AI115" s="27"/>
      <c r="AO115" s="18"/>
    </row>
    <row r="116" spans="1:41" ht="15.95" customHeight="1">
      <c r="A116" s="12">
        <v>191</v>
      </c>
      <c r="B116" s="13">
        <v>2</v>
      </c>
      <c r="C116" s="13">
        <v>2</v>
      </c>
      <c r="D116" s="14">
        <v>6.48</v>
      </c>
      <c r="E116" s="13">
        <v>1</v>
      </c>
      <c r="F116" s="13">
        <v>2</v>
      </c>
      <c r="G116" s="13">
        <v>11</v>
      </c>
      <c r="I116" s="15">
        <v>87</v>
      </c>
      <c r="S116" s="23">
        <v>191</v>
      </c>
      <c r="AF116" s="17" t="s">
        <v>22</v>
      </c>
      <c r="AH116" s="25"/>
      <c r="AI116" s="27"/>
      <c r="AO116" s="18"/>
    </row>
    <row r="117" spans="1:41" ht="15.95" customHeight="1">
      <c r="A117" s="12">
        <v>192</v>
      </c>
      <c r="B117" s="13">
        <v>2</v>
      </c>
      <c r="C117" s="13">
        <v>3</v>
      </c>
      <c r="D117" s="14">
        <v>8.2799999999999994</v>
      </c>
      <c r="E117" s="13">
        <v>1</v>
      </c>
      <c r="F117" s="13">
        <v>2</v>
      </c>
      <c r="G117" s="13">
        <v>11</v>
      </c>
      <c r="I117" s="15">
        <v>117</v>
      </c>
      <c r="S117" s="23">
        <v>192</v>
      </c>
      <c r="AF117" s="17" t="s">
        <v>34</v>
      </c>
      <c r="AH117" s="25"/>
      <c r="AI117" s="27"/>
      <c r="AO117" s="18"/>
    </row>
    <row r="118" spans="1:41" ht="15.95" customHeight="1">
      <c r="A118" s="12">
        <v>193</v>
      </c>
      <c r="B118" s="13">
        <v>2</v>
      </c>
      <c r="C118" s="13">
        <v>2</v>
      </c>
      <c r="D118" s="14">
        <v>8.4</v>
      </c>
      <c r="E118" s="13">
        <v>1</v>
      </c>
      <c r="F118" s="13">
        <v>2</v>
      </c>
      <c r="G118" s="13">
        <v>11</v>
      </c>
      <c r="I118" s="15">
        <v>130</v>
      </c>
      <c r="S118" s="23">
        <v>193</v>
      </c>
      <c r="AF118" s="17" t="s">
        <v>22</v>
      </c>
      <c r="AH118" s="25"/>
      <c r="AI118" s="27"/>
      <c r="AO118" s="18"/>
    </row>
    <row r="119" spans="1:41" ht="15.95" customHeight="1">
      <c r="A119" s="12">
        <v>194</v>
      </c>
      <c r="B119" s="13">
        <v>2</v>
      </c>
      <c r="C119" s="13">
        <v>2</v>
      </c>
      <c r="D119" s="14">
        <v>7.21</v>
      </c>
      <c r="E119" s="13">
        <v>1</v>
      </c>
      <c r="F119" s="13">
        <v>2</v>
      </c>
      <c r="G119" s="13">
        <v>11</v>
      </c>
      <c r="I119" s="15">
        <v>92</v>
      </c>
      <c r="M119" s="13">
        <v>6.7</v>
      </c>
      <c r="N119" s="13">
        <v>1.8</v>
      </c>
      <c r="O119" s="13">
        <v>24</v>
      </c>
      <c r="P119" s="13">
        <v>2</v>
      </c>
      <c r="Q119" s="13">
        <v>16</v>
      </c>
      <c r="R119" s="13">
        <f>20+13</f>
        <v>33</v>
      </c>
      <c r="S119" s="23">
        <v>194</v>
      </c>
      <c r="AF119" s="17" t="s">
        <v>22</v>
      </c>
      <c r="AG119" s="18">
        <f>(M119-N119)/M119</f>
        <v>0.73134328358208955</v>
      </c>
      <c r="AH119" s="25">
        <f t="shared" si="2"/>
        <v>0.50999999999999979</v>
      </c>
      <c r="AI119" s="27">
        <f t="shared" si="3"/>
        <v>0.17584044444444427</v>
      </c>
      <c r="AO119" s="18"/>
    </row>
    <row r="120" spans="1:41" ht="15.95" customHeight="1">
      <c r="A120" s="12">
        <v>195</v>
      </c>
      <c r="B120" s="13">
        <v>2</v>
      </c>
      <c r="C120" s="13">
        <v>2</v>
      </c>
      <c r="D120" s="14">
        <v>6.58</v>
      </c>
      <c r="E120" s="13">
        <v>1</v>
      </c>
      <c r="F120" s="13">
        <v>2</v>
      </c>
      <c r="G120" s="13">
        <v>11</v>
      </c>
      <c r="I120" s="15">
        <v>86</v>
      </c>
      <c r="S120" s="23">
        <v>195</v>
      </c>
      <c r="AF120" s="17" t="s">
        <v>22</v>
      </c>
      <c r="AH120" s="25"/>
      <c r="AI120" s="27"/>
      <c r="AO120" s="18"/>
    </row>
    <row r="121" spans="1:41" ht="15.95" customHeight="1">
      <c r="A121" s="12">
        <v>196</v>
      </c>
      <c r="B121" s="13">
        <v>2</v>
      </c>
      <c r="C121" s="13">
        <v>2</v>
      </c>
      <c r="D121" s="14">
        <v>6.36</v>
      </c>
      <c r="E121" s="13">
        <v>1</v>
      </c>
      <c r="F121" s="13">
        <v>2</v>
      </c>
      <c r="G121" s="13">
        <v>11</v>
      </c>
      <c r="I121" s="15">
        <v>98</v>
      </c>
      <c r="S121" s="23">
        <v>196</v>
      </c>
      <c r="AF121" s="17" t="s">
        <v>22</v>
      </c>
      <c r="AH121" s="25"/>
      <c r="AI121" s="27"/>
      <c r="AO121" s="18"/>
    </row>
    <row r="122" spans="1:41" ht="15.95" customHeight="1">
      <c r="A122" s="12">
        <v>197</v>
      </c>
      <c r="B122" s="13">
        <v>2</v>
      </c>
      <c r="C122" s="13">
        <v>2</v>
      </c>
      <c r="D122" s="14">
        <v>5.74</v>
      </c>
      <c r="E122" s="13">
        <v>1</v>
      </c>
      <c r="F122" s="13">
        <v>2</v>
      </c>
      <c r="G122" s="13">
        <v>11</v>
      </c>
      <c r="I122" s="15">
        <v>84</v>
      </c>
      <c r="M122" s="13">
        <v>5.9</v>
      </c>
      <c r="N122" s="13">
        <v>1.4</v>
      </c>
      <c r="S122" s="23">
        <v>197</v>
      </c>
      <c r="AF122" s="17" t="s">
        <v>22</v>
      </c>
      <c r="AG122" s="18">
        <f>(M122-N122)/M122</f>
        <v>0.76271186440677963</v>
      </c>
      <c r="AH122" s="25">
        <f t="shared" si="2"/>
        <v>-0.16000000000000014</v>
      </c>
      <c r="AI122" s="27">
        <f t="shared" si="3"/>
        <v>6.2833777777777849E-2</v>
      </c>
      <c r="AO122" s="18"/>
    </row>
    <row r="123" spans="1:41" ht="15.95" customHeight="1">
      <c r="A123" s="12">
        <v>198</v>
      </c>
      <c r="B123" s="13">
        <v>2</v>
      </c>
      <c r="C123" s="13">
        <v>2</v>
      </c>
      <c r="D123" s="14">
        <v>5.36</v>
      </c>
      <c r="E123" s="13">
        <v>1</v>
      </c>
      <c r="F123" s="13">
        <v>2</v>
      </c>
      <c r="G123" s="13">
        <v>11</v>
      </c>
      <c r="I123" s="15">
        <v>81</v>
      </c>
      <c r="S123" s="23">
        <v>198</v>
      </c>
      <c r="AF123" s="17" t="s">
        <v>22</v>
      </c>
      <c r="AH123" s="25"/>
      <c r="AI123" s="27"/>
      <c r="AO123" s="18"/>
    </row>
    <row r="124" spans="1:41" ht="15.95" customHeight="1">
      <c r="A124" s="12">
        <v>199</v>
      </c>
      <c r="B124" s="13">
        <v>2</v>
      </c>
      <c r="C124" s="13">
        <v>2</v>
      </c>
      <c r="D124" s="14">
        <v>6.11</v>
      </c>
      <c r="E124" s="13">
        <v>1</v>
      </c>
      <c r="F124" s="13">
        <v>2</v>
      </c>
      <c r="G124" s="13">
        <v>11</v>
      </c>
      <c r="I124" s="15">
        <v>84</v>
      </c>
      <c r="S124" s="23">
        <v>199</v>
      </c>
      <c r="AF124" s="17" t="s">
        <v>22</v>
      </c>
      <c r="AH124" s="25"/>
      <c r="AI124" s="27"/>
      <c r="AO124" s="18"/>
    </row>
    <row r="125" spans="1:41" ht="15.95" customHeight="1">
      <c r="A125" s="12">
        <v>200</v>
      </c>
      <c r="B125" s="13">
        <v>2</v>
      </c>
      <c r="C125" s="13">
        <v>2</v>
      </c>
      <c r="D125" s="14">
        <v>6.44</v>
      </c>
      <c r="E125" s="13">
        <v>1</v>
      </c>
      <c r="F125" s="13">
        <v>2</v>
      </c>
      <c r="G125" s="13">
        <v>11</v>
      </c>
      <c r="I125" s="15">
        <v>96</v>
      </c>
      <c r="S125" s="23">
        <v>200</v>
      </c>
      <c r="AF125" s="17" t="s">
        <v>22</v>
      </c>
      <c r="AH125" s="25"/>
      <c r="AI125" s="27"/>
      <c r="AO125" s="18"/>
    </row>
    <row r="126" spans="1:41" ht="15.95" customHeight="1">
      <c r="A126" s="12">
        <v>201</v>
      </c>
      <c r="B126" s="13">
        <v>2</v>
      </c>
      <c r="C126" s="13">
        <v>2</v>
      </c>
      <c r="D126" s="14">
        <v>4.76</v>
      </c>
      <c r="E126" s="13">
        <v>1</v>
      </c>
      <c r="F126" s="13">
        <v>2</v>
      </c>
      <c r="G126" s="13">
        <v>11</v>
      </c>
      <c r="I126" s="15">
        <v>67</v>
      </c>
      <c r="S126" s="23">
        <v>201</v>
      </c>
      <c r="AF126" s="17" t="s">
        <v>22</v>
      </c>
      <c r="AH126" s="25"/>
      <c r="AI126" s="27"/>
      <c r="AO126" s="18"/>
    </row>
    <row r="127" spans="1:41" ht="15.95" customHeight="1">
      <c r="A127" s="12">
        <v>202</v>
      </c>
      <c r="B127" s="13">
        <v>2</v>
      </c>
      <c r="C127" s="13">
        <v>2</v>
      </c>
      <c r="D127" s="14">
        <v>4.8099999999999996</v>
      </c>
      <c r="E127" s="13">
        <v>1</v>
      </c>
      <c r="F127" s="13">
        <v>2</v>
      </c>
      <c r="G127" s="13" t="s">
        <v>24</v>
      </c>
      <c r="I127" s="15">
        <v>93</v>
      </c>
      <c r="S127" s="23">
        <v>202</v>
      </c>
      <c r="AF127" s="17" t="s">
        <v>22</v>
      </c>
      <c r="AH127" s="25"/>
      <c r="AI127" s="27"/>
      <c r="AO127" s="18"/>
    </row>
    <row r="128" spans="1:41" ht="15.95" customHeight="1">
      <c r="A128" s="12">
        <v>203</v>
      </c>
      <c r="B128" s="13">
        <v>2</v>
      </c>
      <c r="C128" s="13">
        <v>2</v>
      </c>
      <c r="D128" s="14">
        <v>6.12</v>
      </c>
      <c r="E128" s="13">
        <v>1</v>
      </c>
      <c r="F128" s="13">
        <v>2</v>
      </c>
      <c r="G128" s="13">
        <v>11</v>
      </c>
      <c r="I128" s="15">
        <v>88</v>
      </c>
      <c r="S128" s="23">
        <v>203</v>
      </c>
      <c r="AF128" s="17" t="s">
        <v>22</v>
      </c>
      <c r="AH128" s="25"/>
      <c r="AI128" s="27"/>
      <c r="AO128" s="18"/>
    </row>
    <row r="129" spans="1:41" ht="15.95" customHeight="1">
      <c r="A129" s="12">
        <v>204</v>
      </c>
      <c r="B129" s="13">
        <v>2</v>
      </c>
      <c r="C129" s="13">
        <v>2</v>
      </c>
      <c r="D129" s="14">
        <v>5.54</v>
      </c>
      <c r="E129" s="13">
        <v>1</v>
      </c>
      <c r="F129" s="13">
        <v>2</v>
      </c>
      <c r="G129" s="13">
        <v>11</v>
      </c>
      <c r="I129" s="15">
        <v>78</v>
      </c>
      <c r="S129" s="23">
        <v>204</v>
      </c>
      <c r="AF129" s="17" t="s">
        <v>22</v>
      </c>
      <c r="AH129" s="25"/>
      <c r="AI129" s="27"/>
      <c r="AO129" s="18"/>
    </row>
    <row r="130" spans="1:41" ht="15.95" customHeight="1">
      <c r="A130" s="12">
        <v>205</v>
      </c>
      <c r="B130" s="13">
        <v>2</v>
      </c>
      <c r="C130" s="13">
        <v>2</v>
      </c>
      <c r="D130" s="14">
        <v>5.0199999999999996</v>
      </c>
      <c r="E130" s="13">
        <v>1</v>
      </c>
      <c r="F130" s="13">
        <v>2</v>
      </c>
      <c r="G130" s="13">
        <v>11</v>
      </c>
      <c r="I130" s="15">
        <v>75</v>
      </c>
      <c r="S130" s="23">
        <v>205</v>
      </c>
      <c r="AF130" s="17" t="s">
        <v>22</v>
      </c>
      <c r="AH130" s="25"/>
      <c r="AI130" s="27"/>
      <c r="AO130" s="18"/>
    </row>
    <row r="131" spans="1:41" ht="15.95" customHeight="1">
      <c r="A131" s="12">
        <v>206</v>
      </c>
      <c r="B131" s="13">
        <v>2</v>
      </c>
      <c r="C131" s="13">
        <v>2</v>
      </c>
      <c r="D131" s="14">
        <v>7.88</v>
      </c>
      <c r="E131" s="13">
        <v>1</v>
      </c>
      <c r="F131" s="13">
        <v>2</v>
      </c>
      <c r="G131" s="13">
        <v>11</v>
      </c>
      <c r="I131" s="15">
        <v>124</v>
      </c>
      <c r="S131" s="23">
        <v>206</v>
      </c>
      <c r="AF131" s="17" t="s">
        <v>22</v>
      </c>
      <c r="AH131" s="25"/>
      <c r="AI131" s="27"/>
      <c r="AO131" s="18"/>
    </row>
    <row r="132" spans="1:41" ht="15.95" customHeight="1">
      <c r="A132" s="12">
        <v>207</v>
      </c>
      <c r="B132" s="13">
        <v>2</v>
      </c>
      <c r="C132" s="13">
        <v>2</v>
      </c>
      <c r="D132" s="14">
        <v>6.65</v>
      </c>
      <c r="E132" s="13">
        <v>1</v>
      </c>
      <c r="F132" s="13">
        <v>2</v>
      </c>
      <c r="G132" s="13">
        <v>11</v>
      </c>
      <c r="I132" s="15">
        <v>125</v>
      </c>
      <c r="M132" s="13">
        <v>6.2</v>
      </c>
      <c r="N132" s="13">
        <v>1.9</v>
      </c>
      <c r="S132" s="23">
        <v>207</v>
      </c>
      <c r="AF132" s="17" t="s">
        <v>22</v>
      </c>
      <c r="AG132" s="18">
        <f>(M132-N132)/M132</f>
        <v>0.69354838709677424</v>
      </c>
      <c r="AH132" s="25">
        <f t="shared" si="2"/>
        <v>0.45000000000000018</v>
      </c>
      <c r="AI132" s="27">
        <f t="shared" si="3"/>
        <v>0.12912044444444457</v>
      </c>
      <c r="AO132" s="18"/>
    </row>
    <row r="133" spans="1:41" ht="15.95" customHeight="1">
      <c r="A133" s="12">
        <v>208</v>
      </c>
      <c r="B133" s="13">
        <v>2</v>
      </c>
      <c r="C133" s="13">
        <v>2</v>
      </c>
      <c r="D133" s="14">
        <v>7.63</v>
      </c>
      <c r="E133" s="13">
        <v>1</v>
      </c>
      <c r="F133" s="13">
        <v>2</v>
      </c>
      <c r="G133" s="13">
        <v>11</v>
      </c>
      <c r="I133" s="15">
        <v>112</v>
      </c>
      <c r="M133" s="13">
        <v>7.4</v>
      </c>
      <c r="N133" s="13">
        <v>1.5</v>
      </c>
      <c r="S133" s="23">
        <v>208</v>
      </c>
      <c r="AF133" s="17" t="s">
        <v>22</v>
      </c>
      <c r="AG133" s="18">
        <f>(M133-N133)/M133</f>
        <v>0.79729729729729726</v>
      </c>
      <c r="AH133" s="25">
        <f t="shared" si="2"/>
        <v>0.22999999999999954</v>
      </c>
      <c r="AI133" s="27">
        <f t="shared" si="3"/>
        <v>1.9413777777777648E-2</v>
      </c>
      <c r="AO133" s="18"/>
    </row>
    <row r="134" spans="1:41" ht="15.95" customHeight="1">
      <c r="A134" s="12">
        <v>209</v>
      </c>
      <c r="B134" s="13">
        <v>2</v>
      </c>
      <c r="C134" s="13">
        <v>2</v>
      </c>
      <c r="D134" s="14">
        <v>6.46</v>
      </c>
      <c r="E134" s="13">
        <v>1</v>
      </c>
      <c r="F134" s="13">
        <v>2</v>
      </c>
      <c r="G134" s="13">
        <v>11</v>
      </c>
      <c r="I134" s="15">
        <v>90</v>
      </c>
      <c r="S134" s="23">
        <v>209</v>
      </c>
      <c r="AF134" s="17" t="s">
        <v>22</v>
      </c>
      <c r="AH134" s="25"/>
      <c r="AI134" s="27"/>
      <c r="AO134" s="18"/>
    </row>
    <row r="135" spans="1:41" ht="15.95" customHeight="1">
      <c r="A135" s="12">
        <v>210</v>
      </c>
      <c r="B135" s="13">
        <v>2</v>
      </c>
      <c r="C135" s="13">
        <v>2</v>
      </c>
      <c r="D135" s="14">
        <v>5.51</v>
      </c>
      <c r="E135" s="13">
        <v>1</v>
      </c>
      <c r="F135" s="13">
        <v>2</v>
      </c>
      <c r="G135" s="13">
        <v>11</v>
      </c>
      <c r="I135" s="15">
        <v>85</v>
      </c>
      <c r="S135" s="23">
        <v>210</v>
      </c>
      <c r="AF135" s="17" t="s">
        <v>22</v>
      </c>
      <c r="AH135" s="25"/>
      <c r="AI135" s="27"/>
      <c r="AO135" s="18"/>
    </row>
    <row r="136" spans="1:41" ht="15.95" customHeight="1">
      <c r="A136" s="12">
        <v>211</v>
      </c>
      <c r="B136" s="13">
        <v>2</v>
      </c>
      <c r="C136" s="13">
        <v>2</v>
      </c>
      <c r="D136" s="14">
        <v>6.03</v>
      </c>
      <c r="E136" s="13">
        <v>1</v>
      </c>
      <c r="F136" s="13">
        <v>2</v>
      </c>
      <c r="G136" s="13">
        <v>11</v>
      </c>
      <c r="I136" s="15">
        <v>92</v>
      </c>
      <c r="S136" s="23">
        <v>211</v>
      </c>
      <c r="AF136" s="17" t="s">
        <v>22</v>
      </c>
      <c r="AH136" s="25"/>
      <c r="AI136" s="27"/>
      <c r="AO136" s="18"/>
    </row>
    <row r="137" spans="1:41" ht="15.95" customHeight="1">
      <c r="A137" s="12">
        <v>212</v>
      </c>
      <c r="B137" s="13">
        <v>2</v>
      </c>
      <c r="C137" s="13">
        <v>2</v>
      </c>
      <c r="D137" s="14">
        <v>5.98</v>
      </c>
      <c r="E137" s="13">
        <v>1</v>
      </c>
      <c r="F137" s="13">
        <v>2</v>
      </c>
      <c r="G137" s="13">
        <v>11</v>
      </c>
      <c r="I137" s="15">
        <v>76</v>
      </c>
      <c r="S137" s="23">
        <v>212</v>
      </c>
      <c r="AF137" s="17" t="s">
        <v>22</v>
      </c>
      <c r="AH137" s="25"/>
      <c r="AI137" s="27"/>
      <c r="AO137" s="18"/>
    </row>
    <row r="138" spans="1:41" ht="15.95" customHeight="1">
      <c r="A138" s="12">
        <v>213</v>
      </c>
      <c r="B138" s="13">
        <v>2</v>
      </c>
      <c r="C138" s="13">
        <v>2</v>
      </c>
      <c r="D138" s="14">
        <v>6.38</v>
      </c>
      <c r="E138" s="13">
        <v>1</v>
      </c>
      <c r="F138" s="13">
        <v>2</v>
      </c>
      <c r="G138" s="13">
        <v>11</v>
      </c>
      <c r="I138" s="15">
        <v>95</v>
      </c>
      <c r="S138" s="23">
        <v>213</v>
      </c>
      <c r="AF138" s="17" t="s">
        <v>22</v>
      </c>
      <c r="AH138" s="25"/>
      <c r="AI138" s="27"/>
      <c r="AO138" s="18"/>
    </row>
    <row r="139" spans="1:41" ht="15.95" customHeight="1">
      <c r="A139" s="12">
        <v>214</v>
      </c>
      <c r="B139" s="13">
        <v>2</v>
      </c>
      <c r="C139" s="13">
        <v>2</v>
      </c>
      <c r="D139" s="14">
        <v>3.77</v>
      </c>
      <c r="E139" s="13">
        <v>1</v>
      </c>
      <c r="F139" s="13">
        <v>2</v>
      </c>
      <c r="G139" s="13">
        <v>11</v>
      </c>
      <c r="I139" s="15">
        <v>52</v>
      </c>
      <c r="S139" s="23">
        <v>214</v>
      </c>
      <c r="AF139" s="17" t="s">
        <v>22</v>
      </c>
      <c r="AH139" s="25"/>
      <c r="AI139" s="27"/>
      <c r="AO139" s="18"/>
    </row>
    <row r="140" spans="1:41" ht="15.95" customHeight="1">
      <c r="A140" s="12">
        <v>215</v>
      </c>
      <c r="B140" s="13">
        <v>2</v>
      </c>
      <c r="C140" s="13">
        <v>2</v>
      </c>
      <c r="D140" s="14">
        <v>6.36</v>
      </c>
      <c r="E140" s="13">
        <v>1</v>
      </c>
      <c r="F140" s="13">
        <v>2</v>
      </c>
      <c r="G140" s="13">
        <v>11</v>
      </c>
      <c r="I140" s="15">
        <v>105</v>
      </c>
      <c r="M140" s="13">
        <v>6.6</v>
      </c>
      <c r="N140" s="13">
        <v>2</v>
      </c>
      <c r="O140" s="13">
        <v>28</v>
      </c>
      <c r="P140" s="13">
        <v>2</v>
      </c>
      <c r="Q140" s="13">
        <v>17</v>
      </c>
      <c r="R140" s="13">
        <f>19+13</f>
        <v>32</v>
      </c>
      <c r="S140" s="23">
        <v>215</v>
      </c>
      <c r="AF140" s="17" t="s">
        <v>22</v>
      </c>
      <c r="AG140" s="18">
        <f>(M140-N140)/M140</f>
        <v>0.69696969696969691</v>
      </c>
      <c r="AH140" s="25">
        <f t="shared" ref="AH140:AH159" si="4">D140-M140</f>
        <v>-0.23999999999999932</v>
      </c>
      <c r="AI140" s="27">
        <f t="shared" ref="AI140:AI153" si="5">(AH140-$AH$187)^2</f>
        <v>0.109340444444444</v>
      </c>
      <c r="AO140" s="18"/>
    </row>
    <row r="141" spans="1:41" ht="15.95" customHeight="1">
      <c r="A141" s="12">
        <v>216</v>
      </c>
      <c r="B141" s="13">
        <v>2</v>
      </c>
      <c r="C141" s="13">
        <v>2</v>
      </c>
      <c r="D141" s="14">
        <v>6.18</v>
      </c>
      <c r="E141" s="13">
        <v>1</v>
      </c>
      <c r="F141" s="13">
        <v>2</v>
      </c>
      <c r="G141" s="13">
        <v>11</v>
      </c>
      <c r="I141" s="15">
        <v>92</v>
      </c>
      <c r="S141" s="23">
        <v>216</v>
      </c>
      <c r="AF141" s="17" t="s">
        <v>22</v>
      </c>
      <c r="AH141" s="25"/>
      <c r="AI141" s="27"/>
      <c r="AO141" s="18"/>
    </row>
    <row r="142" spans="1:41" ht="15.95" customHeight="1">
      <c r="A142" s="12">
        <v>217</v>
      </c>
      <c r="B142" s="13">
        <v>2</v>
      </c>
      <c r="C142" s="13">
        <v>2</v>
      </c>
      <c r="D142" s="14">
        <v>6.8</v>
      </c>
      <c r="E142" s="13">
        <v>1</v>
      </c>
      <c r="F142" s="13">
        <v>2</v>
      </c>
      <c r="G142" s="13">
        <v>11</v>
      </c>
      <c r="I142" s="15">
        <v>94</v>
      </c>
      <c r="M142" s="13">
        <v>6.4</v>
      </c>
      <c r="N142" s="13">
        <v>2</v>
      </c>
      <c r="S142" s="23">
        <v>217</v>
      </c>
      <c r="AF142" s="17" t="s">
        <v>22</v>
      </c>
      <c r="AG142" s="18">
        <f>(M142-N142)/M142</f>
        <v>0.6875</v>
      </c>
      <c r="AH142" s="25">
        <f t="shared" si="4"/>
        <v>0.39999999999999947</v>
      </c>
      <c r="AI142" s="27">
        <f t="shared" si="5"/>
        <v>9.5687111111110779E-2</v>
      </c>
      <c r="AO142" s="18"/>
    </row>
    <row r="143" spans="1:41" ht="15.95" customHeight="1">
      <c r="A143" s="12">
        <v>218</v>
      </c>
      <c r="B143" s="13">
        <v>2</v>
      </c>
      <c r="C143" s="13">
        <v>2</v>
      </c>
      <c r="D143" s="14">
        <v>7.1</v>
      </c>
      <c r="E143" s="13">
        <v>1</v>
      </c>
      <c r="F143" s="13">
        <v>2</v>
      </c>
      <c r="G143" s="13">
        <v>11</v>
      </c>
      <c r="I143" s="15">
        <v>111</v>
      </c>
      <c r="S143" s="23">
        <v>218</v>
      </c>
      <c r="AF143" s="17" t="s">
        <v>22</v>
      </c>
      <c r="AH143" s="25"/>
      <c r="AI143" s="27"/>
      <c r="AO143" s="18"/>
    </row>
    <row r="144" spans="1:41" ht="15.95" customHeight="1">
      <c r="A144" s="12">
        <v>219</v>
      </c>
      <c r="B144" s="13">
        <v>2</v>
      </c>
      <c r="C144" s="13">
        <v>2</v>
      </c>
      <c r="D144" s="14">
        <v>6.51</v>
      </c>
      <c r="E144" s="13">
        <v>1</v>
      </c>
      <c r="F144" s="13">
        <v>2</v>
      </c>
      <c r="G144" s="13">
        <v>11</v>
      </c>
      <c r="I144" s="15">
        <v>98</v>
      </c>
      <c r="S144" s="23">
        <v>219</v>
      </c>
      <c r="AF144" s="17" t="s">
        <v>22</v>
      </c>
      <c r="AH144" s="25"/>
      <c r="AI144" s="27"/>
      <c r="AO144" s="18"/>
    </row>
    <row r="145" spans="1:41" ht="15.95" customHeight="1">
      <c r="A145" s="12">
        <v>220</v>
      </c>
      <c r="B145" s="13">
        <v>2</v>
      </c>
      <c r="C145" s="13">
        <v>2</v>
      </c>
      <c r="D145" s="14">
        <v>9.48</v>
      </c>
      <c r="E145" s="13">
        <v>1</v>
      </c>
      <c r="F145" s="13">
        <v>2</v>
      </c>
      <c r="G145" s="13">
        <v>11</v>
      </c>
      <c r="I145" s="15">
        <v>145</v>
      </c>
      <c r="S145" s="23">
        <v>220</v>
      </c>
      <c r="AF145" s="17" t="s">
        <v>22</v>
      </c>
      <c r="AH145" s="25"/>
      <c r="AI145" s="27"/>
      <c r="AO145" s="18"/>
    </row>
    <row r="146" spans="1:41" ht="15.95" customHeight="1">
      <c r="A146" s="12">
        <v>221</v>
      </c>
      <c r="B146" s="13">
        <v>2</v>
      </c>
      <c r="C146" s="13">
        <v>2</v>
      </c>
      <c r="D146" s="14">
        <v>5.09</v>
      </c>
      <c r="E146" s="13">
        <v>1</v>
      </c>
      <c r="F146" s="13">
        <v>2</v>
      </c>
      <c r="G146" s="13">
        <v>11</v>
      </c>
      <c r="I146" s="15">
        <v>75</v>
      </c>
      <c r="S146" s="23">
        <v>221</v>
      </c>
      <c r="AF146" s="17" t="s">
        <v>22</v>
      </c>
      <c r="AH146" s="25"/>
      <c r="AI146" s="27"/>
      <c r="AO146" s="18"/>
    </row>
    <row r="147" spans="1:41" ht="15.95" customHeight="1">
      <c r="A147" s="12">
        <v>222</v>
      </c>
      <c r="B147" s="13">
        <v>2</v>
      </c>
      <c r="C147" s="13">
        <v>2</v>
      </c>
      <c r="D147" s="14">
        <v>7.5</v>
      </c>
      <c r="E147" s="13">
        <v>1</v>
      </c>
      <c r="F147" s="13">
        <v>2</v>
      </c>
      <c r="G147" s="13">
        <v>11</v>
      </c>
      <c r="I147" s="15">
        <v>123</v>
      </c>
      <c r="S147" s="23">
        <v>222</v>
      </c>
      <c r="AF147" s="17" t="s">
        <v>22</v>
      </c>
      <c r="AH147" s="25"/>
      <c r="AI147" s="27"/>
      <c r="AO147" s="18"/>
    </row>
    <row r="148" spans="1:41" ht="15.95" customHeight="1">
      <c r="A148" s="12">
        <v>223</v>
      </c>
      <c r="B148" s="13">
        <v>2</v>
      </c>
      <c r="C148" s="13">
        <v>2</v>
      </c>
      <c r="D148" s="14">
        <v>7.42</v>
      </c>
      <c r="E148" s="13">
        <v>1</v>
      </c>
      <c r="F148" s="13">
        <v>2</v>
      </c>
      <c r="G148" s="13">
        <v>11</v>
      </c>
      <c r="I148" s="15">
        <v>100</v>
      </c>
      <c r="S148" s="23">
        <v>223</v>
      </c>
      <c r="AF148" s="17" t="s">
        <v>22</v>
      </c>
      <c r="AH148" s="25"/>
      <c r="AI148" s="27"/>
      <c r="AO148" s="18"/>
    </row>
    <row r="149" spans="1:41" ht="15.95" customHeight="1">
      <c r="A149" s="12">
        <v>224</v>
      </c>
      <c r="B149" s="13">
        <v>2</v>
      </c>
      <c r="C149" s="13">
        <v>2</v>
      </c>
      <c r="D149" s="14">
        <v>7.45</v>
      </c>
      <c r="E149" s="13">
        <v>1</v>
      </c>
      <c r="F149" s="13">
        <v>2</v>
      </c>
      <c r="G149" s="13">
        <v>11</v>
      </c>
      <c r="I149" s="15">
        <v>115</v>
      </c>
      <c r="S149" s="23">
        <v>224</v>
      </c>
      <c r="AF149" s="17" t="s">
        <v>22</v>
      </c>
      <c r="AH149" s="25"/>
      <c r="AI149" s="27"/>
      <c r="AO149" s="18"/>
    </row>
    <row r="150" spans="1:41" ht="15.95" customHeight="1">
      <c r="A150" s="12">
        <v>225</v>
      </c>
      <c r="B150" s="13">
        <v>2</v>
      </c>
      <c r="C150" s="13">
        <v>2</v>
      </c>
      <c r="D150" s="14">
        <v>8.6</v>
      </c>
      <c r="E150" s="13">
        <v>1</v>
      </c>
      <c r="F150" s="13">
        <v>2</v>
      </c>
      <c r="G150" s="13">
        <v>11</v>
      </c>
      <c r="I150" s="15">
        <v>145</v>
      </c>
      <c r="S150" s="23">
        <v>225</v>
      </c>
      <c r="AF150" s="17" t="s">
        <v>22</v>
      </c>
      <c r="AH150" s="25"/>
      <c r="AI150" s="27"/>
      <c r="AO150" s="18"/>
    </row>
    <row r="151" spans="1:41" ht="15.95" customHeight="1">
      <c r="A151" s="12">
        <v>226</v>
      </c>
      <c r="B151" s="13">
        <v>2</v>
      </c>
      <c r="C151" s="13">
        <v>2</v>
      </c>
      <c r="D151" s="14">
        <v>6.15</v>
      </c>
      <c r="E151" s="13">
        <v>1</v>
      </c>
      <c r="F151" s="13">
        <v>2</v>
      </c>
      <c r="G151" s="13">
        <v>11</v>
      </c>
      <c r="I151" s="15">
        <v>110</v>
      </c>
      <c r="S151" s="23">
        <v>226</v>
      </c>
      <c r="AF151" s="17" t="s">
        <v>22</v>
      </c>
      <c r="AH151" s="25"/>
      <c r="AI151" s="27"/>
      <c r="AO151" s="18"/>
    </row>
    <row r="152" spans="1:41" ht="15.95" customHeight="1">
      <c r="A152" s="12">
        <v>227</v>
      </c>
      <c r="B152" s="13">
        <v>2</v>
      </c>
      <c r="C152" s="13">
        <v>2</v>
      </c>
      <c r="D152" s="14">
        <v>6.96</v>
      </c>
      <c r="E152" s="13">
        <v>1</v>
      </c>
      <c r="F152" s="13">
        <v>2</v>
      </c>
      <c r="G152" s="13">
        <v>11</v>
      </c>
      <c r="I152" s="15">
        <v>110</v>
      </c>
      <c r="M152" s="13">
        <v>6.9</v>
      </c>
      <c r="N152" s="13">
        <v>1.6</v>
      </c>
      <c r="O152" s="13">
        <v>26</v>
      </c>
      <c r="P152" s="13">
        <v>2</v>
      </c>
      <c r="Q152" s="13">
        <v>17</v>
      </c>
      <c r="R152" s="13">
        <f>20+13</f>
        <v>33</v>
      </c>
      <c r="S152" s="23">
        <v>227</v>
      </c>
      <c r="AF152" s="17" t="s">
        <v>22</v>
      </c>
      <c r="AG152" s="18">
        <f>(M152-N152)/M152</f>
        <v>0.76811594202898559</v>
      </c>
      <c r="AH152" s="25">
        <f t="shared" si="4"/>
        <v>5.9999999999999609E-2</v>
      </c>
      <c r="AI152" s="27">
        <f t="shared" si="5"/>
        <v>9.4044444444446964E-4</v>
      </c>
      <c r="AO152" s="18"/>
    </row>
    <row r="153" spans="1:41" ht="15.95" customHeight="1">
      <c r="A153" s="12">
        <v>228</v>
      </c>
      <c r="B153" s="13">
        <v>2</v>
      </c>
      <c r="C153" s="13">
        <v>2</v>
      </c>
      <c r="D153" s="14">
        <v>9.08</v>
      </c>
      <c r="E153" s="13">
        <v>1</v>
      </c>
      <c r="F153" s="13">
        <v>2</v>
      </c>
      <c r="G153" s="13">
        <v>11</v>
      </c>
      <c r="I153" s="15">
        <v>175</v>
      </c>
      <c r="M153" s="13">
        <v>8.9</v>
      </c>
      <c r="N153" s="13">
        <v>1.3</v>
      </c>
      <c r="S153" s="23">
        <v>228</v>
      </c>
      <c r="AF153" s="17" t="s">
        <v>22</v>
      </c>
      <c r="AG153" s="18">
        <f>(M153-N153)/M153</f>
        <v>0.8539325842696629</v>
      </c>
      <c r="AH153" s="25">
        <f t="shared" si="4"/>
        <v>0.17999999999999972</v>
      </c>
      <c r="AI153" s="27">
        <f t="shared" si="5"/>
        <v>7.9804444444443907E-3</v>
      </c>
      <c r="AO153" s="18"/>
    </row>
    <row r="154" spans="1:41" ht="15.95" customHeight="1">
      <c r="A154" s="12">
        <v>229</v>
      </c>
      <c r="B154" s="13">
        <v>2</v>
      </c>
      <c r="C154" s="13">
        <v>2</v>
      </c>
      <c r="D154" s="14">
        <v>6.05</v>
      </c>
      <c r="E154" s="13">
        <v>1</v>
      </c>
      <c r="F154" s="13">
        <v>2</v>
      </c>
      <c r="G154" s="13">
        <v>11</v>
      </c>
      <c r="I154" s="15">
        <v>78</v>
      </c>
      <c r="S154" s="23">
        <v>229</v>
      </c>
      <c r="AF154" s="17" t="s">
        <v>22</v>
      </c>
      <c r="AH154" s="25"/>
      <c r="AI154" s="27"/>
      <c r="AO154" s="18"/>
    </row>
    <row r="155" spans="1:41" ht="15.95" customHeight="1">
      <c r="A155" s="12">
        <v>230</v>
      </c>
      <c r="B155" s="13">
        <v>2</v>
      </c>
      <c r="C155" s="13">
        <v>2</v>
      </c>
      <c r="D155" s="14">
        <v>8.8000000000000007</v>
      </c>
      <c r="E155" s="13">
        <v>1</v>
      </c>
      <c r="F155" s="13">
        <v>2</v>
      </c>
      <c r="G155" s="13">
        <v>11</v>
      </c>
      <c r="I155" s="15">
        <v>130</v>
      </c>
      <c r="S155" s="23">
        <v>230</v>
      </c>
      <c r="AF155" s="17" t="s">
        <v>22</v>
      </c>
      <c r="AH155" s="25"/>
      <c r="AI155" s="27"/>
      <c r="AO155" s="18"/>
    </row>
    <row r="156" spans="1:41" ht="15.95" customHeight="1">
      <c r="A156" s="12">
        <v>231</v>
      </c>
      <c r="B156" s="13">
        <v>2</v>
      </c>
      <c r="C156" s="13">
        <v>2</v>
      </c>
      <c r="D156" s="14">
        <v>5.72</v>
      </c>
      <c r="E156" s="13">
        <v>1</v>
      </c>
      <c r="F156" s="13">
        <v>2</v>
      </c>
      <c r="G156" s="13">
        <v>11</v>
      </c>
      <c r="I156" s="15">
        <v>81</v>
      </c>
      <c r="S156" s="23">
        <v>231</v>
      </c>
      <c r="AF156" s="17" t="s">
        <v>22</v>
      </c>
      <c r="AH156" s="25"/>
      <c r="AI156" s="27"/>
      <c r="AO156" s="18"/>
    </row>
    <row r="157" spans="1:41" ht="15.95" customHeight="1">
      <c r="A157" s="12">
        <v>232</v>
      </c>
      <c r="B157" s="13">
        <v>2</v>
      </c>
      <c r="C157" s="13">
        <v>2</v>
      </c>
      <c r="D157" s="14">
        <v>5.21</v>
      </c>
      <c r="E157" s="13">
        <v>1</v>
      </c>
      <c r="F157" s="13">
        <v>2</v>
      </c>
      <c r="G157" s="13">
        <v>11</v>
      </c>
      <c r="I157" s="15">
        <v>65</v>
      </c>
      <c r="S157" s="23">
        <v>232</v>
      </c>
      <c r="AF157" s="17" t="s">
        <v>22</v>
      </c>
      <c r="AH157" s="25"/>
      <c r="AI157" s="27"/>
      <c r="AO157" s="18"/>
    </row>
    <row r="158" spans="1:41" ht="15.95" customHeight="1">
      <c r="A158" s="12">
        <v>233</v>
      </c>
      <c r="B158" s="13">
        <v>2</v>
      </c>
      <c r="C158" s="13">
        <v>2</v>
      </c>
      <c r="D158" s="14">
        <v>2.25</v>
      </c>
      <c r="E158" s="13">
        <v>2</v>
      </c>
      <c r="F158" s="13">
        <v>2</v>
      </c>
      <c r="G158" s="13">
        <v>11</v>
      </c>
      <c r="I158" s="15">
        <v>43</v>
      </c>
      <c r="S158" s="23">
        <v>233</v>
      </c>
      <c r="AF158" s="17" t="s">
        <v>22</v>
      </c>
      <c r="AH158" s="25"/>
      <c r="AI158" s="27"/>
      <c r="AO158" s="18"/>
    </row>
    <row r="159" spans="1:41" ht="15.95" customHeight="1">
      <c r="A159" s="12">
        <v>234</v>
      </c>
      <c r="B159" s="13">
        <v>2</v>
      </c>
      <c r="C159" s="13">
        <v>2</v>
      </c>
      <c r="D159" s="14">
        <v>8.06</v>
      </c>
      <c r="E159" s="13">
        <v>1</v>
      </c>
      <c r="F159" s="13">
        <v>2</v>
      </c>
      <c r="G159" s="13">
        <v>11</v>
      </c>
      <c r="I159" s="15">
        <v>132</v>
      </c>
      <c r="M159" s="13">
        <v>7.7</v>
      </c>
      <c r="N159" s="13">
        <v>2.9</v>
      </c>
      <c r="S159" s="23">
        <v>234</v>
      </c>
      <c r="AF159" s="17" t="s">
        <v>22</v>
      </c>
      <c r="AG159" s="18">
        <f>(M159-N159)/M159</f>
        <v>0.62337662337662347</v>
      </c>
      <c r="AH159" s="25">
        <f t="shared" si="4"/>
        <v>0.36000000000000032</v>
      </c>
      <c r="AI159" s="27">
        <f>(AH159-$AH$187)^2</f>
        <v>7.2540444444444616E-2</v>
      </c>
      <c r="AO159" s="18"/>
    </row>
    <row r="160" spans="1:41" ht="15.95" customHeight="1">
      <c r="E160" s="13" t="s">
        <v>22</v>
      </c>
      <c r="F160" s="13" t="s">
        <v>22</v>
      </c>
      <c r="G160" s="19" t="s">
        <v>22</v>
      </c>
      <c r="I160" s="15" t="s">
        <v>22</v>
      </c>
      <c r="AF160" s="17" t="s">
        <v>22</v>
      </c>
      <c r="AH160" s="25"/>
      <c r="AI160" s="27"/>
      <c r="AO160" s="18"/>
    </row>
    <row r="161" spans="1:41" ht="15.95" customHeight="1">
      <c r="A161" s="12">
        <v>801</v>
      </c>
      <c r="E161" s="13">
        <v>1</v>
      </c>
      <c r="F161" s="13">
        <v>2</v>
      </c>
      <c r="G161" s="19">
        <v>11</v>
      </c>
      <c r="I161" s="15">
        <v>70</v>
      </c>
      <c r="S161" s="23">
        <v>801</v>
      </c>
      <c r="AF161" s="17" t="s">
        <v>22</v>
      </c>
      <c r="AH161" s="25"/>
      <c r="AI161" s="27"/>
      <c r="AO161" s="18"/>
    </row>
    <row r="162" spans="1:41" ht="15.95" customHeight="1">
      <c r="A162" s="12">
        <v>802</v>
      </c>
      <c r="E162" s="13">
        <v>1</v>
      </c>
      <c r="F162" s="13">
        <v>2</v>
      </c>
      <c r="G162" s="19">
        <v>11</v>
      </c>
      <c r="I162" s="15">
        <v>55</v>
      </c>
      <c r="S162" s="23">
        <v>802</v>
      </c>
      <c r="AF162" s="17" t="s">
        <v>22</v>
      </c>
      <c r="AH162" s="25"/>
      <c r="AI162" s="27"/>
      <c r="AO162" s="18"/>
    </row>
    <row r="163" spans="1:41" ht="15.95" customHeight="1">
      <c r="A163" s="12">
        <v>803</v>
      </c>
      <c r="E163" s="13">
        <v>1</v>
      </c>
      <c r="F163" s="13">
        <v>2</v>
      </c>
      <c r="G163" s="19">
        <v>11</v>
      </c>
      <c r="I163" s="15">
        <v>52</v>
      </c>
      <c r="S163" s="23">
        <v>803</v>
      </c>
      <c r="AF163" s="17" t="s">
        <v>22</v>
      </c>
      <c r="AH163" s="25"/>
      <c r="AI163" s="27"/>
      <c r="AO163" s="18"/>
    </row>
    <row r="164" spans="1:41" ht="15.95" customHeight="1">
      <c r="A164" s="12">
        <v>804</v>
      </c>
      <c r="E164" s="13">
        <v>2</v>
      </c>
      <c r="F164" s="13">
        <v>2</v>
      </c>
      <c r="G164" s="19" t="s">
        <v>23</v>
      </c>
      <c r="I164" s="15">
        <v>35</v>
      </c>
      <c r="S164" s="23">
        <v>804</v>
      </c>
      <c r="AF164" s="17" t="s">
        <v>22</v>
      </c>
      <c r="AH164" s="25"/>
      <c r="AI164" s="27"/>
      <c r="AO164" s="18"/>
    </row>
    <row r="165" spans="1:41" ht="15.95" customHeight="1">
      <c r="A165" s="12">
        <v>805</v>
      </c>
      <c r="E165" s="13">
        <v>2</v>
      </c>
      <c r="F165" s="13">
        <v>2</v>
      </c>
      <c r="G165" s="19">
        <v>11</v>
      </c>
      <c r="I165" s="15">
        <v>52</v>
      </c>
      <c r="S165" s="23">
        <v>805</v>
      </c>
      <c r="AF165" s="17" t="s">
        <v>22</v>
      </c>
      <c r="AH165" s="25"/>
      <c r="AI165" s="27"/>
      <c r="AO165" s="18"/>
    </row>
    <row r="166" spans="1:41" ht="15.95" customHeight="1">
      <c r="A166" s="12">
        <v>806</v>
      </c>
      <c r="E166" s="13">
        <v>1</v>
      </c>
      <c r="F166" s="13">
        <v>2</v>
      </c>
      <c r="G166" s="19" t="s">
        <v>24</v>
      </c>
      <c r="I166" s="15">
        <v>50</v>
      </c>
      <c r="S166" s="23">
        <v>806</v>
      </c>
      <c r="AF166" s="17" t="s">
        <v>22</v>
      </c>
      <c r="AH166" s="25"/>
      <c r="AI166" s="27"/>
      <c r="AO166" s="18"/>
    </row>
    <row r="167" spans="1:41" ht="15.95" customHeight="1">
      <c r="A167" s="12">
        <v>807</v>
      </c>
      <c r="E167" s="13">
        <v>1</v>
      </c>
      <c r="F167" s="13">
        <v>2</v>
      </c>
      <c r="G167" s="19">
        <v>11</v>
      </c>
      <c r="I167" s="15">
        <v>50</v>
      </c>
      <c r="S167" s="23">
        <v>807</v>
      </c>
      <c r="AF167" s="17" t="s">
        <v>22</v>
      </c>
      <c r="AH167" s="25"/>
      <c r="AI167" s="27"/>
      <c r="AO167" s="18"/>
    </row>
    <row r="168" spans="1:41" ht="15.95" customHeight="1">
      <c r="A168" s="12">
        <v>808</v>
      </c>
      <c r="E168" s="13">
        <v>2</v>
      </c>
      <c r="F168" s="13">
        <v>2</v>
      </c>
      <c r="G168" s="19">
        <v>11</v>
      </c>
      <c r="I168" s="15">
        <v>39</v>
      </c>
      <c r="S168" s="23">
        <v>808</v>
      </c>
      <c r="AF168" s="17" t="s">
        <v>22</v>
      </c>
      <c r="AH168" s="25"/>
      <c r="AI168" s="27"/>
      <c r="AO168" s="18"/>
    </row>
    <row r="169" spans="1:41" ht="15.95" customHeight="1">
      <c r="A169" s="12">
        <v>809</v>
      </c>
      <c r="E169" s="13">
        <v>1</v>
      </c>
      <c r="F169" s="13">
        <v>2</v>
      </c>
      <c r="G169" s="19">
        <v>11</v>
      </c>
      <c r="I169" s="15">
        <v>64</v>
      </c>
      <c r="S169" s="23">
        <v>809</v>
      </c>
      <c r="AF169" s="17" t="s">
        <v>22</v>
      </c>
      <c r="AH169" s="25"/>
      <c r="AI169" s="27"/>
      <c r="AO169" s="18"/>
    </row>
    <row r="170" spans="1:41" ht="15.95" customHeight="1">
      <c r="A170" s="12">
        <v>810</v>
      </c>
      <c r="E170" s="13">
        <v>2</v>
      </c>
      <c r="F170" s="13">
        <v>2</v>
      </c>
      <c r="G170" s="19">
        <v>11</v>
      </c>
      <c r="I170" s="15">
        <v>42</v>
      </c>
      <c r="S170" s="23">
        <v>810</v>
      </c>
      <c r="AF170" s="17" t="s">
        <v>22</v>
      </c>
      <c r="AH170" s="25"/>
      <c r="AI170" s="27"/>
      <c r="AO170" s="18"/>
    </row>
    <row r="171" spans="1:41" ht="15.95" customHeight="1">
      <c r="A171" s="12">
        <v>811</v>
      </c>
      <c r="E171" s="13">
        <v>1</v>
      </c>
      <c r="F171" s="13">
        <v>2</v>
      </c>
      <c r="G171" s="19">
        <v>11</v>
      </c>
      <c r="I171" s="15">
        <v>85</v>
      </c>
      <c r="S171" s="23">
        <v>811</v>
      </c>
      <c r="AF171" s="17" t="s">
        <v>22</v>
      </c>
      <c r="AH171" s="25"/>
      <c r="AI171" s="27"/>
      <c r="AO171" s="18"/>
    </row>
    <row r="172" spans="1:41" ht="15.95" customHeight="1">
      <c r="A172" s="12">
        <v>812</v>
      </c>
      <c r="E172" s="13">
        <v>1</v>
      </c>
      <c r="F172" s="13">
        <v>2</v>
      </c>
      <c r="G172" s="19">
        <v>11</v>
      </c>
      <c r="I172" s="15">
        <v>36</v>
      </c>
      <c r="S172" s="23">
        <v>812</v>
      </c>
      <c r="AF172" s="17" t="s">
        <v>22</v>
      </c>
      <c r="AH172" s="25"/>
      <c r="AI172" s="27"/>
      <c r="AO172" s="18"/>
    </row>
    <row r="173" spans="1:41" ht="15.95" customHeight="1">
      <c r="A173" s="12">
        <v>813</v>
      </c>
      <c r="E173" s="13">
        <v>2</v>
      </c>
      <c r="F173" s="13">
        <v>2</v>
      </c>
      <c r="G173" s="19">
        <v>11</v>
      </c>
      <c r="I173" s="15">
        <v>31</v>
      </c>
      <c r="S173" s="23">
        <v>813</v>
      </c>
      <c r="AF173" s="17" t="s">
        <v>22</v>
      </c>
      <c r="AH173" s="25"/>
      <c r="AI173" s="27"/>
      <c r="AO173" s="18"/>
    </row>
    <row r="174" spans="1:41" ht="15.95" customHeight="1">
      <c r="A174" s="12">
        <v>814</v>
      </c>
      <c r="E174" s="13">
        <v>1</v>
      </c>
      <c r="F174" s="13">
        <v>2</v>
      </c>
      <c r="G174" s="19">
        <v>11</v>
      </c>
      <c r="I174" s="15">
        <v>41</v>
      </c>
      <c r="S174" s="23">
        <v>814</v>
      </c>
      <c r="AF174" s="17" t="s">
        <v>22</v>
      </c>
      <c r="AH174" s="25"/>
      <c r="AI174" s="27"/>
      <c r="AO174" s="18"/>
    </row>
    <row r="175" spans="1:41" ht="15.95" customHeight="1">
      <c r="A175" s="12">
        <v>815</v>
      </c>
      <c r="E175" s="13">
        <v>1</v>
      </c>
      <c r="F175" s="13">
        <v>2</v>
      </c>
      <c r="G175" s="19">
        <v>11</v>
      </c>
      <c r="I175" s="15">
        <v>49</v>
      </c>
      <c r="M175" s="13">
        <v>4</v>
      </c>
      <c r="N175" s="13">
        <v>2</v>
      </c>
      <c r="S175" s="23">
        <v>815</v>
      </c>
      <c r="AF175" s="17" t="s">
        <v>22</v>
      </c>
      <c r="AH175" s="25"/>
      <c r="AI175" s="27"/>
      <c r="AO175" s="18"/>
    </row>
    <row r="176" spans="1:41" ht="15.95" customHeight="1">
      <c r="A176" s="12">
        <v>816</v>
      </c>
      <c r="E176" s="13">
        <v>1</v>
      </c>
      <c r="F176" s="13">
        <v>2</v>
      </c>
      <c r="G176" s="19" t="s">
        <v>25</v>
      </c>
      <c r="I176" s="15">
        <v>62</v>
      </c>
      <c r="S176" s="23">
        <v>816</v>
      </c>
      <c r="AF176" s="17" t="s">
        <v>22</v>
      </c>
      <c r="AH176" s="25"/>
      <c r="AI176" s="27"/>
      <c r="AO176" s="18"/>
    </row>
    <row r="177" spans="1:41" ht="15.95" customHeight="1">
      <c r="A177" s="12">
        <v>817</v>
      </c>
      <c r="E177" s="13">
        <v>2</v>
      </c>
      <c r="F177" s="13">
        <v>2</v>
      </c>
      <c r="G177" s="19" t="s">
        <v>24</v>
      </c>
      <c r="I177" s="15">
        <v>50</v>
      </c>
      <c r="S177" s="23">
        <v>817</v>
      </c>
      <c r="AF177" s="17" t="s">
        <v>22</v>
      </c>
      <c r="AH177" s="25"/>
      <c r="AI177" s="27"/>
      <c r="AO177" s="18"/>
    </row>
    <row r="178" spans="1:41" ht="15.95" customHeight="1">
      <c r="A178" s="12">
        <v>818</v>
      </c>
      <c r="E178" s="13">
        <v>1</v>
      </c>
      <c r="F178" s="13">
        <v>2</v>
      </c>
      <c r="G178" s="19">
        <v>11</v>
      </c>
      <c r="I178" s="15">
        <v>63</v>
      </c>
      <c r="S178" s="23">
        <v>818</v>
      </c>
      <c r="AF178" s="17" t="s">
        <v>22</v>
      </c>
      <c r="AH178" s="25"/>
      <c r="AI178" s="27"/>
      <c r="AO178" s="18"/>
    </row>
    <row r="179" spans="1:41" ht="15.95" customHeight="1">
      <c r="A179" s="12">
        <v>819</v>
      </c>
      <c r="E179" s="13">
        <v>1</v>
      </c>
      <c r="F179" s="13">
        <v>2</v>
      </c>
      <c r="G179" s="19">
        <v>11</v>
      </c>
      <c r="I179" s="15">
        <v>70</v>
      </c>
      <c r="S179" s="23">
        <v>819</v>
      </c>
      <c r="AF179" s="17" t="s">
        <v>22</v>
      </c>
      <c r="AH179" s="25"/>
      <c r="AI179" s="27"/>
      <c r="AO179" s="18"/>
    </row>
    <row r="180" spans="1:41" ht="15.95" customHeight="1">
      <c r="A180" s="12">
        <v>820</v>
      </c>
      <c r="E180" s="13">
        <v>2</v>
      </c>
      <c r="F180" s="13">
        <v>2</v>
      </c>
      <c r="G180" s="19">
        <v>11</v>
      </c>
      <c r="I180" s="15">
        <v>41</v>
      </c>
      <c r="S180" s="23">
        <v>820</v>
      </c>
      <c r="AF180" s="17" t="s">
        <v>22</v>
      </c>
      <c r="AH180" s="25"/>
      <c r="AI180" s="27"/>
      <c r="AO180" s="18"/>
    </row>
    <row r="181" spans="1:41" ht="15.95" customHeight="1">
      <c r="A181" s="12">
        <v>821</v>
      </c>
      <c r="E181" s="13">
        <v>2</v>
      </c>
      <c r="F181" s="13">
        <v>2</v>
      </c>
      <c r="G181" s="19">
        <v>11</v>
      </c>
      <c r="I181" s="15">
        <v>33</v>
      </c>
      <c r="S181" s="23">
        <v>821</v>
      </c>
      <c r="AF181" s="17" t="s">
        <v>22</v>
      </c>
      <c r="AH181" s="25"/>
      <c r="AI181" s="27"/>
      <c r="AO181" s="18"/>
    </row>
    <row r="182" spans="1:41" ht="15.95" customHeight="1">
      <c r="A182" s="12">
        <v>822</v>
      </c>
      <c r="E182" s="13">
        <v>2</v>
      </c>
      <c r="F182" s="13">
        <v>2</v>
      </c>
      <c r="G182" s="19">
        <v>11</v>
      </c>
      <c r="I182" s="15">
        <v>45</v>
      </c>
      <c r="S182" s="23">
        <v>822</v>
      </c>
      <c r="AF182" s="17" t="s">
        <v>22</v>
      </c>
      <c r="AH182" s="25"/>
      <c r="AI182" s="27"/>
      <c r="AO182" s="18"/>
    </row>
    <row r="183" spans="1:41" ht="15.95" customHeight="1">
      <c r="A183" s="12">
        <v>823</v>
      </c>
      <c r="E183" s="13">
        <v>1</v>
      </c>
      <c r="F183" s="13">
        <v>2</v>
      </c>
      <c r="G183" s="19">
        <v>11</v>
      </c>
      <c r="I183" s="15">
        <v>45</v>
      </c>
      <c r="S183" s="23">
        <v>823</v>
      </c>
      <c r="AF183" s="17" t="s">
        <v>22</v>
      </c>
      <c r="AH183" s="25"/>
      <c r="AI183" s="27"/>
      <c r="AO183" s="18"/>
    </row>
    <row r="184" spans="1:41" ht="15.95" customHeight="1">
      <c r="A184" s="12">
        <v>824</v>
      </c>
      <c r="E184" s="13">
        <v>2</v>
      </c>
      <c r="F184" s="13">
        <v>2</v>
      </c>
      <c r="G184" s="19">
        <v>22</v>
      </c>
      <c r="I184" s="15">
        <v>40</v>
      </c>
      <c r="S184" s="23">
        <v>824</v>
      </c>
      <c r="AF184" s="17" t="s">
        <v>27</v>
      </c>
      <c r="AH184" s="25"/>
      <c r="AI184" s="27"/>
      <c r="AO184" s="18"/>
    </row>
    <row r="185" spans="1:41" ht="15.95" customHeight="1">
      <c r="A185" s="12">
        <v>825</v>
      </c>
      <c r="E185" s="13">
        <v>1</v>
      </c>
      <c r="F185" s="13">
        <v>2</v>
      </c>
      <c r="G185" s="19" t="s">
        <v>26</v>
      </c>
      <c r="I185" s="15">
        <v>40</v>
      </c>
      <c r="S185" s="23">
        <v>825</v>
      </c>
      <c r="AF185" s="17" t="s">
        <v>22</v>
      </c>
      <c r="AH185" s="25"/>
      <c r="AI185" s="27"/>
      <c r="AO185" s="18"/>
    </row>
    <row r="186" spans="1:41" ht="15.95" customHeight="1">
      <c r="AG186" s="26" t="s">
        <v>30</v>
      </c>
      <c r="AH186" s="25">
        <f>SUM(AH10:AH185)</f>
        <v>2.7200000000000006</v>
      </c>
      <c r="AI186" s="18">
        <f>SUM(AI7:AI185)</f>
        <v>3.7641662222222236</v>
      </c>
      <c r="AO186" s="18"/>
    </row>
    <row r="187" spans="1:41" ht="15.95" customHeight="1">
      <c r="AG187" s="26" t="s">
        <v>31</v>
      </c>
      <c r="AH187" s="28">
        <f>AH186/30</f>
        <v>9.0666666666666687E-2</v>
      </c>
      <c r="AI187" s="18">
        <f>AI186/28</f>
        <v>0.13443450793650799</v>
      </c>
      <c r="AO187" s="18"/>
    </row>
    <row r="188" spans="1:41" ht="15.95" customHeight="1">
      <c r="AG188" s="26" t="s">
        <v>32</v>
      </c>
      <c r="AH188" s="28" t="e">
        <f ca="1">_xlfn.STDEV.P(AH10,AH13,AH21,AH28,AH40,AH41,AH46,AH55,AH66,AH68,AH73,AH76,AH82,AH84,AH90,AH93,AH95,AH99,AH102,AH107,AH119,AH122,AH132,AH133,AH140,AH142,AH152,AH153,AH159,AH175)</f>
        <v>#NAME?</v>
      </c>
      <c r="AI188" s="28">
        <f>SQRT(AI187)</f>
        <v>0.36665311663274863</v>
      </c>
      <c r="AO188" s="18"/>
    </row>
    <row r="189" spans="1:41" ht="15.95" customHeight="1">
      <c r="AO189" s="18"/>
    </row>
    <row r="190" spans="1:41" ht="15.95" customHeight="1">
      <c r="AO190" s="18"/>
    </row>
    <row r="191" spans="1:41" ht="15.95" customHeight="1">
      <c r="AO191" s="18"/>
    </row>
    <row r="192" spans="1:41" ht="15.95" customHeight="1">
      <c r="AO192" s="18"/>
    </row>
    <row r="193" spans="41:41" ht="15.95" customHeight="1">
      <c r="AO193" s="18"/>
    </row>
    <row r="194" spans="41:41" ht="15.95" customHeight="1">
      <c r="AO194" s="18"/>
    </row>
    <row r="195" spans="41:41" ht="15.95" customHeight="1">
      <c r="AO195" s="18"/>
    </row>
    <row r="196" spans="41:41" ht="15.95" customHeight="1">
      <c r="AO196" s="18"/>
    </row>
    <row r="197" spans="41:41" ht="15.95" customHeight="1">
      <c r="AO197" s="18"/>
    </row>
    <row r="198" spans="41:41" ht="15.95" customHeight="1">
      <c r="AO198" s="18"/>
    </row>
    <row r="199" spans="41:41" ht="15.95" customHeight="1">
      <c r="AO199" s="18"/>
    </row>
    <row r="200" spans="41:41" ht="15.95" customHeight="1">
      <c r="AO200" s="18"/>
    </row>
    <row r="201" spans="41:41" ht="15.95" customHeight="1">
      <c r="AO201" s="18"/>
    </row>
    <row r="202" spans="41:41" ht="15.95" customHeight="1">
      <c r="AO202" s="18"/>
    </row>
    <row r="203" spans="41:41" ht="15.95" customHeight="1">
      <c r="AO203" s="18"/>
    </row>
    <row r="204" spans="41:41" ht="15.95" customHeight="1">
      <c r="AO204" s="18"/>
    </row>
    <row r="205" spans="41:41" ht="15.95" customHeight="1">
      <c r="AO205" s="18"/>
    </row>
    <row r="206" spans="41:41" ht="15.95" customHeight="1">
      <c r="AO206" s="18"/>
    </row>
    <row r="207" spans="41:41" ht="15.95" customHeight="1">
      <c r="AO207" s="18"/>
    </row>
    <row r="208" spans="41:41" ht="15.95" customHeight="1">
      <c r="AO208" s="18"/>
    </row>
    <row r="209" spans="5:41" ht="15.95" customHeight="1">
      <c r="AO209" s="18"/>
    </row>
    <row r="210" spans="5:41" ht="15.95" customHeight="1">
      <c r="AO210" s="18"/>
    </row>
    <row r="211" spans="5:41" ht="15.95" customHeight="1">
      <c r="E211" s="13" t="s">
        <v>22</v>
      </c>
      <c r="F211" s="13" t="s">
        <v>22</v>
      </c>
      <c r="G211" s="19" t="s">
        <v>22</v>
      </c>
      <c r="I211" s="15" t="s">
        <v>22</v>
      </c>
      <c r="AF211" s="17" t="s">
        <v>22</v>
      </c>
      <c r="AO211" s="18"/>
    </row>
    <row r="212" spans="5:41" ht="15.95" customHeight="1">
      <c r="E212" s="13" t="s">
        <v>22</v>
      </c>
      <c r="F212" s="13" t="s">
        <v>22</v>
      </c>
      <c r="G212" s="19" t="s">
        <v>22</v>
      </c>
      <c r="I212" s="15" t="s">
        <v>22</v>
      </c>
      <c r="AF212" s="17" t="s">
        <v>22</v>
      </c>
      <c r="AO212" s="18"/>
    </row>
    <row r="213" spans="5:41" ht="15.95" customHeight="1">
      <c r="E213" s="13" t="s">
        <v>22</v>
      </c>
      <c r="F213" s="13" t="s">
        <v>22</v>
      </c>
      <c r="G213" s="19" t="s">
        <v>22</v>
      </c>
      <c r="I213" s="15" t="s">
        <v>22</v>
      </c>
      <c r="AF213" s="17" t="s">
        <v>22</v>
      </c>
      <c r="AO213" s="18"/>
    </row>
    <row r="214" spans="5:41" ht="15.95" customHeight="1">
      <c r="E214" s="13" t="s">
        <v>22</v>
      </c>
      <c r="F214" s="13" t="s">
        <v>22</v>
      </c>
      <c r="G214" s="19" t="s">
        <v>22</v>
      </c>
      <c r="I214" s="15" t="s">
        <v>22</v>
      </c>
      <c r="AF214" s="17" t="s">
        <v>22</v>
      </c>
      <c r="AO214" s="18"/>
    </row>
    <row r="215" spans="5:41" ht="15.95" customHeight="1">
      <c r="E215" s="13" t="s">
        <v>22</v>
      </c>
      <c r="F215" s="13" t="s">
        <v>22</v>
      </c>
      <c r="G215" s="19" t="s">
        <v>22</v>
      </c>
      <c r="I215" s="15" t="s">
        <v>22</v>
      </c>
      <c r="AF215" s="17" t="s">
        <v>22</v>
      </c>
      <c r="AO215" s="18"/>
    </row>
    <row r="216" spans="5:41" ht="15.95" customHeight="1">
      <c r="E216" s="13" t="s">
        <v>22</v>
      </c>
      <c r="F216" s="13" t="s">
        <v>22</v>
      </c>
      <c r="G216" s="19" t="s">
        <v>22</v>
      </c>
      <c r="I216" s="15" t="s">
        <v>22</v>
      </c>
      <c r="AF216" s="17" t="s">
        <v>22</v>
      </c>
      <c r="AO216" s="18"/>
    </row>
    <row r="217" spans="5:41" ht="15.95" customHeight="1">
      <c r="E217" s="13" t="s">
        <v>22</v>
      </c>
      <c r="F217" s="13" t="s">
        <v>22</v>
      </c>
      <c r="G217" s="19" t="s">
        <v>22</v>
      </c>
      <c r="I217" s="15" t="s">
        <v>22</v>
      </c>
      <c r="AF217" s="17" t="s">
        <v>22</v>
      </c>
      <c r="AO217" s="18"/>
    </row>
    <row r="218" spans="5:41" ht="15.95" customHeight="1">
      <c r="E218" s="13" t="s">
        <v>22</v>
      </c>
      <c r="F218" s="13" t="s">
        <v>22</v>
      </c>
      <c r="G218" s="19" t="s">
        <v>22</v>
      </c>
      <c r="I218" s="15" t="s">
        <v>22</v>
      </c>
      <c r="AF218" s="17" t="s">
        <v>22</v>
      </c>
      <c r="AO218" s="18"/>
    </row>
    <row r="219" spans="5:41" ht="15.95" customHeight="1">
      <c r="E219" s="13" t="s">
        <v>22</v>
      </c>
      <c r="F219" s="13" t="s">
        <v>22</v>
      </c>
      <c r="G219" s="19" t="s">
        <v>22</v>
      </c>
      <c r="I219" s="15" t="s">
        <v>22</v>
      </c>
      <c r="AF219" s="17" t="s">
        <v>22</v>
      </c>
      <c r="AO219" s="18"/>
    </row>
    <row r="220" spans="5:41" ht="15.95" customHeight="1">
      <c r="E220" s="13" t="s">
        <v>22</v>
      </c>
      <c r="F220" s="13" t="s">
        <v>22</v>
      </c>
      <c r="G220" s="19" t="s">
        <v>22</v>
      </c>
      <c r="I220" s="15" t="s">
        <v>22</v>
      </c>
      <c r="AF220" s="17" t="s">
        <v>22</v>
      </c>
      <c r="AO220" s="18"/>
    </row>
    <row r="221" spans="5:41" ht="15.95" customHeight="1">
      <c r="E221" s="13" t="s">
        <v>22</v>
      </c>
      <c r="F221" s="13" t="s">
        <v>22</v>
      </c>
      <c r="G221" s="19" t="s">
        <v>22</v>
      </c>
      <c r="I221" s="15" t="s">
        <v>22</v>
      </c>
      <c r="AF221" s="17" t="s">
        <v>22</v>
      </c>
      <c r="AO221" s="18"/>
    </row>
    <row r="222" spans="5:41" ht="15.95" customHeight="1">
      <c r="E222" s="13" t="s">
        <v>22</v>
      </c>
      <c r="F222" s="13" t="s">
        <v>22</v>
      </c>
      <c r="G222" s="19" t="s">
        <v>22</v>
      </c>
      <c r="I222" s="15" t="s">
        <v>22</v>
      </c>
      <c r="AF222" s="17" t="s">
        <v>22</v>
      </c>
      <c r="AO222" s="18"/>
    </row>
    <row r="223" spans="5:41" ht="15.95" customHeight="1">
      <c r="E223" s="13" t="s">
        <v>22</v>
      </c>
      <c r="F223" s="13" t="s">
        <v>22</v>
      </c>
      <c r="G223" s="19" t="s">
        <v>22</v>
      </c>
      <c r="I223" s="15" t="s">
        <v>22</v>
      </c>
      <c r="AF223" s="17" t="s">
        <v>22</v>
      </c>
      <c r="AO223" s="18"/>
    </row>
    <row r="224" spans="5:41" ht="15.95" customHeight="1">
      <c r="E224" s="13" t="s">
        <v>22</v>
      </c>
      <c r="F224" s="13" t="s">
        <v>22</v>
      </c>
      <c r="G224" s="19" t="s">
        <v>22</v>
      </c>
      <c r="I224" s="15" t="s">
        <v>22</v>
      </c>
      <c r="AF224" s="17" t="s">
        <v>22</v>
      </c>
      <c r="AO224" s="18"/>
    </row>
    <row r="225" spans="5:41" ht="15.95" customHeight="1">
      <c r="E225" s="13" t="s">
        <v>22</v>
      </c>
      <c r="F225" s="13" t="s">
        <v>22</v>
      </c>
      <c r="G225" s="19" t="s">
        <v>22</v>
      </c>
      <c r="I225" s="15" t="s">
        <v>22</v>
      </c>
      <c r="AF225" s="17" t="s">
        <v>22</v>
      </c>
      <c r="AO225" s="18"/>
    </row>
    <row r="226" spans="5:41" ht="15.95" customHeight="1">
      <c r="E226" s="13" t="s">
        <v>22</v>
      </c>
      <c r="F226" s="13" t="s">
        <v>22</v>
      </c>
      <c r="G226" s="19" t="s">
        <v>22</v>
      </c>
      <c r="I226" s="15" t="s">
        <v>22</v>
      </c>
      <c r="AF226" s="17" t="s">
        <v>22</v>
      </c>
      <c r="AO226" s="18"/>
    </row>
    <row r="227" spans="5:41" ht="15.95" customHeight="1">
      <c r="E227" s="13" t="s">
        <v>22</v>
      </c>
      <c r="F227" s="13" t="s">
        <v>22</v>
      </c>
      <c r="G227" s="19" t="s">
        <v>22</v>
      </c>
      <c r="I227" s="15" t="s">
        <v>22</v>
      </c>
      <c r="AF227" s="17" t="s">
        <v>22</v>
      </c>
      <c r="AO227" s="18"/>
    </row>
    <row r="228" spans="5:41" ht="15.95" customHeight="1">
      <c r="E228" s="13" t="s">
        <v>22</v>
      </c>
      <c r="F228" s="13" t="s">
        <v>22</v>
      </c>
      <c r="G228" s="19" t="s">
        <v>22</v>
      </c>
      <c r="I228" s="15" t="s">
        <v>22</v>
      </c>
      <c r="AF228" s="17" t="s">
        <v>22</v>
      </c>
      <c r="AO228" s="18"/>
    </row>
    <row r="229" spans="5:41" ht="15.95" customHeight="1">
      <c r="E229" s="13" t="s">
        <v>22</v>
      </c>
      <c r="F229" s="13" t="s">
        <v>22</v>
      </c>
      <c r="G229" s="19" t="s">
        <v>22</v>
      </c>
      <c r="I229" s="15" t="s">
        <v>22</v>
      </c>
      <c r="AF229" s="17" t="s">
        <v>22</v>
      </c>
      <c r="AO229" s="18"/>
    </row>
    <row r="230" spans="5:41" ht="15.95" customHeight="1">
      <c r="E230" s="13" t="s">
        <v>22</v>
      </c>
      <c r="F230" s="13" t="s">
        <v>22</v>
      </c>
      <c r="G230" s="19" t="s">
        <v>22</v>
      </c>
      <c r="I230" s="15" t="s">
        <v>22</v>
      </c>
      <c r="AF230" s="17" t="s">
        <v>22</v>
      </c>
      <c r="AO230" s="18"/>
    </row>
    <row r="231" spans="5:41" ht="15.95" customHeight="1">
      <c r="E231" s="13" t="s">
        <v>22</v>
      </c>
      <c r="F231" s="13" t="s">
        <v>22</v>
      </c>
      <c r="G231" s="19" t="s">
        <v>22</v>
      </c>
      <c r="I231" s="15" t="s">
        <v>22</v>
      </c>
      <c r="AF231" s="17" t="s">
        <v>22</v>
      </c>
      <c r="AO231" s="18"/>
    </row>
    <row r="232" spans="5:41" ht="15.95" customHeight="1">
      <c r="E232" s="13" t="s">
        <v>22</v>
      </c>
      <c r="F232" s="13" t="s">
        <v>22</v>
      </c>
      <c r="G232" s="19" t="s">
        <v>22</v>
      </c>
      <c r="I232" s="15" t="s">
        <v>22</v>
      </c>
      <c r="AF232" s="17" t="s">
        <v>22</v>
      </c>
      <c r="AO232" s="18"/>
    </row>
    <row r="233" spans="5:41" ht="15.95" customHeight="1">
      <c r="E233" s="13" t="s">
        <v>22</v>
      </c>
      <c r="F233" s="13" t="s">
        <v>22</v>
      </c>
      <c r="G233" s="19" t="s">
        <v>22</v>
      </c>
      <c r="I233" s="15" t="s">
        <v>22</v>
      </c>
      <c r="AF233" s="17" t="s">
        <v>22</v>
      </c>
      <c r="AO233" s="18"/>
    </row>
    <row r="234" spans="5:41" ht="15.95" customHeight="1">
      <c r="E234" s="13" t="s">
        <v>22</v>
      </c>
      <c r="F234" s="13" t="s">
        <v>22</v>
      </c>
      <c r="G234" s="19" t="s">
        <v>22</v>
      </c>
      <c r="I234" s="15" t="s">
        <v>22</v>
      </c>
      <c r="AF234" s="17" t="s">
        <v>22</v>
      </c>
      <c r="AO234" s="18"/>
    </row>
    <row r="235" spans="5:41" ht="15.95" customHeight="1">
      <c r="E235" s="13" t="s">
        <v>22</v>
      </c>
      <c r="F235" s="13" t="s">
        <v>22</v>
      </c>
      <c r="G235" s="19" t="s">
        <v>22</v>
      </c>
      <c r="I235" s="15" t="s">
        <v>22</v>
      </c>
      <c r="AF235" s="17" t="s">
        <v>22</v>
      </c>
      <c r="AO235" s="18"/>
    </row>
    <row r="236" spans="5:41" ht="15.95" customHeight="1">
      <c r="E236" s="13" t="s">
        <v>22</v>
      </c>
      <c r="F236" s="13" t="s">
        <v>22</v>
      </c>
      <c r="G236" s="19" t="s">
        <v>22</v>
      </c>
      <c r="I236" s="15" t="s">
        <v>22</v>
      </c>
      <c r="AF236" s="17" t="s">
        <v>22</v>
      </c>
      <c r="AO236" s="18"/>
    </row>
    <row r="237" spans="5:41" ht="15.95" customHeight="1">
      <c r="E237" s="13" t="s">
        <v>22</v>
      </c>
      <c r="F237" s="13" t="s">
        <v>22</v>
      </c>
      <c r="G237" s="19" t="s">
        <v>22</v>
      </c>
      <c r="I237" s="15" t="s">
        <v>22</v>
      </c>
      <c r="AF237" s="17" t="s">
        <v>22</v>
      </c>
      <c r="AO237" s="18"/>
    </row>
    <row r="238" spans="5:41" ht="15.95" customHeight="1">
      <c r="E238" s="13" t="s">
        <v>22</v>
      </c>
      <c r="F238" s="13" t="s">
        <v>22</v>
      </c>
      <c r="G238" s="19" t="s">
        <v>22</v>
      </c>
      <c r="I238" s="15" t="s">
        <v>22</v>
      </c>
      <c r="AF238" s="17" t="s">
        <v>22</v>
      </c>
      <c r="AO238" s="18"/>
    </row>
    <row r="239" spans="5:41" ht="15.95" customHeight="1">
      <c r="E239" s="13" t="s">
        <v>22</v>
      </c>
      <c r="F239" s="13" t="s">
        <v>22</v>
      </c>
      <c r="G239" s="19" t="s">
        <v>22</v>
      </c>
      <c r="I239" s="15" t="s">
        <v>22</v>
      </c>
      <c r="AF239" s="17" t="s">
        <v>22</v>
      </c>
      <c r="AO239" s="18"/>
    </row>
    <row r="240" spans="5:41" ht="15.95" customHeight="1">
      <c r="E240" s="13" t="s">
        <v>22</v>
      </c>
      <c r="F240" s="13" t="s">
        <v>22</v>
      </c>
      <c r="G240" s="19" t="s">
        <v>22</v>
      </c>
      <c r="I240" s="15" t="s">
        <v>22</v>
      </c>
      <c r="AF240" s="17" t="s">
        <v>22</v>
      </c>
      <c r="AO240" s="18"/>
    </row>
    <row r="241" spans="5:41" ht="15.95" customHeight="1">
      <c r="E241" s="13" t="s">
        <v>22</v>
      </c>
      <c r="F241" s="13" t="s">
        <v>22</v>
      </c>
      <c r="G241" s="19" t="s">
        <v>22</v>
      </c>
      <c r="I241" s="15" t="s">
        <v>22</v>
      </c>
      <c r="AF241" s="17" t="s">
        <v>22</v>
      </c>
      <c r="AO241" s="18"/>
    </row>
    <row r="242" spans="5:41" ht="15.95" customHeight="1">
      <c r="E242" s="13" t="s">
        <v>22</v>
      </c>
      <c r="F242" s="13" t="s">
        <v>22</v>
      </c>
      <c r="G242" s="19" t="s">
        <v>22</v>
      </c>
      <c r="I242" s="15" t="s">
        <v>22</v>
      </c>
      <c r="AF242" s="17" t="s">
        <v>22</v>
      </c>
      <c r="AO242" s="18"/>
    </row>
    <row r="243" spans="5:41" ht="15.95" customHeight="1">
      <c r="E243" s="13" t="s">
        <v>22</v>
      </c>
      <c r="F243" s="13" t="s">
        <v>22</v>
      </c>
      <c r="G243" s="19" t="s">
        <v>22</v>
      </c>
      <c r="I243" s="15" t="s">
        <v>22</v>
      </c>
      <c r="AF243" s="17" t="s">
        <v>22</v>
      </c>
      <c r="AO243" s="18"/>
    </row>
    <row r="244" spans="5:41" ht="15.95" customHeight="1">
      <c r="E244" s="13" t="s">
        <v>22</v>
      </c>
      <c r="F244" s="13" t="s">
        <v>22</v>
      </c>
      <c r="G244" s="19" t="s">
        <v>22</v>
      </c>
      <c r="I244" s="15" t="s">
        <v>22</v>
      </c>
      <c r="AF244" s="17" t="s">
        <v>22</v>
      </c>
      <c r="AO244" s="18"/>
    </row>
    <row r="245" spans="5:41" ht="15.95" customHeight="1">
      <c r="E245" s="13" t="s">
        <v>22</v>
      </c>
      <c r="F245" s="13" t="s">
        <v>22</v>
      </c>
      <c r="G245" s="19" t="s">
        <v>22</v>
      </c>
      <c r="I245" s="15" t="s">
        <v>22</v>
      </c>
      <c r="AF245" s="17" t="s">
        <v>22</v>
      </c>
      <c r="AO245" s="18"/>
    </row>
    <row r="246" spans="5:41" ht="15.95" customHeight="1">
      <c r="E246" s="13" t="s">
        <v>22</v>
      </c>
      <c r="F246" s="13" t="s">
        <v>22</v>
      </c>
      <c r="G246" s="19" t="s">
        <v>22</v>
      </c>
      <c r="I246" s="15" t="s">
        <v>22</v>
      </c>
      <c r="AF246" s="17" t="s">
        <v>22</v>
      </c>
      <c r="AO246" s="18"/>
    </row>
    <row r="247" spans="5:41" ht="15.95" customHeight="1">
      <c r="E247" s="13" t="s">
        <v>22</v>
      </c>
      <c r="F247" s="13" t="s">
        <v>22</v>
      </c>
      <c r="G247" s="19" t="s">
        <v>22</v>
      </c>
      <c r="I247" s="15" t="s">
        <v>22</v>
      </c>
      <c r="AF247" s="17" t="s">
        <v>22</v>
      </c>
      <c r="AO247" s="18"/>
    </row>
    <row r="248" spans="5:41" ht="15.95" customHeight="1">
      <c r="E248" s="13" t="s">
        <v>22</v>
      </c>
      <c r="F248" s="13" t="s">
        <v>22</v>
      </c>
      <c r="G248" s="19" t="s">
        <v>22</v>
      </c>
      <c r="I248" s="15" t="s">
        <v>22</v>
      </c>
      <c r="AF248" s="17" t="s">
        <v>22</v>
      </c>
      <c r="AO248" s="18"/>
    </row>
    <row r="249" spans="5:41" ht="15.95" customHeight="1">
      <c r="AO249" s="18"/>
    </row>
    <row r="250" spans="5:41" ht="15.95" customHeight="1">
      <c r="AO250" s="18"/>
    </row>
    <row r="251" spans="5:41" ht="15.95" customHeight="1">
      <c r="AO251" s="18"/>
    </row>
    <row r="252" spans="5:41" ht="15.95" customHeight="1">
      <c r="AO252" s="18"/>
    </row>
    <row r="253" spans="5:41" ht="15.95" customHeight="1">
      <c r="AO253" s="18"/>
    </row>
    <row r="254" spans="5:41" ht="15.95" customHeight="1">
      <c r="AO254" s="18"/>
    </row>
    <row r="255" spans="5:41" ht="15.95" customHeight="1">
      <c r="AO255" s="18"/>
    </row>
    <row r="256" spans="5:41" ht="15.95" customHeight="1">
      <c r="AO256" s="18"/>
    </row>
    <row r="257" spans="41:41" ht="15.95" customHeight="1">
      <c r="AO257" s="18"/>
    </row>
    <row r="258" spans="41:41" ht="15.95" customHeight="1">
      <c r="AO258" s="18"/>
    </row>
    <row r="259" spans="41:41" ht="15.95" customHeight="1">
      <c r="AO259" s="18"/>
    </row>
    <row r="260" spans="41:41" ht="15.95" customHeight="1">
      <c r="AO260" s="18"/>
    </row>
    <row r="261" spans="41:41" ht="15.95" customHeight="1">
      <c r="AO261" s="18"/>
    </row>
    <row r="262" spans="41:41" ht="15.95" customHeight="1">
      <c r="AO262" s="18"/>
    </row>
    <row r="263" spans="41:41" ht="15.95" customHeight="1">
      <c r="AO263" s="18"/>
    </row>
    <row r="264" spans="41:41" ht="15.95" customHeight="1">
      <c r="AO264" s="18"/>
    </row>
    <row r="265" spans="41:41" ht="15.95" customHeight="1">
      <c r="AO265" s="18"/>
    </row>
    <row r="266" spans="41:41" ht="15.95" customHeight="1">
      <c r="AO266" s="18"/>
    </row>
    <row r="267" spans="41:41" ht="15.95" customHeight="1">
      <c r="AO267" s="18"/>
    </row>
    <row r="268" spans="41:41" ht="15.95" customHeight="1">
      <c r="AO268" s="18"/>
    </row>
    <row r="269" spans="41:41" ht="15.95" customHeight="1">
      <c r="AO269" s="18"/>
    </row>
    <row r="270" spans="41:41" ht="15.95" customHeight="1">
      <c r="AO270" s="18"/>
    </row>
    <row r="271" spans="41:41" ht="15.95" customHeight="1">
      <c r="AO271" s="18"/>
    </row>
    <row r="272" spans="41:41" ht="15.95" customHeight="1">
      <c r="AO272" s="18"/>
    </row>
    <row r="273" spans="41:41" ht="15.95" customHeight="1">
      <c r="AO273" s="18"/>
    </row>
    <row r="274" spans="41:41" ht="15.95" customHeight="1">
      <c r="AO274" s="18"/>
    </row>
    <row r="275" spans="41:41" ht="15.95" customHeight="1">
      <c r="AO275" s="18"/>
    </row>
    <row r="276" spans="41:41" ht="15.95" customHeight="1">
      <c r="AO276" s="18"/>
    </row>
    <row r="277" spans="41:41" ht="15.95" customHeight="1">
      <c r="AO277" s="18"/>
    </row>
    <row r="278" spans="41:41" ht="15.95" customHeight="1">
      <c r="AO278" s="18"/>
    </row>
    <row r="279" spans="41:41" ht="15.95" customHeight="1">
      <c r="AO279" s="18"/>
    </row>
    <row r="280" spans="41:41" ht="15.95" customHeight="1">
      <c r="AO280" s="18"/>
    </row>
    <row r="281" spans="41:41" ht="15.95" customHeight="1">
      <c r="AO281" s="18"/>
    </row>
    <row r="282" spans="41:41" ht="15.95" customHeight="1">
      <c r="AO282" s="18"/>
    </row>
    <row r="283" spans="41:41" ht="15.95" customHeight="1">
      <c r="AO283" s="18"/>
    </row>
    <row r="284" spans="41:41" ht="15.95" customHeight="1">
      <c r="AO284" s="18"/>
    </row>
    <row r="285" spans="41:41" ht="15.95" customHeight="1">
      <c r="AO285" s="18"/>
    </row>
    <row r="286" spans="41:41" ht="15.95" customHeight="1">
      <c r="AO286" s="18"/>
    </row>
    <row r="287" spans="41:41" ht="15.95" customHeight="1">
      <c r="AO287" s="18"/>
    </row>
    <row r="288" spans="41:41" ht="15.95" customHeight="1">
      <c r="AO288" s="18"/>
    </row>
    <row r="289" spans="41:41" ht="15.95" customHeight="1">
      <c r="AO289" s="18"/>
    </row>
    <row r="290" spans="41:41" ht="15.95" customHeight="1">
      <c r="AO290" s="18"/>
    </row>
    <row r="291" spans="41:41" ht="15.95" customHeight="1">
      <c r="AO291" s="18"/>
    </row>
    <row r="292" spans="41:41" ht="15.95" customHeight="1">
      <c r="AO292" s="18"/>
    </row>
    <row r="293" spans="41:41" ht="15.95" customHeight="1">
      <c r="AO293" s="18"/>
    </row>
    <row r="294" spans="41:41" ht="15.95" customHeight="1">
      <c r="AO294" s="18"/>
    </row>
    <row r="295" spans="41:41" ht="15.95" customHeight="1">
      <c r="AO295" s="18"/>
    </row>
    <row r="296" spans="41:41" ht="15.95" customHeight="1">
      <c r="AO296" s="18"/>
    </row>
    <row r="297" spans="41:41" ht="15.95" customHeight="1">
      <c r="AO297" s="18"/>
    </row>
    <row r="298" spans="41:41" ht="15.95" customHeight="1">
      <c r="AO298" s="18"/>
    </row>
    <row r="299" spans="41:41" ht="15.95" customHeight="1">
      <c r="AO299" s="18"/>
    </row>
    <row r="300" spans="41:41" ht="15.95" customHeight="1">
      <c r="AO300" s="18"/>
    </row>
    <row r="301" spans="41:41" ht="15.95" customHeight="1">
      <c r="AO301" s="18"/>
    </row>
    <row r="302" spans="41:41" ht="15.95" customHeight="1">
      <c r="AO302" s="18"/>
    </row>
    <row r="303" spans="41:41" ht="15.95" customHeight="1">
      <c r="AO303" s="18"/>
    </row>
    <row r="304" spans="41:41" ht="15.95" customHeight="1">
      <c r="AO304" s="18"/>
    </row>
    <row r="305" spans="41:41" ht="15.95" customHeight="1">
      <c r="AO305" s="18"/>
    </row>
    <row r="306" spans="41:41" ht="15.95" customHeight="1">
      <c r="AO306" s="18"/>
    </row>
    <row r="307" spans="41:41" ht="15.95" customHeight="1">
      <c r="AO307" s="18"/>
    </row>
    <row r="308" spans="41:41" ht="15.95" customHeight="1">
      <c r="AO308" s="18"/>
    </row>
    <row r="309" spans="41:41" ht="15.95" customHeight="1">
      <c r="AO309" s="18"/>
    </row>
    <row r="310" spans="41:41" ht="15.95" customHeight="1">
      <c r="AO310" s="18"/>
    </row>
    <row r="311" spans="41:41" ht="15.95" customHeight="1">
      <c r="AO311" s="18"/>
    </row>
    <row r="312" spans="41:41" ht="15.95" customHeight="1">
      <c r="AO312" s="18"/>
    </row>
    <row r="313" spans="41:41" ht="15.95" customHeight="1">
      <c r="AO313" s="18"/>
    </row>
    <row r="314" spans="41:41" ht="15.95" customHeight="1">
      <c r="AO314" s="18"/>
    </row>
    <row r="315" spans="41:41" ht="15.95" customHeight="1">
      <c r="AO315" s="18"/>
    </row>
    <row r="316" spans="41:41" ht="15.95" customHeight="1">
      <c r="AO316" s="18"/>
    </row>
    <row r="317" spans="41:41" ht="15.95" customHeight="1">
      <c r="AO317" s="18"/>
    </row>
    <row r="318" spans="41:41" ht="15.95" customHeight="1">
      <c r="AO318" s="18"/>
    </row>
    <row r="319" spans="41:41">
      <c r="AO319" s="18"/>
    </row>
  </sheetData>
  <phoneticPr fontId="1" type="noConversion"/>
  <printOptions gridLines="1"/>
  <pageMargins left="7.874015748031496E-2" right="7.874015748031496E-2" top="0.74803149606299213" bottom="0.39370078740157483" header="0.31496062992125984" footer="0.31496062992125984"/>
  <pageSetup paperSize="9" orientation="landscape" r:id="rId1"/>
  <headerFooter alignWithMargins="0">
    <oddHeader>&amp;Lplaji-foto: 1=mänty, 2=näre, 3=lehtipuu, 4=kuollut&amp;C&amp;F&amp;R&amp;P/&amp;N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"/>
  <sheetViews>
    <sheetView workbookViewId="0">
      <selection activeCell="A69" sqref="A69"/>
    </sheetView>
  </sheetViews>
  <sheetFormatPr defaultRowHeight="12.75"/>
  <cols>
    <col min="1" max="31" width="9.140625" style="5"/>
  </cols>
  <sheetData>
    <row r="1" customFormat="1"/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cp:lastPrinted>2015-07-07T12:02:09Z</cp:lastPrinted>
  <dcterms:created xsi:type="dcterms:W3CDTF">2007-06-18T10:46:11Z</dcterms:created>
  <dcterms:modified xsi:type="dcterms:W3CDTF">2015-07-08T09:14:21Z</dcterms:modified>
</cp:coreProperties>
</file>