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91" windowWidth="15480" windowHeight="9810" activeTab="0"/>
  </bookViews>
  <sheets>
    <sheet name="uusintamittaus" sheetId="1" r:id="rId1"/>
    <sheet name="opiskelijoiden_mittaus" sheetId="2" r:id="rId2"/>
    <sheet name="virhetarkastelu" sheetId="3" r:id="rId3"/>
  </sheets>
  <definedNames>
    <definedName name="_xlnm.Print_Titles" localSheetId="1">'opiskelijoiden_mittaus'!$1:$1</definedName>
    <definedName name="_xlnm.Print_Titles" localSheetId="0">'uusintamittaus'!$1:$1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<sst xmlns="http://schemas.openxmlformats.org/spreadsheetml/2006/main" count="688" uniqueCount="85">
  <si>
    <t>Num</t>
  </si>
  <si>
    <t>Sp-foto</t>
  </si>
  <si>
    <t>h-foto</t>
  </si>
  <si>
    <t>Jakso</t>
  </si>
  <si>
    <t>P-laji</t>
  </si>
  <si>
    <t>P-luokka</t>
  </si>
  <si>
    <r>
      <t>d</t>
    </r>
    <r>
      <rPr>
        <vertAlign val="subscript"/>
        <sz val="10"/>
        <rFont val="Arial"/>
        <family val="2"/>
      </rPr>
      <t>1.3 (mm)</t>
    </r>
  </si>
  <si>
    <t>Käyttö</t>
  </si>
  <si>
    <t>Ikä, a</t>
  </si>
  <si>
    <t>Id</t>
  </si>
  <si>
    <t>Dist (m)</t>
  </si>
  <si>
    <t>Azim. (ast.)</t>
  </si>
  <si>
    <t>FotopuuL</t>
  </si>
  <si>
    <t>Huom</t>
  </si>
  <si>
    <r>
      <t xml:space="preserve">d6 </t>
    </r>
    <r>
      <rPr>
        <vertAlign val="subscript"/>
        <sz val="10"/>
        <rFont val="Arial"/>
        <family val="2"/>
      </rPr>
      <t>(cm)</t>
    </r>
  </si>
  <si>
    <t>h (m)</t>
  </si>
  <si>
    <r>
      <t>i</t>
    </r>
    <r>
      <rPr>
        <vertAlign val="subscript"/>
        <sz val="10"/>
        <rFont val="Arial"/>
        <family val="2"/>
      </rPr>
      <t>h 5v</t>
    </r>
    <r>
      <rPr>
        <sz val="10"/>
        <rFont val="Arial"/>
        <family val="0"/>
      </rPr>
      <t xml:space="preserve"> (dm)</t>
    </r>
  </si>
  <si>
    <r>
      <t>i</t>
    </r>
    <r>
      <rPr>
        <vertAlign val="subscript"/>
        <sz val="10"/>
        <rFont val="Arial"/>
        <family val="2"/>
      </rPr>
      <t>d 5v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(mm)</t>
    </r>
  </si>
  <si>
    <r>
      <t>Kuori</t>
    </r>
    <r>
      <rPr>
        <sz val="8"/>
        <rFont val="Arial"/>
        <family val="2"/>
      </rPr>
      <t xml:space="preserve"> 2xB (mm)</t>
    </r>
  </si>
  <si>
    <t>hc (m)</t>
  </si>
  <si>
    <t>Plot</t>
  </si>
  <si>
    <t>1A</t>
  </si>
  <si>
    <t>3C</t>
  </si>
  <si>
    <t>kituva</t>
  </si>
  <si>
    <t>valepuu. Puun nro 307 oksa</t>
  </si>
  <si>
    <t>latva katkennut n. 8 m korkeudelta</t>
  </si>
  <si>
    <t>2-haarainen. Haarautuu n. 10 m korkeudelta</t>
  </si>
  <si>
    <t>valepuu. Puun nro 304 oksa</t>
  </si>
  <si>
    <t>2-haarainen. Haarautuu n. 3 m korkeudelta</t>
  </si>
  <si>
    <t>2-haarainen. Haarautuu n. 7 m korkeudelta</t>
  </si>
  <si>
    <t>valepuu</t>
  </si>
  <si>
    <t>vino 1m suuntaan 79 astetta</t>
  </si>
  <si>
    <t>2-haarainen. Haarautuu n. 15m korkeudelta</t>
  </si>
  <si>
    <t>pökkelö. Poikki n. 10m korkeudelta</t>
  </si>
  <si>
    <t>latvus toispuoleinen. Puu nro 347 varjostaa</t>
  </si>
  <si>
    <t>2-haarainen. Haarautuu n. 6m korkeudelta</t>
  </si>
  <si>
    <t>pökkelö. Poikki n. 7 m korkeudelta</t>
  </si>
  <si>
    <t>kuollut. Kaatunut. Opiskelijat laputtaneet väärän puun</t>
  </si>
  <si>
    <t>2-haarainen. Haarautuu n. 10m korkeudelta</t>
  </si>
  <si>
    <t>pökkelö. Poikki n. 7m korkeudelta</t>
  </si>
  <si>
    <t>lpm oksien alap.</t>
  </si>
  <si>
    <t>pökkelö. Katkennut n. 9m korkeudelta</t>
  </si>
  <si>
    <t>ylin latva (1m) poikki</t>
  </si>
  <si>
    <t>ylin latva (0.5m) poikki</t>
  </si>
  <si>
    <t>latva vioittunut. Syy?</t>
  </si>
  <si>
    <t>latva vioittunut. Puu nro 369 piiskaa</t>
  </si>
  <si>
    <t>pökkelö. Poikki n. 3m korkeudelta</t>
  </si>
  <si>
    <t>pökkelö. Poikki n. 9m korkeudelta</t>
  </si>
  <si>
    <t>sama tyvi 745:n kanssa</t>
  </si>
  <si>
    <t>sama tyvi 744:n kanssa</t>
  </si>
  <si>
    <t>latva vaurioitunut. 352 piiskaa</t>
  </si>
  <si>
    <t>latva kuollut</t>
  </si>
  <si>
    <t>pökkelö. Poikki n. 4m korkeudelta</t>
  </si>
  <si>
    <t>kulmapaalu</t>
  </si>
  <si>
    <t>ylin latva (1m) katkennut</t>
  </si>
  <si>
    <t>latva katkennut n. 12m korkeudelta</t>
  </si>
  <si>
    <t>katkennut n. 9 m korkeudelta</t>
  </si>
  <si>
    <t>Haaroittunut</t>
  </si>
  <si>
    <t>Haarautunut</t>
  </si>
  <si>
    <t>Toispuoleinen</t>
  </si>
  <si>
    <t>Latva poikki</t>
  </si>
  <si>
    <t>Latva toispuoleinen</t>
  </si>
  <si>
    <t>Poikki</t>
  </si>
  <si>
    <t>Kaatunut</t>
  </si>
  <si>
    <t>Pökkelö</t>
  </si>
  <si>
    <t>Harsuuntunut</t>
  </si>
  <si>
    <t>pökkelö</t>
  </si>
  <si>
    <t>744 ja 745 sama tyvi</t>
  </si>
  <si>
    <t>latva katkennut</t>
  </si>
  <si>
    <t>laho</t>
  </si>
  <si>
    <t>Puuttuu, kulmapaalu</t>
  </si>
  <si>
    <t>d13</t>
  </si>
  <si>
    <t>Jakso_apu</t>
  </si>
  <si>
    <t>P-laji_apu</t>
  </si>
  <si>
    <t>P-laji_apu2</t>
  </si>
  <si>
    <t>P-luokka_apu</t>
  </si>
  <si>
    <t>d13_apu</t>
  </si>
  <si>
    <t>Uusintamittaus</t>
  </si>
  <si>
    <t>Opiskelijoiden mittaus</t>
  </si>
  <si>
    <t>Virheiden laskenta</t>
  </si>
  <si>
    <t>Virhe-%</t>
  </si>
  <si>
    <t>Average</t>
  </si>
  <si>
    <t>Stdev</t>
  </si>
  <si>
    <t>Min</t>
  </si>
  <si>
    <t>Max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</si>
</sst>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0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textRotation="90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textRotation="90" wrapText="1"/>
    </xf>
    <xf numFmtId="0" fontId="0" fillId="0" borderId="12" xfId="0" applyBorder="1" applyAlignment="1">
      <alignment/>
    </xf>
    <xf numFmtId="168" fontId="0" fillId="0" borderId="12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 horizontal="center" textRotation="90" wrapText="1"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168" fontId="0" fillId="34" borderId="12" xfId="0" applyNumberFormat="1" applyFill="1" applyBorder="1" applyAlignment="1">
      <alignment/>
    </xf>
    <xf numFmtId="168" fontId="0" fillId="34" borderId="10" xfId="0" applyNumberForma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/>
    </xf>
    <xf numFmtId="168" fontId="0" fillId="35" borderId="0" xfId="0" applyNumberForma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1"/>
  <sheetViews>
    <sheetView tabSelected="1" zoomScalePageLayoutView="0" workbookViewId="0" topLeftCell="A1">
      <selection activeCell="A170" sqref="A170"/>
    </sheetView>
  </sheetViews>
  <sheetFormatPr defaultColWidth="9.140625" defaultRowHeight="12.75"/>
  <cols>
    <col min="1" max="1" width="4.00390625" style="0" customWidth="1"/>
    <col min="2" max="2" width="3.7109375" style="3" customWidth="1"/>
    <col min="3" max="3" width="3.00390625" style="6" customWidth="1"/>
    <col min="4" max="4" width="4.7109375" style="3" customWidth="1"/>
    <col min="5" max="5" width="3.28125" style="3" customWidth="1"/>
    <col min="6" max="6" width="3.00390625" style="3" customWidth="1"/>
    <col min="7" max="7" width="3.7109375" style="3" customWidth="1"/>
    <col min="8" max="8" width="3.57421875" style="3" customWidth="1"/>
    <col min="9" max="9" width="5.28125" style="8" customWidth="1"/>
    <col min="10" max="10" width="2.8515625" style="10" customWidth="1"/>
    <col min="11" max="12" width="4.7109375" style="3" customWidth="1"/>
    <col min="13" max="14" width="4.00390625" style="3" customWidth="1"/>
    <col min="15" max="15" width="3.8515625" style="3" customWidth="1"/>
    <col min="16" max="16" width="4.140625" style="8" customWidth="1"/>
    <col min="17" max="17" width="4.57421875" style="8" customWidth="1"/>
    <col min="18" max="18" width="4.00390625" style="3" customWidth="1"/>
    <col min="19" max="19" width="5.7109375" style="10" customWidth="1"/>
    <col min="20" max="20" width="3.00390625" style="3" customWidth="1"/>
    <col min="21" max="21" width="6.421875" style="3" customWidth="1"/>
    <col min="22" max="22" width="6.57421875" style="3" customWidth="1"/>
    <col min="23" max="23" width="3.140625" style="3" customWidth="1"/>
    <col min="24" max="24" width="7.28125" style="3" customWidth="1"/>
    <col min="25" max="25" width="5.28125" style="3" customWidth="1"/>
    <col min="26" max="26" width="2.7109375" style="3" customWidth="1"/>
    <col min="27" max="27" width="6.140625" style="3" customWidth="1"/>
    <col min="28" max="28" width="5.7109375" style="3" customWidth="1"/>
    <col min="29" max="29" width="2.7109375" style="3" customWidth="1"/>
    <col min="30" max="30" width="6.57421875" style="3" customWidth="1"/>
    <col min="31" max="31" width="14.28125" style="3" customWidth="1"/>
    <col min="32" max="33" width="5.28125" style="0" customWidth="1"/>
  </cols>
  <sheetData>
    <row r="1" spans="1:31" s="1" customFormat="1" ht="67.5" customHeight="1">
      <c r="A1" s="1" t="s">
        <v>20</v>
      </c>
      <c r="B1" s="18" t="s">
        <v>0</v>
      </c>
      <c r="C1" s="18" t="s">
        <v>1</v>
      </c>
      <c r="D1" s="18" t="s">
        <v>2</v>
      </c>
      <c r="E1" s="2" t="s">
        <v>12</v>
      </c>
      <c r="F1" s="2" t="s">
        <v>3</v>
      </c>
      <c r="G1" s="2" t="s">
        <v>4</v>
      </c>
      <c r="H1" s="2" t="s">
        <v>5</v>
      </c>
      <c r="I1" s="7" t="s">
        <v>6</v>
      </c>
      <c r="J1" s="9" t="s">
        <v>7</v>
      </c>
      <c r="K1" s="2" t="s">
        <v>15</v>
      </c>
      <c r="L1" s="2" t="s">
        <v>19</v>
      </c>
      <c r="M1" s="2" t="s">
        <v>14</v>
      </c>
      <c r="N1" s="2" t="s">
        <v>17</v>
      </c>
      <c r="O1" s="2" t="s">
        <v>18</v>
      </c>
      <c r="P1" s="2" t="s">
        <v>16</v>
      </c>
      <c r="Q1" s="7" t="s">
        <v>8</v>
      </c>
      <c r="R1" s="2" t="s">
        <v>0</v>
      </c>
      <c r="S1" s="9" t="s">
        <v>9</v>
      </c>
      <c r="T1" s="2" t="s">
        <v>10</v>
      </c>
      <c r="U1" s="2" t="s">
        <v>11</v>
      </c>
      <c r="V1" s="2" t="s">
        <v>9</v>
      </c>
      <c r="W1" s="2" t="s">
        <v>10</v>
      </c>
      <c r="X1" s="2" t="s">
        <v>11</v>
      </c>
      <c r="Y1" s="2" t="s">
        <v>9</v>
      </c>
      <c r="Z1" s="2" t="s">
        <v>10</v>
      </c>
      <c r="AA1" s="2" t="s">
        <v>11</v>
      </c>
      <c r="AB1" s="2" t="s">
        <v>9</v>
      </c>
      <c r="AC1" s="2" t="s">
        <v>10</v>
      </c>
      <c r="AD1" s="2" t="s">
        <v>11</v>
      </c>
      <c r="AE1" s="2" t="s">
        <v>13</v>
      </c>
    </row>
    <row r="2" spans="1:18" ht="12.75">
      <c r="A2" s="3" t="s">
        <v>22</v>
      </c>
      <c r="B2" s="12">
        <v>253</v>
      </c>
      <c r="C2" s="3">
        <v>1</v>
      </c>
      <c r="D2" s="4">
        <v>18.72</v>
      </c>
      <c r="E2" s="5">
        <v>0</v>
      </c>
      <c r="I2" s="13"/>
      <c r="R2" s="5">
        <f>B2</f>
        <v>253</v>
      </c>
    </row>
    <row r="3" spans="1:18" ht="12.75">
      <c r="A3" s="3" t="s">
        <v>22</v>
      </c>
      <c r="B3" s="12">
        <v>254</v>
      </c>
      <c r="C3" s="3">
        <v>1</v>
      </c>
      <c r="D3" s="4">
        <v>19.22</v>
      </c>
      <c r="E3" s="5">
        <v>1</v>
      </c>
      <c r="F3" s="3">
        <v>1</v>
      </c>
      <c r="G3" s="3">
        <v>1</v>
      </c>
      <c r="H3" s="3">
        <v>11</v>
      </c>
      <c r="I3" s="13">
        <v>233</v>
      </c>
      <c r="R3" s="5">
        <f aca="true" t="shared" si="0" ref="R3:R66">B3</f>
        <v>254</v>
      </c>
    </row>
    <row r="4" spans="1:18" ht="12.75">
      <c r="A4" s="3" t="s">
        <v>22</v>
      </c>
      <c r="B4" s="12">
        <v>256</v>
      </c>
      <c r="C4" s="3">
        <v>1</v>
      </c>
      <c r="D4" s="4">
        <v>20.11</v>
      </c>
      <c r="E4" s="5">
        <v>1</v>
      </c>
      <c r="F4" s="3">
        <v>1</v>
      </c>
      <c r="G4" s="14">
        <v>1</v>
      </c>
      <c r="H4" s="3">
        <v>11</v>
      </c>
      <c r="I4" s="15">
        <v>219</v>
      </c>
      <c r="R4" s="5">
        <f t="shared" si="0"/>
        <v>256</v>
      </c>
    </row>
    <row r="5" spans="1:31" ht="12.75">
      <c r="A5" s="3" t="s">
        <v>22</v>
      </c>
      <c r="B5" s="12">
        <v>261</v>
      </c>
      <c r="C5" s="3">
        <v>1</v>
      </c>
      <c r="D5" s="4">
        <v>21.8</v>
      </c>
      <c r="E5" s="5">
        <v>1</v>
      </c>
      <c r="F5" s="3">
        <v>1</v>
      </c>
      <c r="G5" s="14">
        <v>3</v>
      </c>
      <c r="H5" s="3">
        <v>13</v>
      </c>
      <c r="I5" s="15">
        <v>153</v>
      </c>
      <c r="R5" s="5">
        <f t="shared" si="0"/>
        <v>261</v>
      </c>
      <c r="AE5" s="3" t="s">
        <v>23</v>
      </c>
    </row>
    <row r="6" spans="1:31" ht="12.75">
      <c r="A6" s="3" t="s">
        <v>22</v>
      </c>
      <c r="B6" s="12">
        <v>262</v>
      </c>
      <c r="C6" s="3">
        <v>3</v>
      </c>
      <c r="D6" s="4">
        <v>18.64</v>
      </c>
      <c r="E6" s="5">
        <v>2</v>
      </c>
      <c r="G6" s="14"/>
      <c r="I6" s="15"/>
      <c r="R6" s="5">
        <f t="shared" si="0"/>
        <v>262</v>
      </c>
      <c r="AE6" s="3" t="s">
        <v>24</v>
      </c>
    </row>
    <row r="7" spans="1:18" ht="12.75">
      <c r="A7" s="3" t="s">
        <v>22</v>
      </c>
      <c r="B7" s="12">
        <v>263</v>
      </c>
      <c r="C7" s="3">
        <v>3</v>
      </c>
      <c r="D7" s="4">
        <v>21.64</v>
      </c>
      <c r="E7" s="5">
        <v>1</v>
      </c>
      <c r="F7" s="3">
        <v>1</v>
      </c>
      <c r="G7" s="3">
        <v>3</v>
      </c>
      <c r="H7" s="3">
        <v>11</v>
      </c>
      <c r="I7" s="13">
        <v>193</v>
      </c>
      <c r="R7" s="5">
        <f t="shared" si="0"/>
        <v>263</v>
      </c>
    </row>
    <row r="8" spans="1:31" ht="12.75">
      <c r="A8" s="3" t="s">
        <v>22</v>
      </c>
      <c r="B8" s="12">
        <v>264</v>
      </c>
      <c r="C8" s="3">
        <v>3</v>
      </c>
      <c r="D8" s="4">
        <v>9.34</v>
      </c>
      <c r="E8" s="5">
        <v>1</v>
      </c>
      <c r="F8" s="3">
        <v>1</v>
      </c>
      <c r="G8" s="3">
        <v>3</v>
      </c>
      <c r="H8" s="3">
        <v>12</v>
      </c>
      <c r="I8" s="13">
        <v>142</v>
      </c>
      <c r="R8" s="5">
        <f t="shared" si="0"/>
        <v>264</v>
      </c>
      <c r="AE8" s="3" t="s">
        <v>25</v>
      </c>
    </row>
    <row r="9" spans="1:18" ht="12.75">
      <c r="A9" s="3" t="s">
        <v>22</v>
      </c>
      <c r="B9" s="12">
        <v>267</v>
      </c>
      <c r="C9" s="3">
        <v>3</v>
      </c>
      <c r="D9" s="4">
        <v>20.58</v>
      </c>
      <c r="E9" s="5">
        <v>1</v>
      </c>
      <c r="F9" s="3">
        <v>1</v>
      </c>
      <c r="G9" s="3">
        <v>3</v>
      </c>
      <c r="H9" s="3">
        <v>11</v>
      </c>
      <c r="I9" s="13">
        <v>171</v>
      </c>
      <c r="R9" s="5">
        <f t="shared" si="0"/>
        <v>267</v>
      </c>
    </row>
    <row r="10" spans="1:18" ht="12.75">
      <c r="A10" s="3" t="s">
        <v>22</v>
      </c>
      <c r="B10" s="12">
        <v>269</v>
      </c>
      <c r="C10" s="3">
        <v>1</v>
      </c>
      <c r="D10" s="4">
        <v>21.32</v>
      </c>
      <c r="E10" s="5">
        <v>1</v>
      </c>
      <c r="F10" s="3">
        <v>1</v>
      </c>
      <c r="G10" s="3">
        <v>3</v>
      </c>
      <c r="H10" s="3">
        <v>11</v>
      </c>
      <c r="I10" s="13">
        <v>188</v>
      </c>
      <c r="R10" s="5">
        <f t="shared" si="0"/>
        <v>269</v>
      </c>
    </row>
    <row r="11" spans="1:18" ht="12.75">
      <c r="A11" s="3" t="s">
        <v>22</v>
      </c>
      <c r="B11" s="12">
        <v>272</v>
      </c>
      <c r="C11" s="3">
        <v>1</v>
      </c>
      <c r="D11" s="4">
        <v>11.2</v>
      </c>
      <c r="E11" s="5">
        <v>1</v>
      </c>
      <c r="F11" s="3">
        <v>1</v>
      </c>
      <c r="G11" s="14">
        <v>2</v>
      </c>
      <c r="H11" s="3">
        <v>11</v>
      </c>
      <c r="I11" s="15">
        <v>163</v>
      </c>
      <c r="R11" s="5">
        <f t="shared" si="0"/>
        <v>272</v>
      </c>
    </row>
    <row r="12" spans="1:18" ht="12.75">
      <c r="A12" s="3" t="s">
        <v>22</v>
      </c>
      <c r="B12" s="12">
        <v>274</v>
      </c>
      <c r="C12" s="3">
        <v>3</v>
      </c>
      <c r="D12" s="4">
        <v>18.97</v>
      </c>
      <c r="E12" s="5">
        <v>1</v>
      </c>
      <c r="F12" s="3">
        <v>1</v>
      </c>
      <c r="G12" s="14">
        <v>3</v>
      </c>
      <c r="H12" s="3">
        <v>11</v>
      </c>
      <c r="I12" s="15">
        <v>201</v>
      </c>
      <c r="R12" s="5">
        <f t="shared" si="0"/>
        <v>274</v>
      </c>
    </row>
    <row r="13" spans="1:18" ht="12.75">
      <c r="A13" s="3" t="s">
        <v>22</v>
      </c>
      <c r="B13" s="12">
        <v>276</v>
      </c>
      <c r="C13" s="3">
        <v>1</v>
      </c>
      <c r="D13" s="4">
        <v>19.86</v>
      </c>
      <c r="E13" s="5">
        <v>1</v>
      </c>
      <c r="F13" s="3">
        <v>1</v>
      </c>
      <c r="G13" s="14">
        <v>1</v>
      </c>
      <c r="H13" s="3">
        <v>11</v>
      </c>
      <c r="I13" s="15">
        <v>220</v>
      </c>
      <c r="R13" s="5">
        <f t="shared" si="0"/>
        <v>276</v>
      </c>
    </row>
    <row r="14" spans="1:18" ht="12.75">
      <c r="A14" s="3" t="s">
        <v>22</v>
      </c>
      <c r="B14" s="12">
        <v>278</v>
      </c>
      <c r="C14" s="3">
        <v>1</v>
      </c>
      <c r="D14" s="4">
        <v>21.65</v>
      </c>
      <c r="E14" s="5">
        <v>1</v>
      </c>
      <c r="F14" s="3">
        <v>1</v>
      </c>
      <c r="G14" s="14">
        <v>1</v>
      </c>
      <c r="H14" s="3">
        <v>11</v>
      </c>
      <c r="I14" s="15">
        <v>207</v>
      </c>
      <c r="R14" s="5">
        <f t="shared" si="0"/>
        <v>278</v>
      </c>
    </row>
    <row r="15" spans="1:18" ht="12.75">
      <c r="A15" s="3" t="s">
        <v>22</v>
      </c>
      <c r="B15" s="12">
        <v>279</v>
      </c>
      <c r="C15" s="3">
        <v>3</v>
      </c>
      <c r="D15" s="4">
        <v>22.06</v>
      </c>
      <c r="E15" s="5">
        <v>1</v>
      </c>
      <c r="F15" s="3">
        <v>1</v>
      </c>
      <c r="G15" s="3">
        <v>3</v>
      </c>
      <c r="H15" s="3">
        <v>11</v>
      </c>
      <c r="I15" s="13">
        <v>246</v>
      </c>
      <c r="R15" s="5">
        <f t="shared" si="0"/>
        <v>279</v>
      </c>
    </row>
    <row r="16" spans="1:18" ht="12.75">
      <c r="A16" s="3" t="s">
        <v>22</v>
      </c>
      <c r="B16" s="12">
        <v>280</v>
      </c>
      <c r="C16" s="3">
        <v>3</v>
      </c>
      <c r="D16" s="4">
        <v>19.88</v>
      </c>
      <c r="E16" s="5">
        <v>1</v>
      </c>
      <c r="F16" s="3">
        <v>1</v>
      </c>
      <c r="G16" s="14">
        <v>3</v>
      </c>
      <c r="H16" s="3">
        <v>11</v>
      </c>
      <c r="I16" s="15">
        <v>191</v>
      </c>
      <c r="R16" s="5">
        <f t="shared" si="0"/>
        <v>280</v>
      </c>
    </row>
    <row r="17" spans="1:31" ht="12.75">
      <c r="A17" s="3" t="s">
        <v>22</v>
      </c>
      <c r="B17" s="12">
        <v>282</v>
      </c>
      <c r="C17" s="3">
        <v>3</v>
      </c>
      <c r="D17" s="4">
        <v>21.93</v>
      </c>
      <c r="E17" s="5">
        <v>1</v>
      </c>
      <c r="F17" s="3">
        <v>1</v>
      </c>
      <c r="G17" s="14">
        <v>3</v>
      </c>
      <c r="H17" s="3">
        <v>12</v>
      </c>
      <c r="I17" s="15">
        <v>214</v>
      </c>
      <c r="R17" s="5">
        <f t="shared" si="0"/>
        <v>282</v>
      </c>
      <c r="AE17" s="3" t="s">
        <v>26</v>
      </c>
    </row>
    <row r="18" spans="1:31" ht="12.75">
      <c r="A18" s="3" t="s">
        <v>22</v>
      </c>
      <c r="B18" s="12">
        <v>284</v>
      </c>
      <c r="C18" s="3">
        <v>3</v>
      </c>
      <c r="D18" s="4">
        <v>21.99</v>
      </c>
      <c r="E18" s="5">
        <v>1</v>
      </c>
      <c r="F18" s="3">
        <v>1</v>
      </c>
      <c r="G18" s="14">
        <v>3</v>
      </c>
      <c r="H18" s="3">
        <v>12</v>
      </c>
      <c r="I18" s="15">
        <v>210</v>
      </c>
      <c r="R18" s="5">
        <f t="shared" si="0"/>
        <v>284</v>
      </c>
      <c r="AE18" s="3" t="s">
        <v>26</v>
      </c>
    </row>
    <row r="19" spans="1:31" ht="12.75">
      <c r="A19" s="3" t="s">
        <v>22</v>
      </c>
      <c r="B19" s="12">
        <v>285</v>
      </c>
      <c r="C19" s="3">
        <v>3</v>
      </c>
      <c r="D19" s="4">
        <v>23.97</v>
      </c>
      <c r="E19" s="5">
        <v>1</v>
      </c>
      <c r="F19" s="3">
        <v>1</v>
      </c>
      <c r="G19" s="3">
        <v>3</v>
      </c>
      <c r="H19" s="3">
        <v>12</v>
      </c>
      <c r="I19" s="13">
        <v>268</v>
      </c>
      <c r="R19" s="5">
        <f t="shared" si="0"/>
        <v>285</v>
      </c>
      <c r="AE19" s="3" t="s">
        <v>26</v>
      </c>
    </row>
    <row r="20" spans="1:18" ht="12.75">
      <c r="A20" s="3" t="s">
        <v>22</v>
      </c>
      <c r="B20" s="12">
        <v>287</v>
      </c>
      <c r="C20" s="3">
        <v>1</v>
      </c>
      <c r="D20" s="4">
        <v>12.48</v>
      </c>
      <c r="E20" s="5">
        <v>1</v>
      </c>
      <c r="F20" s="3">
        <v>1</v>
      </c>
      <c r="G20" s="3">
        <v>2</v>
      </c>
      <c r="H20" s="3">
        <v>11</v>
      </c>
      <c r="I20" s="15">
        <v>150</v>
      </c>
      <c r="R20" s="5">
        <f t="shared" si="0"/>
        <v>287</v>
      </c>
    </row>
    <row r="21" spans="1:18" ht="12.75">
      <c r="A21" s="3" t="s">
        <v>22</v>
      </c>
      <c r="B21" s="12">
        <v>290</v>
      </c>
      <c r="C21" s="3">
        <v>1</v>
      </c>
      <c r="D21" s="4">
        <v>19.57</v>
      </c>
      <c r="E21" s="5">
        <v>0</v>
      </c>
      <c r="I21" s="13"/>
      <c r="R21" s="5">
        <f t="shared" si="0"/>
        <v>290</v>
      </c>
    </row>
    <row r="22" spans="1:18" ht="12.75">
      <c r="A22" s="3" t="s">
        <v>22</v>
      </c>
      <c r="B22" s="12">
        <v>292</v>
      </c>
      <c r="C22" s="3">
        <v>1</v>
      </c>
      <c r="D22" s="4">
        <v>19.34</v>
      </c>
      <c r="E22" s="5">
        <v>0</v>
      </c>
      <c r="I22" s="15"/>
      <c r="R22" s="5">
        <f t="shared" si="0"/>
        <v>292</v>
      </c>
    </row>
    <row r="23" spans="1:18" ht="12.75">
      <c r="A23" s="3" t="s">
        <v>22</v>
      </c>
      <c r="B23" s="12">
        <v>293</v>
      </c>
      <c r="C23" s="3">
        <v>1</v>
      </c>
      <c r="D23" s="4">
        <v>20.11</v>
      </c>
      <c r="E23" s="5">
        <v>0</v>
      </c>
      <c r="I23" s="13"/>
      <c r="R23" s="5">
        <f t="shared" si="0"/>
        <v>293</v>
      </c>
    </row>
    <row r="24" spans="1:18" ht="12.75">
      <c r="A24" s="3" t="s">
        <v>22</v>
      </c>
      <c r="B24" s="12">
        <v>294</v>
      </c>
      <c r="C24" s="3">
        <v>1</v>
      </c>
      <c r="D24" s="4">
        <v>19.98</v>
      </c>
      <c r="E24" s="5">
        <v>1</v>
      </c>
      <c r="F24" s="3">
        <v>1</v>
      </c>
      <c r="G24" s="14">
        <v>1</v>
      </c>
      <c r="H24" s="3">
        <v>11</v>
      </c>
      <c r="I24" s="15">
        <v>267</v>
      </c>
      <c r="R24" s="5">
        <f t="shared" si="0"/>
        <v>294</v>
      </c>
    </row>
    <row r="25" spans="1:18" ht="12.75">
      <c r="A25" s="3" t="s">
        <v>22</v>
      </c>
      <c r="B25" s="12">
        <v>295</v>
      </c>
      <c r="C25" s="3">
        <v>1</v>
      </c>
      <c r="D25" s="4">
        <v>20.79</v>
      </c>
      <c r="E25" s="5">
        <v>1</v>
      </c>
      <c r="F25" s="3">
        <v>1</v>
      </c>
      <c r="G25" s="14">
        <v>1</v>
      </c>
      <c r="H25" s="3">
        <v>11</v>
      </c>
      <c r="I25" s="15">
        <v>282</v>
      </c>
      <c r="R25" s="5">
        <f t="shared" si="0"/>
        <v>295</v>
      </c>
    </row>
    <row r="26" spans="1:18" ht="12.75">
      <c r="A26" s="3" t="s">
        <v>22</v>
      </c>
      <c r="B26" s="12">
        <v>296</v>
      </c>
      <c r="C26" s="3">
        <v>1</v>
      </c>
      <c r="D26" s="4">
        <v>16.09</v>
      </c>
      <c r="E26" s="5">
        <v>1</v>
      </c>
      <c r="F26" s="3">
        <v>1</v>
      </c>
      <c r="G26" s="3">
        <v>1</v>
      </c>
      <c r="H26" s="3">
        <v>11</v>
      </c>
      <c r="I26" s="13">
        <v>159</v>
      </c>
      <c r="R26" s="5">
        <f t="shared" si="0"/>
        <v>296</v>
      </c>
    </row>
    <row r="27" spans="1:18" ht="12.75">
      <c r="A27" s="3" t="s">
        <v>22</v>
      </c>
      <c r="B27" s="12">
        <v>297</v>
      </c>
      <c r="C27" s="3">
        <v>1</v>
      </c>
      <c r="D27" s="4">
        <v>19.04</v>
      </c>
      <c r="E27" s="5">
        <v>1</v>
      </c>
      <c r="F27" s="3">
        <v>1</v>
      </c>
      <c r="G27" s="14">
        <v>1</v>
      </c>
      <c r="H27" s="3">
        <v>11</v>
      </c>
      <c r="I27" s="15">
        <v>205</v>
      </c>
      <c r="R27" s="5">
        <f t="shared" si="0"/>
        <v>297</v>
      </c>
    </row>
    <row r="28" spans="1:18" ht="12.75">
      <c r="A28" s="3" t="s">
        <v>22</v>
      </c>
      <c r="B28" s="12">
        <v>298</v>
      </c>
      <c r="C28" s="3">
        <v>1</v>
      </c>
      <c r="D28" s="4">
        <v>20.48</v>
      </c>
      <c r="E28" s="5">
        <v>1</v>
      </c>
      <c r="F28" s="3">
        <v>1</v>
      </c>
      <c r="G28" s="14">
        <v>1</v>
      </c>
      <c r="H28" s="3">
        <v>11</v>
      </c>
      <c r="I28" s="15">
        <v>214</v>
      </c>
      <c r="R28" s="5">
        <f t="shared" si="0"/>
        <v>298</v>
      </c>
    </row>
    <row r="29" spans="1:18" ht="12.75">
      <c r="A29" s="3" t="s">
        <v>22</v>
      </c>
      <c r="B29" s="12">
        <v>299</v>
      </c>
      <c r="C29" s="3">
        <v>1</v>
      </c>
      <c r="D29" s="4">
        <v>21.31</v>
      </c>
      <c r="E29" s="5">
        <v>1</v>
      </c>
      <c r="F29" s="3">
        <v>1</v>
      </c>
      <c r="G29" s="3">
        <v>1</v>
      </c>
      <c r="H29" s="3">
        <v>11</v>
      </c>
      <c r="I29" s="13">
        <v>292</v>
      </c>
      <c r="R29" s="5">
        <f t="shared" si="0"/>
        <v>299</v>
      </c>
    </row>
    <row r="30" spans="1:18" ht="12.75">
      <c r="A30" s="3" t="s">
        <v>22</v>
      </c>
      <c r="B30" s="12">
        <v>300</v>
      </c>
      <c r="C30" s="3">
        <v>1</v>
      </c>
      <c r="D30" s="4">
        <v>20.33</v>
      </c>
      <c r="E30" s="5">
        <v>1</v>
      </c>
      <c r="F30" s="3">
        <v>1</v>
      </c>
      <c r="G30" s="3">
        <v>1</v>
      </c>
      <c r="H30" s="3">
        <v>11</v>
      </c>
      <c r="I30" s="13">
        <v>233</v>
      </c>
      <c r="R30" s="5">
        <f t="shared" si="0"/>
        <v>300</v>
      </c>
    </row>
    <row r="31" spans="1:18" ht="12.75">
      <c r="A31" s="3" t="s">
        <v>22</v>
      </c>
      <c r="B31" s="12">
        <v>301</v>
      </c>
      <c r="C31" s="3">
        <v>1</v>
      </c>
      <c r="D31" s="4">
        <v>19.63</v>
      </c>
      <c r="E31" s="5">
        <v>1</v>
      </c>
      <c r="F31" s="3">
        <v>1</v>
      </c>
      <c r="G31" s="3">
        <v>1</v>
      </c>
      <c r="H31" s="3">
        <v>11</v>
      </c>
      <c r="I31" s="13">
        <v>236</v>
      </c>
      <c r="R31" s="5">
        <f t="shared" si="0"/>
        <v>301</v>
      </c>
    </row>
    <row r="32" spans="1:18" ht="12.75">
      <c r="A32" s="3" t="s">
        <v>22</v>
      </c>
      <c r="B32" s="12">
        <v>302</v>
      </c>
      <c r="C32" s="3">
        <v>1</v>
      </c>
      <c r="D32" s="4">
        <v>19.63</v>
      </c>
      <c r="E32" s="5">
        <v>1</v>
      </c>
      <c r="F32" s="3">
        <v>1</v>
      </c>
      <c r="G32" s="14">
        <v>1</v>
      </c>
      <c r="H32" s="3">
        <v>11</v>
      </c>
      <c r="I32" s="15">
        <v>196</v>
      </c>
      <c r="R32" s="5">
        <f t="shared" si="0"/>
        <v>302</v>
      </c>
    </row>
    <row r="33" spans="1:31" ht="12.75">
      <c r="A33" s="3" t="s">
        <v>22</v>
      </c>
      <c r="B33" s="12">
        <v>303</v>
      </c>
      <c r="C33" s="3">
        <v>3</v>
      </c>
      <c r="D33" s="4">
        <v>14.17</v>
      </c>
      <c r="E33" s="5">
        <v>2</v>
      </c>
      <c r="G33" s="14"/>
      <c r="I33" s="15"/>
      <c r="R33" s="5">
        <f t="shared" si="0"/>
        <v>303</v>
      </c>
      <c r="AE33" s="3" t="s">
        <v>27</v>
      </c>
    </row>
    <row r="34" spans="1:18" ht="12.75">
      <c r="A34" s="3" t="s">
        <v>22</v>
      </c>
      <c r="B34" s="12">
        <v>304</v>
      </c>
      <c r="C34" s="3">
        <v>3</v>
      </c>
      <c r="D34" s="4">
        <v>24.46</v>
      </c>
      <c r="E34" s="5">
        <v>1</v>
      </c>
      <c r="F34" s="3">
        <v>1</v>
      </c>
      <c r="G34" s="14">
        <v>3</v>
      </c>
      <c r="H34" s="3">
        <v>11</v>
      </c>
      <c r="I34" s="15">
        <v>257</v>
      </c>
      <c r="R34" s="5">
        <f t="shared" si="0"/>
        <v>304</v>
      </c>
    </row>
    <row r="35" spans="1:18" ht="12.75">
      <c r="A35" s="3" t="s">
        <v>22</v>
      </c>
      <c r="B35" s="12">
        <v>305</v>
      </c>
      <c r="C35" s="3">
        <v>3</v>
      </c>
      <c r="D35" s="4">
        <v>22.78</v>
      </c>
      <c r="E35" s="5">
        <v>1</v>
      </c>
      <c r="F35" s="3">
        <v>1</v>
      </c>
      <c r="G35" s="14">
        <v>3</v>
      </c>
      <c r="H35" s="3">
        <v>11</v>
      </c>
      <c r="I35" s="15">
        <v>232</v>
      </c>
      <c r="R35" s="5">
        <f t="shared" si="0"/>
        <v>305</v>
      </c>
    </row>
    <row r="36" spans="1:18" ht="12.75">
      <c r="A36" s="3" t="s">
        <v>22</v>
      </c>
      <c r="B36" s="12">
        <v>306</v>
      </c>
      <c r="C36" s="3">
        <v>1</v>
      </c>
      <c r="D36" s="4">
        <v>21.6</v>
      </c>
      <c r="E36" s="5">
        <v>1</v>
      </c>
      <c r="F36" s="3">
        <v>1</v>
      </c>
      <c r="G36" s="14">
        <v>1</v>
      </c>
      <c r="H36" s="3">
        <v>11</v>
      </c>
      <c r="I36" s="15">
        <v>254</v>
      </c>
      <c r="R36" s="5">
        <f t="shared" si="0"/>
        <v>306</v>
      </c>
    </row>
    <row r="37" spans="1:18" ht="12.75">
      <c r="A37" s="3" t="s">
        <v>22</v>
      </c>
      <c r="B37" s="12">
        <v>307</v>
      </c>
      <c r="C37" s="3">
        <v>3</v>
      </c>
      <c r="D37" s="4">
        <v>19.32</v>
      </c>
      <c r="E37" s="5">
        <v>1</v>
      </c>
      <c r="F37" s="3">
        <v>1</v>
      </c>
      <c r="G37" s="14">
        <v>3</v>
      </c>
      <c r="H37" s="3">
        <v>11</v>
      </c>
      <c r="I37" s="15">
        <v>213</v>
      </c>
      <c r="R37" s="5">
        <f t="shared" si="0"/>
        <v>307</v>
      </c>
    </row>
    <row r="38" spans="1:18" ht="12.75">
      <c r="A38" s="3" t="s">
        <v>22</v>
      </c>
      <c r="B38" s="12">
        <v>308</v>
      </c>
      <c r="C38" s="3">
        <v>3</v>
      </c>
      <c r="D38" s="4">
        <v>22.14</v>
      </c>
      <c r="E38" s="5">
        <v>1</v>
      </c>
      <c r="F38" s="3">
        <v>1</v>
      </c>
      <c r="G38" s="14">
        <v>3</v>
      </c>
      <c r="H38" s="3">
        <v>11</v>
      </c>
      <c r="I38" s="15">
        <v>300</v>
      </c>
      <c r="R38" s="5">
        <f t="shared" si="0"/>
        <v>308</v>
      </c>
    </row>
    <row r="39" spans="1:18" ht="12.75">
      <c r="A39" s="3" t="s">
        <v>22</v>
      </c>
      <c r="B39" s="12">
        <v>309</v>
      </c>
      <c r="C39" s="3">
        <v>3</v>
      </c>
      <c r="D39" s="4">
        <v>24.84</v>
      </c>
      <c r="E39" s="5">
        <v>1</v>
      </c>
      <c r="F39" s="3">
        <v>1</v>
      </c>
      <c r="G39" s="14">
        <v>3</v>
      </c>
      <c r="H39" s="3">
        <v>11</v>
      </c>
      <c r="I39" s="15">
        <v>271</v>
      </c>
      <c r="R39" s="5">
        <f t="shared" si="0"/>
        <v>309</v>
      </c>
    </row>
    <row r="40" spans="1:18" ht="12.75">
      <c r="A40" s="3" t="s">
        <v>22</v>
      </c>
      <c r="B40" s="12">
        <v>310</v>
      </c>
      <c r="C40" s="3">
        <v>3</v>
      </c>
      <c r="D40" s="4">
        <v>21.32</v>
      </c>
      <c r="E40" s="5">
        <v>1</v>
      </c>
      <c r="F40" s="3">
        <v>1</v>
      </c>
      <c r="G40" s="14">
        <v>3</v>
      </c>
      <c r="H40" s="3">
        <v>11</v>
      </c>
      <c r="I40" s="15">
        <v>202</v>
      </c>
      <c r="R40" s="5">
        <f t="shared" si="0"/>
        <v>310</v>
      </c>
    </row>
    <row r="41" spans="1:18" ht="12.75">
      <c r="A41" s="3" t="s">
        <v>22</v>
      </c>
      <c r="B41" s="12">
        <v>311</v>
      </c>
      <c r="C41" s="3">
        <v>3</v>
      </c>
      <c r="D41" s="4">
        <v>21.82</v>
      </c>
      <c r="E41" s="5">
        <v>1</v>
      </c>
      <c r="F41" s="3">
        <v>1</v>
      </c>
      <c r="G41" s="14">
        <v>3</v>
      </c>
      <c r="H41" s="3">
        <v>11</v>
      </c>
      <c r="I41" s="15">
        <v>236</v>
      </c>
      <c r="R41" s="5">
        <f t="shared" si="0"/>
        <v>311</v>
      </c>
    </row>
    <row r="42" spans="1:18" ht="12.75">
      <c r="A42" s="3" t="s">
        <v>22</v>
      </c>
      <c r="B42" s="12">
        <v>312</v>
      </c>
      <c r="C42" s="3">
        <v>3</v>
      </c>
      <c r="D42" s="4">
        <v>20.02</v>
      </c>
      <c r="E42" s="5">
        <v>1</v>
      </c>
      <c r="F42" s="3">
        <v>1</v>
      </c>
      <c r="G42" s="14">
        <v>3</v>
      </c>
      <c r="H42" s="3">
        <v>11</v>
      </c>
      <c r="I42" s="15">
        <v>185</v>
      </c>
      <c r="R42" s="5">
        <f t="shared" si="0"/>
        <v>312</v>
      </c>
    </row>
    <row r="43" spans="1:31" ht="12.75">
      <c r="A43" s="3" t="s">
        <v>22</v>
      </c>
      <c r="B43" s="12">
        <v>313</v>
      </c>
      <c r="C43" s="3">
        <v>3</v>
      </c>
      <c r="D43" s="4">
        <v>20.93</v>
      </c>
      <c r="E43" s="5">
        <v>1</v>
      </c>
      <c r="F43" s="3">
        <v>1</v>
      </c>
      <c r="G43" s="14">
        <v>3</v>
      </c>
      <c r="H43" s="3">
        <v>12</v>
      </c>
      <c r="I43" s="15">
        <v>234</v>
      </c>
      <c r="R43" s="5">
        <f t="shared" si="0"/>
        <v>313</v>
      </c>
      <c r="AE43" s="3" t="s">
        <v>28</v>
      </c>
    </row>
    <row r="44" spans="1:18" ht="12.75">
      <c r="A44" s="3" t="s">
        <v>22</v>
      </c>
      <c r="B44" s="12">
        <v>314</v>
      </c>
      <c r="C44" s="3">
        <v>3</v>
      </c>
      <c r="D44" s="4">
        <v>19.47</v>
      </c>
      <c r="E44" s="5">
        <v>1</v>
      </c>
      <c r="F44" s="3">
        <v>1</v>
      </c>
      <c r="G44" s="3">
        <v>3</v>
      </c>
      <c r="H44" s="3">
        <v>11</v>
      </c>
      <c r="I44" s="15">
        <v>225</v>
      </c>
      <c r="R44" s="5">
        <f t="shared" si="0"/>
        <v>314</v>
      </c>
    </row>
    <row r="45" spans="1:18" ht="12.75">
      <c r="A45" s="3" t="s">
        <v>22</v>
      </c>
      <c r="B45" s="12">
        <v>315</v>
      </c>
      <c r="C45" s="3">
        <v>1</v>
      </c>
      <c r="D45" s="4">
        <v>18.98</v>
      </c>
      <c r="E45" s="5">
        <v>1</v>
      </c>
      <c r="F45" s="3">
        <v>1</v>
      </c>
      <c r="G45" s="14">
        <v>2</v>
      </c>
      <c r="H45" s="3">
        <v>11</v>
      </c>
      <c r="I45" s="15">
        <v>209</v>
      </c>
      <c r="R45" s="5">
        <f t="shared" si="0"/>
        <v>315</v>
      </c>
    </row>
    <row r="46" spans="1:18" ht="12.75">
      <c r="A46" s="3" t="s">
        <v>22</v>
      </c>
      <c r="B46" s="12">
        <v>316</v>
      </c>
      <c r="C46" s="3">
        <v>2</v>
      </c>
      <c r="D46" s="4">
        <v>18.46</v>
      </c>
      <c r="E46" s="5">
        <v>1</v>
      </c>
      <c r="F46" s="3">
        <v>1</v>
      </c>
      <c r="G46" s="14">
        <v>2</v>
      </c>
      <c r="H46" s="3">
        <v>11</v>
      </c>
      <c r="I46" s="15">
        <v>240</v>
      </c>
      <c r="R46" s="5">
        <f t="shared" si="0"/>
        <v>316</v>
      </c>
    </row>
    <row r="47" spans="1:18" ht="12.75">
      <c r="A47" s="3" t="s">
        <v>22</v>
      </c>
      <c r="B47" s="12">
        <v>317</v>
      </c>
      <c r="C47" s="3">
        <v>1</v>
      </c>
      <c r="D47" s="4">
        <v>19.4</v>
      </c>
      <c r="E47" s="5">
        <v>1</v>
      </c>
      <c r="F47" s="3">
        <v>1</v>
      </c>
      <c r="G47" s="14">
        <v>1</v>
      </c>
      <c r="H47" s="3">
        <v>11</v>
      </c>
      <c r="I47" s="15">
        <v>241</v>
      </c>
      <c r="R47" s="5">
        <f t="shared" si="0"/>
        <v>317</v>
      </c>
    </row>
    <row r="48" spans="1:18" ht="12.75">
      <c r="A48" s="3" t="s">
        <v>22</v>
      </c>
      <c r="B48" s="12">
        <v>318</v>
      </c>
      <c r="C48" s="3">
        <v>3</v>
      </c>
      <c r="D48" s="4">
        <v>22.02</v>
      </c>
      <c r="E48" s="5">
        <v>1</v>
      </c>
      <c r="F48" s="3">
        <v>1</v>
      </c>
      <c r="G48" s="14">
        <v>3</v>
      </c>
      <c r="H48" s="3">
        <v>11</v>
      </c>
      <c r="I48" s="15">
        <v>221</v>
      </c>
      <c r="R48" s="5">
        <f t="shared" si="0"/>
        <v>318</v>
      </c>
    </row>
    <row r="49" spans="1:18" ht="12.75">
      <c r="A49" s="3" t="s">
        <v>22</v>
      </c>
      <c r="B49" s="12">
        <v>319</v>
      </c>
      <c r="C49" s="3">
        <v>1</v>
      </c>
      <c r="D49" s="4">
        <v>15.2</v>
      </c>
      <c r="E49" s="5">
        <v>1</v>
      </c>
      <c r="F49" s="3">
        <v>2</v>
      </c>
      <c r="G49" s="14">
        <v>2</v>
      </c>
      <c r="H49" s="3">
        <v>11</v>
      </c>
      <c r="I49" s="15">
        <v>136</v>
      </c>
      <c r="R49" s="5">
        <f t="shared" si="0"/>
        <v>319</v>
      </c>
    </row>
    <row r="50" spans="1:18" ht="12.75">
      <c r="A50" s="3" t="s">
        <v>22</v>
      </c>
      <c r="B50" s="12">
        <v>320</v>
      </c>
      <c r="C50" s="3">
        <v>1</v>
      </c>
      <c r="D50" s="4">
        <v>18.02</v>
      </c>
      <c r="E50" s="5">
        <v>1</v>
      </c>
      <c r="F50" s="3">
        <v>1</v>
      </c>
      <c r="G50" s="14">
        <v>1</v>
      </c>
      <c r="H50" s="3">
        <v>11</v>
      </c>
      <c r="I50" s="15">
        <v>210</v>
      </c>
      <c r="R50" s="5">
        <f t="shared" si="0"/>
        <v>320</v>
      </c>
    </row>
    <row r="51" spans="1:31" ht="12.75">
      <c r="A51" s="3" t="s">
        <v>22</v>
      </c>
      <c r="B51" s="12">
        <v>321</v>
      </c>
      <c r="C51" s="3">
        <v>3</v>
      </c>
      <c r="D51" s="4">
        <v>21.55</v>
      </c>
      <c r="E51" s="5">
        <v>1</v>
      </c>
      <c r="F51" s="3">
        <v>1</v>
      </c>
      <c r="G51" s="14">
        <v>3</v>
      </c>
      <c r="H51" s="3">
        <v>12</v>
      </c>
      <c r="I51" s="15">
        <v>253</v>
      </c>
      <c r="R51" s="5">
        <f t="shared" si="0"/>
        <v>321</v>
      </c>
      <c r="AE51" s="3" t="s">
        <v>29</v>
      </c>
    </row>
    <row r="52" spans="1:18" ht="12.75">
      <c r="A52" s="3" t="s">
        <v>22</v>
      </c>
      <c r="B52" s="12">
        <v>322</v>
      </c>
      <c r="C52" s="3">
        <v>1</v>
      </c>
      <c r="D52" s="4">
        <v>19.68</v>
      </c>
      <c r="E52" s="5">
        <v>1</v>
      </c>
      <c r="F52" s="3">
        <v>1</v>
      </c>
      <c r="G52" s="14">
        <v>1</v>
      </c>
      <c r="H52" s="3">
        <v>11</v>
      </c>
      <c r="I52" s="15">
        <v>228</v>
      </c>
      <c r="R52" s="5">
        <f t="shared" si="0"/>
        <v>322</v>
      </c>
    </row>
    <row r="53" spans="1:18" ht="12.75">
      <c r="A53" s="3" t="s">
        <v>22</v>
      </c>
      <c r="B53" s="12">
        <v>323</v>
      </c>
      <c r="C53" s="3">
        <v>1</v>
      </c>
      <c r="D53" s="4">
        <v>19.86</v>
      </c>
      <c r="E53" s="5">
        <v>1</v>
      </c>
      <c r="F53" s="3">
        <v>1</v>
      </c>
      <c r="G53" s="14">
        <v>1</v>
      </c>
      <c r="H53" s="3">
        <v>11</v>
      </c>
      <c r="I53" s="15">
        <v>248</v>
      </c>
      <c r="R53" s="5">
        <f t="shared" si="0"/>
        <v>323</v>
      </c>
    </row>
    <row r="54" spans="1:18" ht="12.75">
      <c r="A54" s="3" t="s">
        <v>22</v>
      </c>
      <c r="B54" s="12">
        <v>324</v>
      </c>
      <c r="C54" s="3">
        <v>1</v>
      </c>
      <c r="D54" s="4">
        <v>20.24</v>
      </c>
      <c r="E54" s="5">
        <v>1</v>
      </c>
      <c r="F54" s="3">
        <v>1</v>
      </c>
      <c r="G54" s="14">
        <v>1</v>
      </c>
      <c r="H54" s="3">
        <v>11</v>
      </c>
      <c r="I54" s="15">
        <v>225</v>
      </c>
      <c r="R54" s="5">
        <f t="shared" si="0"/>
        <v>324</v>
      </c>
    </row>
    <row r="55" spans="1:31" ht="12.75">
      <c r="A55" s="3" t="s">
        <v>22</v>
      </c>
      <c r="B55" s="12">
        <v>325</v>
      </c>
      <c r="C55" s="3">
        <v>1</v>
      </c>
      <c r="D55" s="4">
        <v>16.16</v>
      </c>
      <c r="E55" s="5">
        <v>2</v>
      </c>
      <c r="G55" s="14"/>
      <c r="I55" s="15"/>
      <c r="R55" s="5">
        <f t="shared" si="0"/>
        <v>325</v>
      </c>
      <c r="AE55" s="3" t="s">
        <v>30</v>
      </c>
    </row>
    <row r="56" spans="1:18" ht="12.75">
      <c r="A56" s="3" t="s">
        <v>22</v>
      </c>
      <c r="B56" s="12">
        <v>326</v>
      </c>
      <c r="C56" s="3">
        <v>3</v>
      </c>
      <c r="D56" s="4">
        <v>9.83</v>
      </c>
      <c r="E56" s="5">
        <v>1</v>
      </c>
      <c r="F56" s="3">
        <v>2</v>
      </c>
      <c r="G56" s="14">
        <v>2</v>
      </c>
      <c r="H56" s="3">
        <v>11</v>
      </c>
      <c r="I56" s="15">
        <v>121</v>
      </c>
      <c r="R56" s="5">
        <f t="shared" si="0"/>
        <v>326</v>
      </c>
    </row>
    <row r="57" spans="1:18" ht="12.75">
      <c r="A57" s="3" t="s">
        <v>22</v>
      </c>
      <c r="B57" s="12">
        <v>327</v>
      </c>
      <c r="C57" s="3">
        <v>1</v>
      </c>
      <c r="D57" s="4">
        <v>13.72</v>
      </c>
      <c r="E57" s="5">
        <v>1</v>
      </c>
      <c r="F57" s="3">
        <v>1</v>
      </c>
      <c r="G57" s="14">
        <v>2</v>
      </c>
      <c r="H57" s="3">
        <v>11</v>
      </c>
      <c r="I57" s="15">
        <v>156</v>
      </c>
      <c r="R57" s="5">
        <f t="shared" si="0"/>
        <v>327</v>
      </c>
    </row>
    <row r="58" spans="1:18" ht="12.75">
      <c r="A58" s="3" t="s">
        <v>22</v>
      </c>
      <c r="B58" s="12">
        <v>328</v>
      </c>
      <c r="C58" s="3">
        <v>1</v>
      </c>
      <c r="D58" s="4">
        <v>20.62</v>
      </c>
      <c r="E58" s="5">
        <v>1</v>
      </c>
      <c r="F58" s="3">
        <v>1</v>
      </c>
      <c r="G58" s="14">
        <v>1</v>
      </c>
      <c r="H58" s="3">
        <v>11</v>
      </c>
      <c r="I58" s="15">
        <v>230</v>
      </c>
      <c r="R58" s="5">
        <f t="shared" si="0"/>
        <v>328</v>
      </c>
    </row>
    <row r="59" spans="1:31" ht="12.75">
      <c r="A59" s="3" t="s">
        <v>22</v>
      </c>
      <c r="B59" s="12">
        <v>329</v>
      </c>
      <c r="C59" s="3">
        <v>3</v>
      </c>
      <c r="D59" s="4">
        <v>20.96</v>
      </c>
      <c r="E59" s="5">
        <v>1</v>
      </c>
      <c r="F59" s="3">
        <v>1</v>
      </c>
      <c r="G59" s="14">
        <v>3</v>
      </c>
      <c r="H59" s="3">
        <v>14</v>
      </c>
      <c r="I59" s="15">
        <v>188</v>
      </c>
      <c r="R59" s="5">
        <f t="shared" si="0"/>
        <v>329</v>
      </c>
      <c r="AE59" s="3" t="s">
        <v>31</v>
      </c>
    </row>
    <row r="60" spans="1:18" ht="12.75">
      <c r="A60" s="3" t="s">
        <v>22</v>
      </c>
      <c r="B60" s="12">
        <v>330</v>
      </c>
      <c r="C60" s="3">
        <v>3</v>
      </c>
      <c r="D60" s="4">
        <v>18.41</v>
      </c>
      <c r="E60" s="5">
        <v>1</v>
      </c>
      <c r="F60" s="3">
        <v>1</v>
      </c>
      <c r="G60" s="3">
        <v>3</v>
      </c>
      <c r="H60" s="3">
        <v>11</v>
      </c>
      <c r="I60" s="13">
        <v>220</v>
      </c>
      <c r="R60" s="5">
        <f t="shared" si="0"/>
        <v>330</v>
      </c>
    </row>
    <row r="61" spans="1:31" ht="12.75">
      <c r="A61" s="3" t="s">
        <v>22</v>
      </c>
      <c r="B61" s="12">
        <v>331</v>
      </c>
      <c r="C61" s="3">
        <v>3</v>
      </c>
      <c r="D61" s="4">
        <v>23.35</v>
      </c>
      <c r="E61" s="5">
        <v>1</v>
      </c>
      <c r="F61" s="3">
        <v>1</v>
      </c>
      <c r="G61" s="14">
        <v>3</v>
      </c>
      <c r="H61" s="3">
        <v>12</v>
      </c>
      <c r="I61" s="15">
        <v>285</v>
      </c>
      <c r="R61" s="5">
        <f t="shared" si="0"/>
        <v>331</v>
      </c>
      <c r="AE61" s="3" t="s">
        <v>32</v>
      </c>
    </row>
    <row r="62" spans="1:18" ht="12.75">
      <c r="A62" s="3" t="s">
        <v>22</v>
      </c>
      <c r="B62" s="12">
        <v>332</v>
      </c>
      <c r="C62" s="3">
        <v>1</v>
      </c>
      <c r="D62" s="4">
        <v>19.61</v>
      </c>
      <c r="E62" s="5">
        <v>1</v>
      </c>
      <c r="F62" s="3">
        <v>1</v>
      </c>
      <c r="G62" s="14">
        <v>1</v>
      </c>
      <c r="H62" s="3">
        <v>11</v>
      </c>
      <c r="I62" s="15">
        <v>207</v>
      </c>
      <c r="R62" s="5">
        <f t="shared" si="0"/>
        <v>332</v>
      </c>
    </row>
    <row r="63" spans="1:18" ht="12.75">
      <c r="A63" s="3" t="s">
        <v>22</v>
      </c>
      <c r="B63" s="12">
        <v>333</v>
      </c>
      <c r="C63" s="3">
        <v>1</v>
      </c>
      <c r="D63" s="4">
        <v>19.24</v>
      </c>
      <c r="E63" s="5">
        <v>1</v>
      </c>
      <c r="F63" s="3">
        <v>1</v>
      </c>
      <c r="G63" s="14">
        <v>1</v>
      </c>
      <c r="H63" s="3">
        <v>11</v>
      </c>
      <c r="I63" s="15">
        <v>234</v>
      </c>
      <c r="R63" s="5">
        <f t="shared" si="0"/>
        <v>333</v>
      </c>
    </row>
    <row r="64" spans="1:18" ht="12.75">
      <c r="A64" s="3" t="s">
        <v>22</v>
      </c>
      <c r="B64" s="12">
        <v>334</v>
      </c>
      <c r="C64" s="3">
        <v>1</v>
      </c>
      <c r="D64" s="4">
        <v>22.59</v>
      </c>
      <c r="E64" s="5">
        <v>1</v>
      </c>
      <c r="F64" s="3">
        <v>1</v>
      </c>
      <c r="G64" s="14">
        <v>1</v>
      </c>
      <c r="H64" s="3">
        <v>11</v>
      </c>
      <c r="I64" s="15">
        <v>259</v>
      </c>
      <c r="R64" s="5">
        <f t="shared" si="0"/>
        <v>334</v>
      </c>
    </row>
    <row r="65" spans="1:18" ht="12.75">
      <c r="A65" s="3" t="s">
        <v>22</v>
      </c>
      <c r="B65" s="12">
        <v>335</v>
      </c>
      <c r="C65" s="3">
        <v>1</v>
      </c>
      <c r="D65" s="4">
        <v>21.34</v>
      </c>
      <c r="E65" s="5">
        <v>0</v>
      </c>
      <c r="G65" s="14"/>
      <c r="I65" s="15"/>
      <c r="R65" s="5">
        <f t="shared" si="0"/>
        <v>335</v>
      </c>
    </row>
    <row r="66" spans="1:18" ht="12.75">
      <c r="A66" s="3" t="s">
        <v>22</v>
      </c>
      <c r="B66" s="12">
        <v>336</v>
      </c>
      <c r="C66" s="3">
        <v>1</v>
      </c>
      <c r="D66" s="4">
        <v>19.87</v>
      </c>
      <c r="E66" s="5">
        <v>0</v>
      </c>
      <c r="G66" s="14"/>
      <c r="I66" s="15"/>
      <c r="R66" s="5">
        <f t="shared" si="0"/>
        <v>336</v>
      </c>
    </row>
    <row r="67" spans="1:18" ht="12.75">
      <c r="A67" s="3" t="s">
        <v>22</v>
      </c>
      <c r="B67" s="12">
        <v>337</v>
      </c>
      <c r="C67" s="3">
        <v>1</v>
      </c>
      <c r="D67" s="4">
        <v>18.83</v>
      </c>
      <c r="E67" s="5">
        <v>0</v>
      </c>
      <c r="G67" s="14"/>
      <c r="I67" s="15"/>
      <c r="R67" s="5">
        <f aca="true" t="shared" si="1" ref="R67:R130">B67</f>
        <v>337</v>
      </c>
    </row>
    <row r="68" spans="1:18" ht="12.75">
      <c r="A68" s="3" t="s">
        <v>22</v>
      </c>
      <c r="B68" s="12">
        <v>338</v>
      </c>
      <c r="C68" s="3">
        <v>1</v>
      </c>
      <c r="D68" s="4">
        <v>19.11</v>
      </c>
      <c r="E68" s="5">
        <v>0</v>
      </c>
      <c r="G68" s="14"/>
      <c r="I68" s="15"/>
      <c r="R68" s="5">
        <f t="shared" si="1"/>
        <v>338</v>
      </c>
    </row>
    <row r="69" spans="1:18" ht="12.75">
      <c r="A69" s="3" t="s">
        <v>22</v>
      </c>
      <c r="B69" s="12">
        <v>339</v>
      </c>
      <c r="C69" s="3">
        <v>1</v>
      </c>
      <c r="D69" s="4">
        <v>18.74</v>
      </c>
      <c r="E69" s="5">
        <v>0</v>
      </c>
      <c r="G69" s="14"/>
      <c r="I69" s="15"/>
      <c r="R69" s="5">
        <f t="shared" si="1"/>
        <v>339</v>
      </c>
    </row>
    <row r="70" spans="1:18" ht="12.75">
      <c r="A70" s="3" t="s">
        <v>22</v>
      </c>
      <c r="B70" s="12">
        <v>340</v>
      </c>
      <c r="C70" s="3">
        <v>1</v>
      </c>
      <c r="D70" s="4">
        <v>17.46</v>
      </c>
      <c r="E70" s="5">
        <v>0</v>
      </c>
      <c r="G70" s="14"/>
      <c r="I70" s="15"/>
      <c r="R70" s="5">
        <f t="shared" si="1"/>
        <v>340</v>
      </c>
    </row>
    <row r="71" spans="1:18" ht="12.75">
      <c r="A71" s="3" t="s">
        <v>22</v>
      </c>
      <c r="B71" s="12">
        <v>341</v>
      </c>
      <c r="C71" s="3">
        <v>1</v>
      </c>
      <c r="D71" s="4">
        <v>18.56</v>
      </c>
      <c r="E71" s="5">
        <v>1</v>
      </c>
      <c r="F71" s="3">
        <v>1</v>
      </c>
      <c r="G71" s="14">
        <v>1</v>
      </c>
      <c r="H71" s="3">
        <v>11</v>
      </c>
      <c r="I71" s="15">
        <v>231</v>
      </c>
      <c r="R71" s="5">
        <f t="shared" si="1"/>
        <v>341</v>
      </c>
    </row>
    <row r="72" spans="1:18" ht="12.75">
      <c r="A72" s="3" t="s">
        <v>22</v>
      </c>
      <c r="B72" s="12">
        <v>342</v>
      </c>
      <c r="C72" s="3">
        <v>1</v>
      </c>
      <c r="D72" s="4">
        <v>19.3</v>
      </c>
      <c r="E72" s="5">
        <v>1</v>
      </c>
      <c r="F72" s="3">
        <v>1</v>
      </c>
      <c r="G72" s="3">
        <v>1</v>
      </c>
      <c r="H72" s="3">
        <v>11</v>
      </c>
      <c r="I72" s="13">
        <v>245</v>
      </c>
      <c r="R72" s="5">
        <f t="shared" si="1"/>
        <v>342</v>
      </c>
    </row>
    <row r="73" spans="1:31" ht="12.75">
      <c r="A73" s="3" t="s">
        <v>22</v>
      </c>
      <c r="B73" s="12">
        <v>343</v>
      </c>
      <c r="C73" s="3">
        <v>1</v>
      </c>
      <c r="D73" s="4">
        <v>17.54</v>
      </c>
      <c r="E73" s="5">
        <v>1</v>
      </c>
      <c r="F73" s="3">
        <v>1</v>
      </c>
      <c r="G73" s="14">
        <v>1</v>
      </c>
      <c r="H73" s="3">
        <v>22</v>
      </c>
      <c r="I73" s="15">
        <v>221</v>
      </c>
      <c r="R73" s="5">
        <f t="shared" si="1"/>
        <v>343</v>
      </c>
      <c r="AE73" s="3" t="s">
        <v>33</v>
      </c>
    </row>
    <row r="74" spans="1:18" ht="12.75">
      <c r="A74" s="3" t="s">
        <v>22</v>
      </c>
      <c r="B74" s="12">
        <v>344</v>
      </c>
      <c r="C74" s="3">
        <v>1</v>
      </c>
      <c r="D74" s="4">
        <v>18.76</v>
      </c>
      <c r="E74" s="5">
        <v>1</v>
      </c>
      <c r="F74" s="3">
        <v>1</v>
      </c>
      <c r="G74" s="14">
        <v>1</v>
      </c>
      <c r="H74" s="3">
        <v>11</v>
      </c>
      <c r="I74" s="15">
        <v>202</v>
      </c>
      <c r="R74" s="5">
        <f t="shared" si="1"/>
        <v>344</v>
      </c>
    </row>
    <row r="75" spans="1:18" ht="12.75">
      <c r="A75" s="3" t="s">
        <v>22</v>
      </c>
      <c r="B75" s="12">
        <v>345</v>
      </c>
      <c r="C75" s="3">
        <v>1</v>
      </c>
      <c r="D75" s="4">
        <v>20.39</v>
      </c>
      <c r="E75" s="5">
        <v>1</v>
      </c>
      <c r="F75" s="3">
        <v>1</v>
      </c>
      <c r="G75" s="14">
        <v>1</v>
      </c>
      <c r="H75" s="3">
        <v>11</v>
      </c>
      <c r="I75" s="15">
        <v>269</v>
      </c>
      <c r="R75" s="5">
        <f t="shared" si="1"/>
        <v>345</v>
      </c>
    </row>
    <row r="76" spans="1:18" ht="12.75">
      <c r="A76" s="3" t="s">
        <v>22</v>
      </c>
      <c r="B76" s="12">
        <v>346</v>
      </c>
      <c r="C76" s="3">
        <v>1</v>
      </c>
      <c r="D76" s="4">
        <v>19.81</v>
      </c>
      <c r="E76" s="5">
        <v>1</v>
      </c>
      <c r="F76" s="3">
        <v>1</v>
      </c>
      <c r="G76" s="14">
        <v>1</v>
      </c>
      <c r="H76" s="3">
        <v>11</v>
      </c>
      <c r="I76" s="15">
        <v>204</v>
      </c>
      <c r="R76" s="5">
        <f t="shared" si="1"/>
        <v>346</v>
      </c>
    </row>
    <row r="77" spans="1:18" ht="12.75">
      <c r="A77" s="3" t="s">
        <v>22</v>
      </c>
      <c r="B77" s="12">
        <v>347</v>
      </c>
      <c r="C77" s="3">
        <v>3</v>
      </c>
      <c r="D77" s="4">
        <v>23.21</v>
      </c>
      <c r="E77" s="5">
        <v>1</v>
      </c>
      <c r="F77" s="3">
        <v>1</v>
      </c>
      <c r="G77" s="14">
        <v>3</v>
      </c>
      <c r="H77" s="3">
        <v>11</v>
      </c>
      <c r="I77" s="15">
        <v>267</v>
      </c>
      <c r="R77" s="5">
        <f t="shared" si="1"/>
        <v>347</v>
      </c>
    </row>
    <row r="78" spans="1:18" ht="12.75">
      <c r="A78" s="3" t="s">
        <v>22</v>
      </c>
      <c r="B78" s="12">
        <v>348</v>
      </c>
      <c r="C78" s="3">
        <v>1</v>
      </c>
      <c r="D78" s="4">
        <v>20.5</v>
      </c>
      <c r="E78" s="5">
        <v>1</v>
      </c>
      <c r="F78" s="3">
        <v>1</v>
      </c>
      <c r="G78" s="14">
        <v>1</v>
      </c>
      <c r="H78" s="3">
        <v>11</v>
      </c>
      <c r="I78" s="15">
        <v>238</v>
      </c>
      <c r="R78" s="5">
        <f t="shared" si="1"/>
        <v>348</v>
      </c>
    </row>
    <row r="79" spans="1:31" ht="12.75">
      <c r="A79" s="3" t="s">
        <v>22</v>
      </c>
      <c r="B79" s="12">
        <v>349</v>
      </c>
      <c r="C79" s="3">
        <v>1</v>
      </c>
      <c r="D79" s="4">
        <v>19.61</v>
      </c>
      <c r="E79" s="5">
        <v>1</v>
      </c>
      <c r="F79" s="3">
        <v>1</v>
      </c>
      <c r="G79" s="14">
        <v>1</v>
      </c>
      <c r="H79" s="3">
        <v>12</v>
      </c>
      <c r="I79" s="15">
        <v>198</v>
      </c>
      <c r="R79" s="5">
        <f t="shared" si="1"/>
        <v>349</v>
      </c>
      <c r="AE79" s="3" t="s">
        <v>34</v>
      </c>
    </row>
    <row r="80" spans="1:18" ht="12.75">
      <c r="A80" s="3" t="s">
        <v>22</v>
      </c>
      <c r="B80" s="12">
        <v>350</v>
      </c>
      <c r="C80" s="3">
        <v>1</v>
      </c>
      <c r="D80" s="4">
        <v>21.98</v>
      </c>
      <c r="E80" s="5">
        <v>1</v>
      </c>
      <c r="F80" s="3">
        <v>1</v>
      </c>
      <c r="G80" s="14">
        <v>1</v>
      </c>
      <c r="H80" s="3">
        <v>11</v>
      </c>
      <c r="I80" s="15">
        <v>261</v>
      </c>
      <c r="R80" s="5">
        <f t="shared" si="1"/>
        <v>350</v>
      </c>
    </row>
    <row r="81" spans="1:18" ht="12.75">
      <c r="A81" s="3" t="s">
        <v>22</v>
      </c>
      <c r="B81" s="12">
        <v>351</v>
      </c>
      <c r="C81" s="3">
        <v>1</v>
      </c>
      <c r="D81" s="4">
        <v>20.81</v>
      </c>
      <c r="E81" s="5">
        <v>1</v>
      </c>
      <c r="F81" s="3">
        <v>1</v>
      </c>
      <c r="G81" s="14">
        <v>1</v>
      </c>
      <c r="H81" s="3">
        <v>11</v>
      </c>
      <c r="I81" s="15">
        <v>203</v>
      </c>
      <c r="R81" s="5">
        <f t="shared" si="1"/>
        <v>351</v>
      </c>
    </row>
    <row r="82" spans="1:18" ht="12.75">
      <c r="A82" s="3" t="s">
        <v>22</v>
      </c>
      <c r="B82" s="12">
        <v>352</v>
      </c>
      <c r="C82" s="3">
        <v>3</v>
      </c>
      <c r="D82" s="4">
        <v>19.83</v>
      </c>
      <c r="E82" s="5">
        <v>1</v>
      </c>
      <c r="F82" s="3">
        <v>1</v>
      </c>
      <c r="G82" s="14">
        <v>3</v>
      </c>
      <c r="H82" s="3">
        <v>11</v>
      </c>
      <c r="I82" s="15">
        <v>206</v>
      </c>
      <c r="R82" s="5">
        <f t="shared" si="1"/>
        <v>352</v>
      </c>
    </row>
    <row r="83" spans="1:18" ht="12.75">
      <c r="A83" s="3" t="s">
        <v>22</v>
      </c>
      <c r="B83" s="12">
        <v>353</v>
      </c>
      <c r="C83" s="3">
        <v>3</v>
      </c>
      <c r="D83" s="4">
        <v>21.27</v>
      </c>
      <c r="E83" s="5">
        <v>1</v>
      </c>
      <c r="F83" s="3">
        <v>1</v>
      </c>
      <c r="G83" s="14">
        <v>3</v>
      </c>
      <c r="H83" s="3">
        <v>11</v>
      </c>
      <c r="I83" s="15">
        <v>217</v>
      </c>
      <c r="R83" s="5">
        <f t="shared" si="1"/>
        <v>353</v>
      </c>
    </row>
    <row r="84" spans="1:18" ht="12.75">
      <c r="A84" s="3" t="s">
        <v>22</v>
      </c>
      <c r="B84" s="12">
        <v>354</v>
      </c>
      <c r="C84" s="3">
        <v>3</v>
      </c>
      <c r="D84" s="4">
        <v>20.54</v>
      </c>
      <c r="E84" s="5">
        <v>1</v>
      </c>
      <c r="F84" s="3">
        <v>1</v>
      </c>
      <c r="G84" s="14">
        <v>3</v>
      </c>
      <c r="H84" s="3">
        <v>11</v>
      </c>
      <c r="I84" s="15">
        <v>177</v>
      </c>
      <c r="R84" s="5">
        <f t="shared" si="1"/>
        <v>354</v>
      </c>
    </row>
    <row r="85" spans="1:18" ht="12.75">
      <c r="A85" s="3" t="s">
        <v>22</v>
      </c>
      <c r="B85" s="12">
        <v>355</v>
      </c>
      <c r="C85" s="3">
        <v>3</v>
      </c>
      <c r="D85" s="4">
        <v>20.37</v>
      </c>
      <c r="E85" s="5">
        <v>1</v>
      </c>
      <c r="F85" s="3">
        <v>1</v>
      </c>
      <c r="G85" s="14">
        <v>3</v>
      </c>
      <c r="H85" s="3">
        <v>11</v>
      </c>
      <c r="I85" s="15">
        <v>185</v>
      </c>
      <c r="R85" s="5">
        <f t="shared" si="1"/>
        <v>355</v>
      </c>
    </row>
    <row r="86" spans="1:18" ht="12.75">
      <c r="A86" s="3" t="s">
        <v>22</v>
      </c>
      <c r="B86" s="12">
        <v>356</v>
      </c>
      <c r="C86" s="3">
        <v>3</v>
      </c>
      <c r="D86" s="4">
        <v>20.71</v>
      </c>
      <c r="E86" s="5">
        <v>1</v>
      </c>
      <c r="F86" s="3">
        <v>1</v>
      </c>
      <c r="G86" s="14">
        <v>3</v>
      </c>
      <c r="H86" s="3">
        <v>11</v>
      </c>
      <c r="I86" s="15">
        <v>237</v>
      </c>
      <c r="R86" s="5">
        <f t="shared" si="1"/>
        <v>356</v>
      </c>
    </row>
    <row r="87" spans="1:18" ht="12.75">
      <c r="A87" s="3" t="s">
        <v>22</v>
      </c>
      <c r="B87" s="12">
        <v>357</v>
      </c>
      <c r="C87" s="3">
        <v>3</v>
      </c>
      <c r="D87" s="4">
        <v>20.85</v>
      </c>
      <c r="E87" s="5">
        <v>1</v>
      </c>
      <c r="F87" s="3">
        <v>1</v>
      </c>
      <c r="G87" s="14">
        <v>3</v>
      </c>
      <c r="H87" s="3">
        <v>11</v>
      </c>
      <c r="I87" s="15">
        <v>229</v>
      </c>
      <c r="R87" s="5">
        <f t="shared" si="1"/>
        <v>357</v>
      </c>
    </row>
    <row r="88" spans="1:18" ht="12.75">
      <c r="A88" s="3" t="s">
        <v>22</v>
      </c>
      <c r="B88" s="12">
        <v>358</v>
      </c>
      <c r="C88" s="3">
        <v>3</v>
      </c>
      <c r="D88" s="4">
        <v>20.84</v>
      </c>
      <c r="E88" s="5">
        <v>1</v>
      </c>
      <c r="F88" s="3">
        <v>1</v>
      </c>
      <c r="G88" s="14">
        <v>3</v>
      </c>
      <c r="H88" s="3">
        <v>11</v>
      </c>
      <c r="I88" s="15">
        <v>183</v>
      </c>
      <c r="R88" s="5">
        <f t="shared" si="1"/>
        <v>358</v>
      </c>
    </row>
    <row r="89" spans="1:18" ht="12.75">
      <c r="A89" s="3" t="s">
        <v>22</v>
      </c>
      <c r="B89" s="12">
        <v>359</v>
      </c>
      <c r="C89" s="3">
        <v>3</v>
      </c>
      <c r="D89" s="4">
        <v>22.18</v>
      </c>
      <c r="E89" s="5">
        <v>1</v>
      </c>
      <c r="F89" s="3">
        <v>1</v>
      </c>
      <c r="G89" s="14">
        <v>3</v>
      </c>
      <c r="H89" s="3">
        <v>11</v>
      </c>
      <c r="I89" s="15">
        <v>225</v>
      </c>
      <c r="R89" s="5">
        <f t="shared" si="1"/>
        <v>359</v>
      </c>
    </row>
    <row r="90" spans="1:31" ht="12.75">
      <c r="A90" s="3" t="s">
        <v>22</v>
      </c>
      <c r="B90" s="12">
        <v>360</v>
      </c>
      <c r="C90" s="3">
        <v>3</v>
      </c>
      <c r="D90" s="4">
        <v>19.01</v>
      </c>
      <c r="E90" s="5">
        <v>1</v>
      </c>
      <c r="F90" s="3">
        <v>1</v>
      </c>
      <c r="G90" s="14">
        <v>3</v>
      </c>
      <c r="H90" s="3">
        <v>12</v>
      </c>
      <c r="I90" s="15">
        <v>201</v>
      </c>
      <c r="R90" s="5">
        <f t="shared" si="1"/>
        <v>360</v>
      </c>
      <c r="AE90" s="3" t="s">
        <v>35</v>
      </c>
    </row>
    <row r="91" spans="1:18" ht="12.75">
      <c r="A91" s="3" t="s">
        <v>22</v>
      </c>
      <c r="B91" s="12">
        <v>361</v>
      </c>
      <c r="C91" s="3">
        <v>1</v>
      </c>
      <c r="D91" s="4">
        <v>20.51</v>
      </c>
      <c r="E91" s="5">
        <v>1</v>
      </c>
      <c r="F91" s="3">
        <v>1</v>
      </c>
      <c r="G91" s="14">
        <v>1</v>
      </c>
      <c r="H91" s="3">
        <v>11</v>
      </c>
      <c r="I91" s="15">
        <v>295</v>
      </c>
      <c r="R91" s="5">
        <f t="shared" si="1"/>
        <v>361</v>
      </c>
    </row>
    <row r="92" spans="1:18" ht="12.75">
      <c r="A92" s="3" t="s">
        <v>22</v>
      </c>
      <c r="B92" s="12">
        <v>362</v>
      </c>
      <c r="C92" s="3">
        <v>2</v>
      </c>
      <c r="D92" s="4">
        <v>16.75</v>
      </c>
      <c r="E92" s="5">
        <v>1</v>
      </c>
      <c r="F92" s="3">
        <v>1</v>
      </c>
      <c r="G92" s="3">
        <v>2</v>
      </c>
      <c r="H92" s="3">
        <v>11</v>
      </c>
      <c r="I92" s="13">
        <v>214</v>
      </c>
      <c r="R92" s="5">
        <f t="shared" si="1"/>
        <v>362</v>
      </c>
    </row>
    <row r="93" spans="1:31" ht="12.75">
      <c r="A93" s="3" t="s">
        <v>22</v>
      </c>
      <c r="B93" s="12">
        <v>363</v>
      </c>
      <c r="C93" s="3">
        <v>1</v>
      </c>
      <c r="D93" s="4">
        <v>7.15</v>
      </c>
      <c r="E93" s="5">
        <v>1</v>
      </c>
      <c r="F93" s="3">
        <v>1</v>
      </c>
      <c r="G93" s="3">
        <v>1</v>
      </c>
      <c r="H93" s="3">
        <v>22</v>
      </c>
      <c r="I93" s="13">
        <v>138</v>
      </c>
      <c r="R93" s="5">
        <f t="shared" si="1"/>
        <v>363</v>
      </c>
      <c r="AE93" s="3" t="s">
        <v>36</v>
      </c>
    </row>
    <row r="94" spans="1:31" ht="12.75">
      <c r="A94" s="3" t="s">
        <v>22</v>
      </c>
      <c r="B94" s="12">
        <v>364</v>
      </c>
      <c r="C94" s="3">
        <v>1</v>
      </c>
      <c r="D94" s="4">
        <v>10.11</v>
      </c>
      <c r="E94" s="5">
        <v>1</v>
      </c>
      <c r="F94" s="3">
        <v>2</v>
      </c>
      <c r="G94" s="3">
        <v>3</v>
      </c>
      <c r="H94" s="3">
        <v>23</v>
      </c>
      <c r="I94" s="13">
        <v>77</v>
      </c>
      <c r="R94" s="5">
        <f t="shared" si="1"/>
        <v>364</v>
      </c>
      <c r="AE94" s="3" t="s">
        <v>37</v>
      </c>
    </row>
    <row r="95" spans="1:31" ht="12.75">
      <c r="A95" s="3" t="s">
        <v>22</v>
      </c>
      <c r="B95" s="12">
        <v>365</v>
      </c>
      <c r="C95" s="3">
        <v>1</v>
      </c>
      <c r="D95" s="4">
        <v>18.14</v>
      </c>
      <c r="E95" s="5">
        <v>1</v>
      </c>
      <c r="F95" s="3">
        <v>1</v>
      </c>
      <c r="G95" s="14">
        <v>1</v>
      </c>
      <c r="H95" s="3">
        <v>12</v>
      </c>
      <c r="I95" s="15">
        <v>200</v>
      </c>
      <c r="R95" s="5">
        <f t="shared" si="1"/>
        <v>365</v>
      </c>
      <c r="AE95" s="3" t="s">
        <v>38</v>
      </c>
    </row>
    <row r="96" spans="1:18" ht="12.75">
      <c r="A96" s="3" t="s">
        <v>22</v>
      </c>
      <c r="B96" s="12">
        <v>366</v>
      </c>
      <c r="C96" s="3">
        <v>1</v>
      </c>
      <c r="D96" s="4">
        <v>17.54</v>
      </c>
      <c r="E96" s="5">
        <v>1</v>
      </c>
      <c r="F96" s="3">
        <v>1</v>
      </c>
      <c r="G96" s="14">
        <v>1</v>
      </c>
      <c r="H96" s="3">
        <v>11</v>
      </c>
      <c r="I96" s="15">
        <v>187</v>
      </c>
      <c r="R96" s="5">
        <f t="shared" si="1"/>
        <v>366</v>
      </c>
    </row>
    <row r="97" spans="1:18" ht="12.75">
      <c r="A97" s="3" t="s">
        <v>22</v>
      </c>
      <c r="B97" s="12">
        <v>367</v>
      </c>
      <c r="C97" s="3">
        <v>3</v>
      </c>
      <c r="D97" s="4">
        <v>18.4</v>
      </c>
      <c r="E97" s="5">
        <v>1</v>
      </c>
      <c r="F97" s="3">
        <v>1</v>
      </c>
      <c r="G97" s="14">
        <v>3</v>
      </c>
      <c r="H97" s="3">
        <v>11</v>
      </c>
      <c r="I97" s="15">
        <v>177</v>
      </c>
      <c r="R97" s="5">
        <f t="shared" si="1"/>
        <v>367</v>
      </c>
    </row>
    <row r="98" spans="1:18" ht="12.75">
      <c r="A98" s="3" t="s">
        <v>22</v>
      </c>
      <c r="B98" s="12">
        <v>368</v>
      </c>
      <c r="C98" s="3">
        <v>1</v>
      </c>
      <c r="D98" s="4">
        <v>19.61</v>
      </c>
      <c r="E98" s="5">
        <v>1</v>
      </c>
      <c r="F98" s="3">
        <v>1</v>
      </c>
      <c r="G98" s="14">
        <v>1</v>
      </c>
      <c r="H98" s="3">
        <v>11</v>
      </c>
      <c r="I98" s="15">
        <v>215</v>
      </c>
      <c r="R98" s="5">
        <f t="shared" si="1"/>
        <v>368</v>
      </c>
    </row>
    <row r="99" spans="1:18" ht="12.75">
      <c r="A99" s="3" t="s">
        <v>22</v>
      </c>
      <c r="B99" s="12">
        <v>369</v>
      </c>
      <c r="C99" s="3">
        <v>3</v>
      </c>
      <c r="D99" s="4">
        <v>18.35</v>
      </c>
      <c r="E99" s="5">
        <v>1</v>
      </c>
      <c r="F99" s="3">
        <v>1</v>
      </c>
      <c r="G99" s="14">
        <v>3</v>
      </c>
      <c r="H99" s="3">
        <v>11</v>
      </c>
      <c r="I99" s="15">
        <v>198</v>
      </c>
      <c r="R99" s="5">
        <f t="shared" si="1"/>
        <v>369</v>
      </c>
    </row>
    <row r="100" spans="1:18" ht="12.75">
      <c r="A100" s="3" t="s">
        <v>22</v>
      </c>
      <c r="B100" s="12">
        <v>370</v>
      </c>
      <c r="C100" s="3">
        <v>1</v>
      </c>
      <c r="D100" s="4">
        <v>18.15</v>
      </c>
      <c r="E100" s="5">
        <v>1</v>
      </c>
      <c r="F100" s="3">
        <v>1</v>
      </c>
      <c r="G100" s="14">
        <v>1</v>
      </c>
      <c r="H100" s="3">
        <v>11</v>
      </c>
      <c r="I100" s="15">
        <v>212</v>
      </c>
      <c r="R100" s="5">
        <f t="shared" si="1"/>
        <v>370</v>
      </c>
    </row>
    <row r="101" spans="1:18" ht="12.75">
      <c r="A101" s="3" t="s">
        <v>22</v>
      </c>
      <c r="B101" s="12">
        <v>371</v>
      </c>
      <c r="C101" s="3">
        <v>3</v>
      </c>
      <c r="D101" s="4">
        <v>17.82</v>
      </c>
      <c r="E101" s="5">
        <v>1</v>
      </c>
      <c r="F101" s="3">
        <v>1</v>
      </c>
      <c r="G101" s="14">
        <v>3</v>
      </c>
      <c r="H101" s="3">
        <v>11</v>
      </c>
      <c r="I101" s="15">
        <v>170</v>
      </c>
      <c r="R101" s="5">
        <f t="shared" si="1"/>
        <v>371</v>
      </c>
    </row>
    <row r="102" spans="1:18" ht="12.75">
      <c r="A102" s="3" t="s">
        <v>22</v>
      </c>
      <c r="B102" s="12">
        <v>372</v>
      </c>
      <c r="C102" s="3">
        <v>1</v>
      </c>
      <c r="D102" s="4">
        <v>21.13</v>
      </c>
      <c r="E102" s="5">
        <v>1</v>
      </c>
      <c r="F102" s="3">
        <v>1</v>
      </c>
      <c r="G102" s="14">
        <v>1</v>
      </c>
      <c r="H102" s="3">
        <v>11</v>
      </c>
      <c r="I102" s="15">
        <v>249</v>
      </c>
      <c r="R102" s="5">
        <f t="shared" si="1"/>
        <v>372</v>
      </c>
    </row>
    <row r="103" spans="1:18" ht="12.75">
      <c r="A103" s="3" t="s">
        <v>22</v>
      </c>
      <c r="B103" s="12">
        <v>373</v>
      </c>
      <c r="C103" s="3">
        <v>1</v>
      </c>
      <c r="D103" s="4">
        <v>18.98</v>
      </c>
      <c r="E103" s="5">
        <v>1</v>
      </c>
      <c r="F103" s="3">
        <v>1</v>
      </c>
      <c r="G103" s="14">
        <v>1</v>
      </c>
      <c r="H103" s="3">
        <v>11</v>
      </c>
      <c r="I103" s="15">
        <v>196</v>
      </c>
      <c r="R103" s="5">
        <f t="shared" si="1"/>
        <v>373</v>
      </c>
    </row>
    <row r="104" spans="1:18" ht="12.75">
      <c r="A104" s="3" t="s">
        <v>22</v>
      </c>
      <c r="B104" s="12">
        <v>374</v>
      </c>
      <c r="C104" s="3">
        <v>1</v>
      </c>
      <c r="D104" s="4">
        <v>20.92</v>
      </c>
      <c r="E104" s="5">
        <v>1</v>
      </c>
      <c r="F104" s="3">
        <v>1</v>
      </c>
      <c r="G104" s="14">
        <v>1</v>
      </c>
      <c r="H104" s="3">
        <v>11</v>
      </c>
      <c r="I104" s="15">
        <v>271</v>
      </c>
      <c r="R104" s="5">
        <f t="shared" si="1"/>
        <v>374</v>
      </c>
    </row>
    <row r="105" spans="1:18" ht="12.75">
      <c r="A105" s="3" t="s">
        <v>22</v>
      </c>
      <c r="B105" s="12">
        <v>375</v>
      </c>
      <c r="C105" s="3">
        <v>1</v>
      </c>
      <c r="D105" s="4">
        <v>19.18</v>
      </c>
      <c r="E105" s="5">
        <v>1</v>
      </c>
      <c r="F105" s="3">
        <v>1</v>
      </c>
      <c r="G105" s="14">
        <v>1</v>
      </c>
      <c r="H105" s="3">
        <v>11</v>
      </c>
      <c r="I105" s="15">
        <v>263</v>
      </c>
      <c r="R105" s="5">
        <f t="shared" si="1"/>
        <v>375</v>
      </c>
    </row>
    <row r="106" spans="1:18" ht="12.75">
      <c r="A106" s="3" t="s">
        <v>22</v>
      </c>
      <c r="B106" s="12">
        <v>376</v>
      </c>
      <c r="C106" s="3">
        <v>1</v>
      </c>
      <c r="D106" s="4">
        <v>21.44</v>
      </c>
      <c r="E106" s="5">
        <v>0</v>
      </c>
      <c r="G106" s="14"/>
      <c r="I106" s="15"/>
      <c r="R106" s="5">
        <f t="shared" si="1"/>
        <v>376</v>
      </c>
    </row>
    <row r="107" spans="1:18" ht="12.75">
      <c r="A107" s="3" t="s">
        <v>22</v>
      </c>
      <c r="B107" s="12">
        <v>377</v>
      </c>
      <c r="C107" s="3">
        <v>1</v>
      </c>
      <c r="D107" s="4">
        <v>18.98</v>
      </c>
      <c r="E107" s="5">
        <v>0</v>
      </c>
      <c r="G107" s="14"/>
      <c r="I107" s="15"/>
      <c r="R107" s="5">
        <f t="shared" si="1"/>
        <v>377</v>
      </c>
    </row>
    <row r="108" spans="1:18" ht="12.75">
      <c r="A108" s="3" t="s">
        <v>22</v>
      </c>
      <c r="B108" s="12">
        <v>378</v>
      </c>
      <c r="C108" s="3">
        <v>1</v>
      </c>
      <c r="D108" s="4">
        <v>18.2</v>
      </c>
      <c r="E108" s="5">
        <v>0</v>
      </c>
      <c r="G108" s="14"/>
      <c r="I108" s="15"/>
      <c r="R108" s="5">
        <f t="shared" si="1"/>
        <v>378</v>
      </c>
    </row>
    <row r="109" spans="1:18" ht="12.75">
      <c r="A109" s="3" t="s">
        <v>22</v>
      </c>
      <c r="B109" s="12">
        <v>379</v>
      </c>
      <c r="C109" s="3">
        <v>1</v>
      </c>
      <c r="D109" s="4">
        <v>20.62</v>
      </c>
      <c r="E109" s="5">
        <v>0</v>
      </c>
      <c r="G109" s="14"/>
      <c r="I109" s="15"/>
      <c r="R109" s="5">
        <f t="shared" si="1"/>
        <v>379</v>
      </c>
    </row>
    <row r="110" spans="1:18" ht="12.75">
      <c r="A110" s="3" t="s">
        <v>22</v>
      </c>
      <c r="B110" s="12">
        <v>380</v>
      </c>
      <c r="C110" s="3">
        <v>1</v>
      </c>
      <c r="D110" s="4">
        <v>17.84</v>
      </c>
      <c r="E110" s="5">
        <v>0</v>
      </c>
      <c r="G110" s="14"/>
      <c r="I110" s="15"/>
      <c r="R110" s="5">
        <f t="shared" si="1"/>
        <v>380</v>
      </c>
    </row>
    <row r="111" spans="1:18" ht="12.75">
      <c r="A111" s="3" t="s">
        <v>22</v>
      </c>
      <c r="B111" s="12">
        <v>381</v>
      </c>
      <c r="C111" s="3">
        <v>3</v>
      </c>
      <c r="D111" s="4">
        <v>15.01</v>
      </c>
      <c r="E111" s="5">
        <v>0</v>
      </c>
      <c r="G111" s="14"/>
      <c r="I111" s="15"/>
      <c r="R111" s="5">
        <f t="shared" si="1"/>
        <v>381</v>
      </c>
    </row>
    <row r="112" spans="1:18" ht="12.75">
      <c r="A112" s="3" t="s">
        <v>22</v>
      </c>
      <c r="B112" s="12">
        <v>382</v>
      </c>
      <c r="C112" s="3">
        <v>1</v>
      </c>
      <c r="D112" s="4">
        <v>8.98</v>
      </c>
      <c r="E112" s="5">
        <v>0</v>
      </c>
      <c r="G112" s="14"/>
      <c r="I112" s="15"/>
      <c r="R112" s="5">
        <f t="shared" si="1"/>
        <v>382</v>
      </c>
    </row>
    <row r="113" spans="1:18" ht="12.75">
      <c r="A113" s="3" t="s">
        <v>22</v>
      </c>
      <c r="B113" s="12">
        <v>383</v>
      </c>
      <c r="C113" s="3">
        <v>1</v>
      </c>
      <c r="D113" s="4">
        <v>15.38</v>
      </c>
      <c r="E113" s="5">
        <v>0</v>
      </c>
      <c r="G113" s="14"/>
      <c r="I113" s="15"/>
      <c r="R113" s="5">
        <f t="shared" si="1"/>
        <v>383</v>
      </c>
    </row>
    <row r="114" spans="1:31" ht="12.75">
      <c r="A114" s="3" t="s">
        <v>22</v>
      </c>
      <c r="B114" s="12">
        <v>384</v>
      </c>
      <c r="C114" s="3">
        <v>1</v>
      </c>
      <c r="D114" s="4">
        <v>14.03</v>
      </c>
      <c r="E114" s="5">
        <v>1</v>
      </c>
      <c r="F114" s="3">
        <v>1</v>
      </c>
      <c r="G114" s="14">
        <v>1</v>
      </c>
      <c r="H114" s="3">
        <v>22</v>
      </c>
      <c r="I114" s="15">
        <v>125</v>
      </c>
      <c r="R114" s="5">
        <f t="shared" si="1"/>
        <v>384</v>
      </c>
      <c r="AE114" s="3" t="s">
        <v>39</v>
      </c>
    </row>
    <row r="115" spans="1:18" ht="12.75">
      <c r="A115" s="3" t="s">
        <v>22</v>
      </c>
      <c r="B115" s="12">
        <v>385</v>
      </c>
      <c r="C115" s="3">
        <v>1</v>
      </c>
      <c r="D115" s="4">
        <v>18.73</v>
      </c>
      <c r="E115" s="5">
        <v>0</v>
      </c>
      <c r="G115" s="14"/>
      <c r="I115" s="15"/>
      <c r="R115" s="5">
        <f t="shared" si="1"/>
        <v>385</v>
      </c>
    </row>
    <row r="116" spans="1:18" ht="12.75">
      <c r="A116" s="3" t="s">
        <v>22</v>
      </c>
      <c r="B116" s="12">
        <v>386</v>
      </c>
      <c r="C116" s="3">
        <v>1</v>
      </c>
      <c r="D116" s="4">
        <v>19.63</v>
      </c>
      <c r="E116" s="5">
        <v>1</v>
      </c>
      <c r="F116" s="3">
        <v>1</v>
      </c>
      <c r="G116" s="14">
        <v>1</v>
      </c>
      <c r="H116" s="3">
        <v>11</v>
      </c>
      <c r="I116" s="15">
        <v>238</v>
      </c>
      <c r="R116" s="5">
        <f t="shared" si="1"/>
        <v>386</v>
      </c>
    </row>
    <row r="117" spans="1:18" ht="12.75">
      <c r="A117" s="3" t="s">
        <v>22</v>
      </c>
      <c r="B117" s="12">
        <v>387</v>
      </c>
      <c r="C117" s="3">
        <v>1</v>
      </c>
      <c r="D117" s="4">
        <v>19.49</v>
      </c>
      <c r="E117" s="5">
        <v>1</v>
      </c>
      <c r="F117" s="3">
        <v>1</v>
      </c>
      <c r="G117" s="14">
        <v>1</v>
      </c>
      <c r="H117" s="3">
        <v>11</v>
      </c>
      <c r="I117" s="15">
        <v>250</v>
      </c>
      <c r="R117" s="5">
        <f t="shared" si="1"/>
        <v>387</v>
      </c>
    </row>
    <row r="118" spans="1:18" ht="12.75">
      <c r="A118" s="3" t="s">
        <v>22</v>
      </c>
      <c r="B118" s="12">
        <v>388</v>
      </c>
      <c r="C118" s="3">
        <v>1</v>
      </c>
      <c r="D118" s="4">
        <v>8.27</v>
      </c>
      <c r="E118" s="5">
        <v>0</v>
      </c>
      <c r="G118" s="14"/>
      <c r="I118" s="15"/>
      <c r="R118" s="5">
        <f t="shared" si="1"/>
        <v>388</v>
      </c>
    </row>
    <row r="119" spans="1:18" ht="12.75">
      <c r="A119" s="3" t="s">
        <v>22</v>
      </c>
      <c r="B119" s="12">
        <v>389</v>
      </c>
      <c r="C119" s="3">
        <v>1</v>
      </c>
      <c r="D119" s="4">
        <v>18.78</v>
      </c>
      <c r="E119" s="5">
        <v>1</v>
      </c>
      <c r="F119" s="3">
        <v>1</v>
      </c>
      <c r="G119" s="14">
        <v>1</v>
      </c>
      <c r="H119" s="3">
        <v>11</v>
      </c>
      <c r="I119" s="15">
        <v>228</v>
      </c>
      <c r="R119" s="5">
        <f t="shared" si="1"/>
        <v>389</v>
      </c>
    </row>
    <row r="120" spans="1:18" ht="12.75">
      <c r="A120" s="3" t="s">
        <v>22</v>
      </c>
      <c r="B120" s="12">
        <v>390</v>
      </c>
      <c r="C120" s="3">
        <v>1</v>
      </c>
      <c r="D120" s="4">
        <v>20.54</v>
      </c>
      <c r="E120" s="5">
        <v>1</v>
      </c>
      <c r="F120" s="3">
        <v>1</v>
      </c>
      <c r="G120" s="14">
        <v>1</v>
      </c>
      <c r="H120" s="3">
        <v>11</v>
      </c>
      <c r="I120" s="15">
        <v>253</v>
      </c>
      <c r="R120" s="5">
        <f t="shared" si="1"/>
        <v>390</v>
      </c>
    </row>
    <row r="121" spans="1:18" ht="12.75">
      <c r="A121" s="3" t="s">
        <v>22</v>
      </c>
      <c r="B121" s="12">
        <v>391</v>
      </c>
      <c r="C121" s="3">
        <v>1</v>
      </c>
      <c r="D121" s="4">
        <v>20</v>
      </c>
      <c r="E121" s="5">
        <v>0</v>
      </c>
      <c r="G121" s="14"/>
      <c r="I121" s="15"/>
      <c r="R121" s="5">
        <f t="shared" si="1"/>
        <v>391</v>
      </c>
    </row>
    <row r="122" spans="1:18" ht="12.75">
      <c r="A122" s="3" t="s">
        <v>22</v>
      </c>
      <c r="B122" s="12">
        <v>392</v>
      </c>
      <c r="C122" s="3">
        <v>1</v>
      </c>
      <c r="D122" s="4">
        <v>7.87</v>
      </c>
      <c r="E122" s="5">
        <v>1</v>
      </c>
      <c r="F122" s="3">
        <v>2</v>
      </c>
      <c r="G122" s="14">
        <v>3</v>
      </c>
      <c r="H122" s="3">
        <v>11</v>
      </c>
      <c r="I122" s="15">
        <v>61</v>
      </c>
      <c r="R122" s="5">
        <f t="shared" si="1"/>
        <v>392</v>
      </c>
    </row>
    <row r="123" spans="1:18" ht="12.75">
      <c r="A123" s="3" t="s">
        <v>22</v>
      </c>
      <c r="B123" s="12">
        <v>393</v>
      </c>
      <c r="C123" s="3">
        <v>1</v>
      </c>
      <c r="D123" s="4">
        <v>19.96</v>
      </c>
      <c r="E123" s="5">
        <v>0</v>
      </c>
      <c r="G123" s="14"/>
      <c r="I123" s="15"/>
      <c r="R123" s="5">
        <f t="shared" si="1"/>
        <v>393</v>
      </c>
    </row>
    <row r="124" spans="1:18" ht="12.75">
      <c r="A124" s="3" t="s">
        <v>22</v>
      </c>
      <c r="B124" s="12">
        <v>394</v>
      </c>
      <c r="C124" s="3">
        <v>1</v>
      </c>
      <c r="D124" s="4">
        <v>20.2</v>
      </c>
      <c r="E124" s="5">
        <v>0</v>
      </c>
      <c r="G124" s="14"/>
      <c r="I124" s="15"/>
      <c r="R124" s="5">
        <f t="shared" si="1"/>
        <v>394</v>
      </c>
    </row>
    <row r="125" spans="1:31" ht="12.75">
      <c r="A125" s="3" t="s">
        <v>22</v>
      </c>
      <c r="B125" s="12">
        <v>395</v>
      </c>
      <c r="C125" s="3">
        <v>1</v>
      </c>
      <c r="D125" s="4">
        <v>10.69</v>
      </c>
      <c r="E125" s="5">
        <v>1</v>
      </c>
      <c r="F125" s="3">
        <v>2</v>
      </c>
      <c r="G125" s="14">
        <v>2</v>
      </c>
      <c r="H125" s="3">
        <v>11</v>
      </c>
      <c r="I125" s="15">
        <v>133</v>
      </c>
      <c r="R125" s="5">
        <f t="shared" si="1"/>
        <v>395</v>
      </c>
      <c r="AE125" s="3" t="s">
        <v>40</v>
      </c>
    </row>
    <row r="126" spans="1:18" ht="12.75">
      <c r="A126" s="3" t="s">
        <v>22</v>
      </c>
      <c r="B126" s="12">
        <v>396</v>
      </c>
      <c r="C126" s="3">
        <v>2</v>
      </c>
      <c r="D126" s="4">
        <v>18.35</v>
      </c>
      <c r="E126" s="5">
        <v>1</v>
      </c>
      <c r="F126" s="3">
        <v>1</v>
      </c>
      <c r="G126" s="14">
        <v>2</v>
      </c>
      <c r="H126" s="3">
        <v>11</v>
      </c>
      <c r="I126" s="15">
        <v>221</v>
      </c>
      <c r="R126" s="5">
        <f t="shared" si="1"/>
        <v>396</v>
      </c>
    </row>
    <row r="127" spans="1:18" ht="12.75">
      <c r="A127" s="3" t="s">
        <v>22</v>
      </c>
      <c r="B127" s="12">
        <v>397</v>
      </c>
      <c r="C127" s="3">
        <v>2</v>
      </c>
      <c r="D127" s="4">
        <v>20.37</v>
      </c>
      <c r="E127" s="5">
        <v>1</v>
      </c>
      <c r="F127" s="3">
        <v>1</v>
      </c>
      <c r="G127" s="14">
        <v>2</v>
      </c>
      <c r="H127" s="3">
        <v>11</v>
      </c>
      <c r="I127" s="15">
        <v>258</v>
      </c>
      <c r="R127" s="5">
        <f t="shared" si="1"/>
        <v>397</v>
      </c>
    </row>
    <row r="128" spans="1:18" ht="12.75">
      <c r="A128" s="3" t="s">
        <v>22</v>
      </c>
      <c r="B128" s="12">
        <v>398</v>
      </c>
      <c r="C128" s="3">
        <v>3</v>
      </c>
      <c r="D128" s="4">
        <v>22.85</v>
      </c>
      <c r="E128" s="5">
        <v>0</v>
      </c>
      <c r="G128" s="14"/>
      <c r="I128" s="15"/>
      <c r="R128" s="5">
        <f t="shared" si="1"/>
        <v>398</v>
      </c>
    </row>
    <row r="129" spans="1:18" ht="12.75">
      <c r="A129" s="3" t="s">
        <v>22</v>
      </c>
      <c r="B129" s="12">
        <v>399</v>
      </c>
      <c r="C129" s="3">
        <v>3</v>
      </c>
      <c r="D129" s="4">
        <v>21.79</v>
      </c>
      <c r="E129" s="5">
        <v>0</v>
      </c>
      <c r="G129" s="14"/>
      <c r="I129" s="15"/>
      <c r="R129" s="5">
        <f t="shared" si="1"/>
        <v>399</v>
      </c>
    </row>
    <row r="130" spans="1:18" ht="12.75">
      <c r="A130" s="3" t="s">
        <v>22</v>
      </c>
      <c r="B130" s="12">
        <v>400</v>
      </c>
      <c r="C130" s="3">
        <v>3</v>
      </c>
      <c r="D130" s="4">
        <v>21.71</v>
      </c>
      <c r="E130" s="5">
        <v>1</v>
      </c>
      <c r="F130" s="3">
        <v>1</v>
      </c>
      <c r="G130" s="14">
        <v>3</v>
      </c>
      <c r="H130" s="3">
        <v>11</v>
      </c>
      <c r="I130" s="15">
        <v>213</v>
      </c>
      <c r="R130" s="5">
        <f t="shared" si="1"/>
        <v>400</v>
      </c>
    </row>
    <row r="131" spans="1:18" ht="12.75">
      <c r="A131" s="3" t="s">
        <v>22</v>
      </c>
      <c r="B131" s="12">
        <v>401</v>
      </c>
      <c r="C131" s="3">
        <v>1</v>
      </c>
      <c r="D131" s="4">
        <v>20.01</v>
      </c>
      <c r="E131" s="5">
        <v>0</v>
      </c>
      <c r="G131" s="14"/>
      <c r="I131" s="15"/>
      <c r="R131" s="5">
        <f aca="true" t="shared" si="2" ref="R131:R158">B131</f>
        <v>401</v>
      </c>
    </row>
    <row r="132" spans="1:18" ht="12.75">
      <c r="A132" s="3" t="s">
        <v>22</v>
      </c>
      <c r="B132" s="12">
        <v>402</v>
      </c>
      <c r="C132" s="3">
        <v>1</v>
      </c>
      <c r="D132" s="4">
        <v>21.85</v>
      </c>
      <c r="E132" s="5">
        <v>0</v>
      </c>
      <c r="G132" s="14"/>
      <c r="I132" s="15"/>
      <c r="R132" s="5">
        <f t="shared" si="2"/>
        <v>402</v>
      </c>
    </row>
    <row r="133" spans="1:18" ht="12.75">
      <c r="A133" s="3" t="s">
        <v>22</v>
      </c>
      <c r="B133" s="12">
        <v>403</v>
      </c>
      <c r="C133" s="3">
        <v>1</v>
      </c>
      <c r="D133" s="4">
        <v>20.47</v>
      </c>
      <c r="E133" s="5">
        <v>1</v>
      </c>
      <c r="F133" s="3">
        <v>1</v>
      </c>
      <c r="G133" s="14">
        <v>1</v>
      </c>
      <c r="H133" s="3">
        <v>11</v>
      </c>
      <c r="I133" s="15">
        <v>253</v>
      </c>
      <c r="R133" s="5">
        <f t="shared" si="2"/>
        <v>403</v>
      </c>
    </row>
    <row r="134" spans="1:18" ht="12.75">
      <c r="A134" s="3" t="s">
        <v>22</v>
      </c>
      <c r="B134" s="12">
        <v>404</v>
      </c>
      <c r="C134" s="3">
        <v>1</v>
      </c>
      <c r="D134" s="4">
        <v>20.93</v>
      </c>
      <c r="E134" s="5">
        <v>1</v>
      </c>
      <c r="F134" s="3">
        <v>1</v>
      </c>
      <c r="G134" s="14">
        <v>1</v>
      </c>
      <c r="H134" s="3">
        <v>11</v>
      </c>
      <c r="I134" s="15">
        <v>275</v>
      </c>
      <c r="R134" s="5">
        <f t="shared" si="2"/>
        <v>404</v>
      </c>
    </row>
    <row r="135" spans="1:18" ht="12.75">
      <c r="A135" s="3" t="s">
        <v>22</v>
      </c>
      <c r="B135" s="12">
        <v>405</v>
      </c>
      <c r="C135" s="3">
        <v>1</v>
      </c>
      <c r="D135" s="4">
        <v>20.18</v>
      </c>
      <c r="E135" s="5">
        <v>0</v>
      </c>
      <c r="G135" s="14"/>
      <c r="I135" s="15"/>
      <c r="R135" s="5">
        <f t="shared" si="2"/>
        <v>405</v>
      </c>
    </row>
    <row r="136" spans="1:18" ht="12.75">
      <c r="A136" s="3" t="s">
        <v>22</v>
      </c>
      <c r="B136" s="12">
        <v>406</v>
      </c>
      <c r="C136" s="3">
        <v>1</v>
      </c>
      <c r="D136" s="4">
        <v>17.61</v>
      </c>
      <c r="E136" s="5">
        <v>1</v>
      </c>
      <c r="F136" s="3">
        <v>1</v>
      </c>
      <c r="G136" s="14">
        <v>1</v>
      </c>
      <c r="H136" s="3">
        <v>11</v>
      </c>
      <c r="I136" s="15">
        <v>183</v>
      </c>
      <c r="R136" s="5">
        <f t="shared" si="2"/>
        <v>406</v>
      </c>
    </row>
    <row r="137" spans="1:18" ht="12.75">
      <c r="A137" s="3" t="s">
        <v>22</v>
      </c>
      <c r="B137" s="12">
        <v>407</v>
      </c>
      <c r="C137" s="3">
        <v>1</v>
      </c>
      <c r="D137" s="4">
        <v>18.76</v>
      </c>
      <c r="E137" s="5">
        <v>0</v>
      </c>
      <c r="G137" s="14"/>
      <c r="I137" s="15"/>
      <c r="R137" s="5">
        <f t="shared" si="2"/>
        <v>407</v>
      </c>
    </row>
    <row r="138" spans="1:18" ht="12.75">
      <c r="A138" s="3" t="s">
        <v>22</v>
      </c>
      <c r="B138" s="12">
        <v>408</v>
      </c>
      <c r="C138" s="3">
        <v>1</v>
      </c>
      <c r="D138" s="4">
        <v>18.32</v>
      </c>
      <c r="E138" s="5">
        <v>1</v>
      </c>
      <c r="F138" s="3">
        <v>1</v>
      </c>
      <c r="G138" s="14">
        <v>1</v>
      </c>
      <c r="H138" s="3">
        <v>11</v>
      </c>
      <c r="I138" s="15">
        <v>219</v>
      </c>
      <c r="R138" s="5">
        <f t="shared" si="2"/>
        <v>408</v>
      </c>
    </row>
    <row r="139" spans="1:18" ht="12.75">
      <c r="A139" s="3" t="s">
        <v>22</v>
      </c>
      <c r="B139" s="12">
        <v>409</v>
      </c>
      <c r="C139" s="3">
        <v>1</v>
      </c>
      <c r="D139" s="4">
        <v>16.95</v>
      </c>
      <c r="E139" s="5">
        <v>0</v>
      </c>
      <c r="G139" s="14"/>
      <c r="I139" s="15"/>
      <c r="R139" s="5">
        <f t="shared" si="2"/>
        <v>409</v>
      </c>
    </row>
    <row r="140" spans="1:18" ht="12.75">
      <c r="A140" s="3" t="s">
        <v>22</v>
      </c>
      <c r="B140" s="12">
        <v>410</v>
      </c>
      <c r="C140" s="3">
        <v>1</v>
      </c>
      <c r="D140" s="4">
        <v>17.86</v>
      </c>
      <c r="E140" s="5">
        <v>0</v>
      </c>
      <c r="G140" s="14"/>
      <c r="I140" s="15"/>
      <c r="R140" s="5">
        <f t="shared" si="2"/>
        <v>410</v>
      </c>
    </row>
    <row r="141" spans="1:18" ht="12.75">
      <c r="A141" s="3" t="s">
        <v>22</v>
      </c>
      <c r="B141" s="12">
        <v>411</v>
      </c>
      <c r="C141" s="3">
        <v>1</v>
      </c>
      <c r="D141" s="4">
        <v>17.91</v>
      </c>
      <c r="E141" s="5">
        <v>0</v>
      </c>
      <c r="G141" s="14"/>
      <c r="I141" s="15"/>
      <c r="R141" s="5">
        <f t="shared" si="2"/>
        <v>411</v>
      </c>
    </row>
    <row r="142" spans="1:18" ht="12.75">
      <c r="A142" s="3" t="s">
        <v>22</v>
      </c>
      <c r="B142" s="12">
        <v>412</v>
      </c>
      <c r="C142" s="3">
        <v>1</v>
      </c>
      <c r="D142" s="4">
        <v>19.95</v>
      </c>
      <c r="E142" s="5">
        <v>1</v>
      </c>
      <c r="F142" s="3">
        <v>1</v>
      </c>
      <c r="G142" s="14">
        <v>1</v>
      </c>
      <c r="H142" s="3">
        <v>11</v>
      </c>
      <c r="I142" s="15">
        <v>276</v>
      </c>
      <c r="R142" s="5">
        <f t="shared" si="2"/>
        <v>412</v>
      </c>
    </row>
    <row r="143" spans="1:18" ht="12.75">
      <c r="A143" s="3" t="s">
        <v>22</v>
      </c>
      <c r="B143" s="12">
        <v>413</v>
      </c>
      <c r="C143" s="3">
        <v>1</v>
      </c>
      <c r="D143" s="4">
        <v>16.11</v>
      </c>
      <c r="E143" s="5">
        <v>0</v>
      </c>
      <c r="G143" s="14"/>
      <c r="I143" s="15"/>
      <c r="R143" s="5">
        <f t="shared" si="2"/>
        <v>413</v>
      </c>
    </row>
    <row r="144" spans="1:18" ht="12.75">
      <c r="A144" s="3" t="s">
        <v>22</v>
      </c>
      <c r="B144" s="12">
        <v>414</v>
      </c>
      <c r="C144" s="3">
        <v>3</v>
      </c>
      <c r="D144" s="4">
        <v>13.48</v>
      </c>
      <c r="E144" s="5">
        <v>0</v>
      </c>
      <c r="G144" s="14"/>
      <c r="I144" s="15"/>
      <c r="R144" s="5">
        <f t="shared" si="2"/>
        <v>414</v>
      </c>
    </row>
    <row r="145" spans="1:18" ht="12.75">
      <c r="A145" s="3" t="s">
        <v>22</v>
      </c>
      <c r="B145" s="12">
        <v>415</v>
      </c>
      <c r="C145" s="3">
        <v>1</v>
      </c>
      <c r="D145" s="4">
        <v>18.66</v>
      </c>
      <c r="E145" s="5">
        <v>1</v>
      </c>
      <c r="F145" s="3">
        <v>1</v>
      </c>
      <c r="G145" s="14">
        <v>1</v>
      </c>
      <c r="H145" s="3">
        <v>11</v>
      </c>
      <c r="I145" s="15">
        <v>229</v>
      </c>
      <c r="R145" s="5">
        <f t="shared" si="2"/>
        <v>415</v>
      </c>
    </row>
    <row r="146" spans="1:18" ht="12.75">
      <c r="A146" s="3" t="s">
        <v>22</v>
      </c>
      <c r="B146" s="12">
        <v>416</v>
      </c>
      <c r="C146" s="3">
        <v>1</v>
      </c>
      <c r="D146" s="4">
        <v>20</v>
      </c>
      <c r="E146" s="5">
        <v>0</v>
      </c>
      <c r="G146" s="14"/>
      <c r="I146" s="15"/>
      <c r="R146" s="5">
        <f t="shared" si="2"/>
        <v>416</v>
      </c>
    </row>
    <row r="147" spans="1:18" ht="12.75">
      <c r="A147" s="3" t="s">
        <v>22</v>
      </c>
      <c r="B147" s="12">
        <v>417</v>
      </c>
      <c r="C147" s="3">
        <v>1</v>
      </c>
      <c r="D147" s="4">
        <v>17.16</v>
      </c>
      <c r="E147" s="5">
        <v>1</v>
      </c>
      <c r="F147" s="3">
        <v>1</v>
      </c>
      <c r="G147" s="14">
        <v>1</v>
      </c>
      <c r="H147" s="3">
        <v>11</v>
      </c>
      <c r="I147" s="15">
        <v>141</v>
      </c>
      <c r="R147" s="5">
        <f t="shared" si="2"/>
        <v>417</v>
      </c>
    </row>
    <row r="148" spans="1:18" ht="12.75">
      <c r="A148" s="3" t="s">
        <v>22</v>
      </c>
      <c r="B148" s="12">
        <v>418</v>
      </c>
      <c r="C148" s="3">
        <v>1</v>
      </c>
      <c r="D148" s="4">
        <v>18</v>
      </c>
      <c r="E148" s="5">
        <v>0</v>
      </c>
      <c r="G148" s="14"/>
      <c r="I148" s="15"/>
      <c r="R148" s="5">
        <f t="shared" si="2"/>
        <v>418</v>
      </c>
    </row>
    <row r="149" spans="1:18" ht="12.75">
      <c r="A149" s="3" t="s">
        <v>22</v>
      </c>
      <c r="B149" s="12">
        <v>419</v>
      </c>
      <c r="C149" s="3">
        <v>1</v>
      </c>
      <c r="D149" s="4">
        <v>16.99</v>
      </c>
      <c r="E149" s="5">
        <v>0</v>
      </c>
      <c r="G149" s="14"/>
      <c r="I149" s="15"/>
      <c r="R149" s="5">
        <f t="shared" si="2"/>
        <v>419</v>
      </c>
    </row>
    <row r="150" spans="1:18" ht="12.75">
      <c r="A150" s="3" t="s">
        <v>22</v>
      </c>
      <c r="B150" s="12">
        <v>420</v>
      </c>
      <c r="C150" s="3">
        <v>1</v>
      </c>
      <c r="D150" s="4">
        <v>18.54</v>
      </c>
      <c r="E150" s="5">
        <v>1</v>
      </c>
      <c r="F150" s="3">
        <v>1</v>
      </c>
      <c r="G150" s="14">
        <v>1</v>
      </c>
      <c r="H150" s="3">
        <v>11</v>
      </c>
      <c r="I150" s="15">
        <v>220</v>
      </c>
      <c r="R150" s="5">
        <f t="shared" si="2"/>
        <v>420</v>
      </c>
    </row>
    <row r="151" spans="1:18" ht="12.75">
      <c r="A151" s="3" t="s">
        <v>22</v>
      </c>
      <c r="B151" s="12">
        <v>421</v>
      </c>
      <c r="C151" s="3">
        <v>1</v>
      </c>
      <c r="D151" s="4">
        <v>17.12</v>
      </c>
      <c r="E151" s="5">
        <v>0</v>
      </c>
      <c r="G151" s="14"/>
      <c r="I151" s="15"/>
      <c r="R151" s="5">
        <f t="shared" si="2"/>
        <v>421</v>
      </c>
    </row>
    <row r="152" spans="1:18" ht="12.75">
      <c r="A152" s="3" t="s">
        <v>22</v>
      </c>
      <c r="B152" s="12">
        <v>422</v>
      </c>
      <c r="C152" s="3">
        <v>3</v>
      </c>
      <c r="D152" s="4">
        <v>16.41</v>
      </c>
      <c r="E152" s="5">
        <v>1</v>
      </c>
      <c r="F152" s="3">
        <v>1</v>
      </c>
      <c r="G152" s="14">
        <v>3</v>
      </c>
      <c r="H152" s="3">
        <v>11</v>
      </c>
      <c r="I152" s="15">
        <v>164</v>
      </c>
      <c r="R152" s="5">
        <f t="shared" si="2"/>
        <v>422</v>
      </c>
    </row>
    <row r="153" spans="1:18" ht="12.75">
      <c r="A153" s="3" t="s">
        <v>22</v>
      </c>
      <c r="B153" s="12">
        <v>423</v>
      </c>
      <c r="C153" s="3">
        <v>1</v>
      </c>
      <c r="D153" s="4">
        <v>16.55</v>
      </c>
      <c r="E153" s="5">
        <v>0</v>
      </c>
      <c r="G153" s="14"/>
      <c r="I153" s="15"/>
      <c r="R153" s="5">
        <f t="shared" si="2"/>
        <v>423</v>
      </c>
    </row>
    <row r="154" spans="1:31" ht="12.75">
      <c r="A154" s="3" t="s">
        <v>22</v>
      </c>
      <c r="B154" s="12">
        <v>424</v>
      </c>
      <c r="C154" s="3">
        <v>1</v>
      </c>
      <c r="D154" s="4">
        <v>19.5</v>
      </c>
      <c r="E154" s="5">
        <v>1</v>
      </c>
      <c r="F154" s="3">
        <v>1</v>
      </c>
      <c r="G154" s="14">
        <v>1</v>
      </c>
      <c r="H154" s="3">
        <v>22</v>
      </c>
      <c r="I154" s="15">
        <v>210</v>
      </c>
      <c r="R154" s="5">
        <f t="shared" si="2"/>
        <v>424</v>
      </c>
      <c r="AE154" s="3" t="s">
        <v>41</v>
      </c>
    </row>
    <row r="155" spans="1:18" ht="12.75">
      <c r="A155" s="3" t="s">
        <v>22</v>
      </c>
      <c r="B155" s="12">
        <v>425</v>
      </c>
      <c r="C155" s="3">
        <v>1</v>
      </c>
      <c r="D155" s="4">
        <v>18.55</v>
      </c>
      <c r="E155" s="5">
        <v>0</v>
      </c>
      <c r="G155" s="14"/>
      <c r="I155" s="15"/>
      <c r="R155" s="5">
        <f t="shared" si="2"/>
        <v>425</v>
      </c>
    </row>
    <row r="156" spans="1:18" ht="12.75">
      <c r="A156" s="3" t="s">
        <v>22</v>
      </c>
      <c r="B156" s="12">
        <v>426</v>
      </c>
      <c r="C156" s="3">
        <v>1</v>
      </c>
      <c r="D156" s="4">
        <v>18.61</v>
      </c>
      <c r="E156" s="5">
        <v>1</v>
      </c>
      <c r="F156" s="3">
        <v>1</v>
      </c>
      <c r="G156" s="14">
        <v>1</v>
      </c>
      <c r="H156" s="3">
        <v>11</v>
      </c>
      <c r="I156" s="15">
        <v>240</v>
      </c>
      <c r="R156" s="5">
        <f t="shared" si="2"/>
        <v>426</v>
      </c>
    </row>
    <row r="157" spans="1:18" ht="12.75">
      <c r="A157" s="3" t="s">
        <v>22</v>
      </c>
      <c r="B157" s="12">
        <v>427</v>
      </c>
      <c r="C157" s="3">
        <v>1</v>
      </c>
      <c r="D157" s="4">
        <v>18.79</v>
      </c>
      <c r="E157" s="5">
        <v>0</v>
      </c>
      <c r="G157" s="14"/>
      <c r="I157" s="15"/>
      <c r="R157" s="5">
        <f t="shared" si="2"/>
        <v>427</v>
      </c>
    </row>
    <row r="158" spans="1:18" ht="12.75">
      <c r="A158" s="3" t="s">
        <v>22</v>
      </c>
      <c r="B158" s="12">
        <v>428</v>
      </c>
      <c r="C158" s="3">
        <v>1</v>
      </c>
      <c r="D158" s="4">
        <v>20.73</v>
      </c>
      <c r="E158" s="5">
        <v>0</v>
      </c>
      <c r="G158" s="14"/>
      <c r="I158" s="15"/>
      <c r="R158" s="5">
        <f t="shared" si="2"/>
        <v>428</v>
      </c>
    </row>
    <row r="159" spans="1:18" ht="12.75">
      <c r="A159" s="3"/>
      <c r="B159" s="12"/>
      <c r="C159" s="3"/>
      <c r="E159" s="5"/>
      <c r="G159" s="14"/>
      <c r="I159" s="15"/>
      <c r="R159" s="5"/>
    </row>
    <row r="160" spans="1:18" ht="12.75">
      <c r="A160" s="3"/>
      <c r="B160" s="12"/>
      <c r="C160" s="3"/>
      <c r="E160" s="5"/>
      <c r="G160" s="14"/>
      <c r="I160" s="15"/>
      <c r="R160" s="5"/>
    </row>
    <row r="161" spans="1:18" ht="12.75">
      <c r="A161" s="16"/>
      <c r="B161" s="17"/>
      <c r="C161" s="16"/>
      <c r="D161" s="16"/>
      <c r="E161" s="5"/>
      <c r="G161" s="14"/>
      <c r="I161" s="15"/>
      <c r="R161" s="5"/>
    </row>
    <row r="162" spans="1:30" ht="12.75">
      <c r="A162" s="32" t="s">
        <v>22</v>
      </c>
      <c r="B162" s="12">
        <v>696</v>
      </c>
      <c r="C162" s="5"/>
      <c r="D162" s="4"/>
      <c r="I162" s="13"/>
      <c r="R162" s="3">
        <v>696</v>
      </c>
      <c r="S162" s="11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2.75">
      <c r="A163" s="32" t="s">
        <v>22</v>
      </c>
      <c r="B163" s="12">
        <v>697</v>
      </c>
      <c r="C163" s="5"/>
      <c r="D163" s="4"/>
      <c r="I163" s="13"/>
      <c r="R163" s="3">
        <v>697</v>
      </c>
      <c r="S163" s="11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2.75">
      <c r="A164" s="32" t="s">
        <v>22</v>
      </c>
      <c r="B164" s="12">
        <v>698</v>
      </c>
      <c r="C164" s="5"/>
      <c r="D164" s="4"/>
      <c r="I164" s="13"/>
      <c r="R164" s="3">
        <v>698</v>
      </c>
      <c r="S164" s="11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2.75">
      <c r="A165" s="32" t="s">
        <v>22</v>
      </c>
      <c r="B165" s="12">
        <v>699</v>
      </c>
      <c r="C165" s="5"/>
      <c r="D165" s="4"/>
      <c r="I165" s="13"/>
      <c r="R165" s="3">
        <v>699</v>
      </c>
      <c r="S165" s="11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2:30" ht="12.75">
      <c r="B166" s="12"/>
      <c r="C166" s="5"/>
      <c r="D166" s="4"/>
      <c r="I166" s="13"/>
      <c r="S166" s="11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2.75">
      <c r="A167" s="32" t="s">
        <v>22</v>
      </c>
      <c r="B167" s="12">
        <v>701</v>
      </c>
      <c r="C167" s="5"/>
      <c r="D167" s="4"/>
      <c r="E167" s="3">
        <v>3</v>
      </c>
      <c r="F167" s="3">
        <v>2</v>
      </c>
      <c r="G167" s="14">
        <v>2</v>
      </c>
      <c r="H167" s="3">
        <v>11</v>
      </c>
      <c r="I167" s="15">
        <v>142</v>
      </c>
      <c r="R167" s="3">
        <v>701</v>
      </c>
      <c r="S167" s="11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2.75">
      <c r="A168" s="32" t="s">
        <v>22</v>
      </c>
      <c r="B168" s="12">
        <v>702</v>
      </c>
      <c r="C168" s="5"/>
      <c r="D168" s="4"/>
      <c r="E168" s="3">
        <v>3</v>
      </c>
      <c r="F168" s="3">
        <v>2</v>
      </c>
      <c r="G168" s="14">
        <v>2</v>
      </c>
      <c r="H168" s="3">
        <v>11</v>
      </c>
      <c r="I168" s="15">
        <v>131</v>
      </c>
      <c r="R168" s="3">
        <v>702</v>
      </c>
      <c r="S168" s="11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2.75">
      <c r="A169" s="32" t="s">
        <v>22</v>
      </c>
      <c r="B169" s="12">
        <v>703</v>
      </c>
      <c r="C169" s="5"/>
      <c r="D169" s="4"/>
      <c r="E169" s="3">
        <v>3</v>
      </c>
      <c r="F169" s="3">
        <v>2</v>
      </c>
      <c r="G169" s="14">
        <v>2</v>
      </c>
      <c r="H169" s="3">
        <v>11</v>
      </c>
      <c r="I169" s="15">
        <v>122</v>
      </c>
      <c r="R169" s="3">
        <v>703</v>
      </c>
      <c r="S169" s="11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2.75">
      <c r="A170" s="32" t="s">
        <v>22</v>
      </c>
      <c r="B170" s="12">
        <v>704</v>
      </c>
      <c r="E170" s="3">
        <v>3</v>
      </c>
      <c r="F170" s="3">
        <v>2</v>
      </c>
      <c r="G170" s="14">
        <v>2</v>
      </c>
      <c r="H170" s="3">
        <v>11</v>
      </c>
      <c r="I170" s="15">
        <v>88</v>
      </c>
      <c r="R170" s="3">
        <v>704</v>
      </c>
      <c r="S170" s="11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2.75">
      <c r="A171" s="32" t="s">
        <v>22</v>
      </c>
      <c r="B171" s="12">
        <v>705</v>
      </c>
      <c r="E171" s="3">
        <v>3</v>
      </c>
      <c r="F171" s="3">
        <v>2</v>
      </c>
      <c r="G171" s="14">
        <v>2</v>
      </c>
      <c r="H171" s="3">
        <v>11</v>
      </c>
      <c r="I171" s="15">
        <v>127</v>
      </c>
      <c r="R171" s="3">
        <v>705</v>
      </c>
      <c r="S171" s="1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2.75">
      <c r="A172" s="32" t="s">
        <v>22</v>
      </c>
      <c r="B172" s="12">
        <v>706</v>
      </c>
      <c r="E172" s="3">
        <v>3</v>
      </c>
      <c r="F172" s="3">
        <v>2</v>
      </c>
      <c r="G172" s="14">
        <v>2</v>
      </c>
      <c r="H172" s="3">
        <v>11</v>
      </c>
      <c r="I172" s="15">
        <v>101</v>
      </c>
      <c r="R172" s="3">
        <v>706</v>
      </c>
      <c r="S172" s="11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2.75">
      <c r="A173" s="32" t="s">
        <v>22</v>
      </c>
      <c r="B173" s="12">
        <v>707</v>
      </c>
      <c r="E173" s="3">
        <v>3</v>
      </c>
      <c r="F173" s="3">
        <v>2</v>
      </c>
      <c r="G173" s="14">
        <v>2</v>
      </c>
      <c r="H173" s="3">
        <v>11</v>
      </c>
      <c r="I173" s="15">
        <v>132</v>
      </c>
      <c r="R173" s="3">
        <v>707</v>
      </c>
      <c r="S173" s="11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2.75">
      <c r="A174" s="32" t="s">
        <v>22</v>
      </c>
      <c r="B174" s="12">
        <v>708</v>
      </c>
      <c r="E174" s="3">
        <v>3</v>
      </c>
      <c r="F174" s="3">
        <v>2</v>
      </c>
      <c r="G174" s="14">
        <v>2</v>
      </c>
      <c r="H174" s="3">
        <v>11</v>
      </c>
      <c r="I174" s="15">
        <v>122</v>
      </c>
      <c r="R174" s="3">
        <v>708</v>
      </c>
      <c r="S174" s="11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2.75">
      <c r="A175" s="32" t="s">
        <v>22</v>
      </c>
      <c r="B175" s="12">
        <v>709</v>
      </c>
      <c r="E175" s="3">
        <v>3</v>
      </c>
      <c r="F175" s="3">
        <v>2</v>
      </c>
      <c r="G175" s="14">
        <v>2</v>
      </c>
      <c r="H175" s="3">
        <v>11</v>
      </c>
      <c r="I175" s="15">
        <v>135</v>
      </c>
      <c r="R175" s="3">
        <v>709</v>
      </c>
      <c r="S175" s="11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1" ht="12.75">
      <c r="A176" s="32" t="s">
        <v>22</v>
      </c>
      <c r="B176" s="12">
        <v>710</v>
      </c>
      <c r="E176" s="3">
        <v>3</v>
      </c>
      <c r="F176" s="3">
        <v>2</v>
      </c>
      <c r="G176" s="14">
        <v>2</v>
      </c>
      <c r="H176" s="3">
        <v>12</v>
      </c>
      <c r="I176" s="15">
        <v>112</v>
      </c>
      <c r="R176" s="3">
        <v>710</v>
      </c>
      <c r="S176" s="11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3" t="s">
        <v>42</v>
      </c>
    </row>
    <row r="177" spans="1:30" ht="12.75">
      <c r="A177" s="32" t="s">
        <v>22</v>
      </c>
      <c r="B177" s="12">
        <v>711</v>
      </c>
      <c r="E177" s="3">
        <v>3</v>
      </c>
      <c r="F177" s="3">
        <v>2</v>
      </c>
      <c r="G177" s="14">
        <v>2</v>
      </c>
      <c r="H177" s="3">
        <v>11</v>
      </c>
      <c r="I177" s="15">
        <v>130</v>
      </c>
      <c r="R177" s="3">
        <v>711</v>
      </c>
      <c r="S177" s="11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1" ht="12.75">
      <c r="A178" s="32" t="s">
        <v>22</v>
      </c>
      <c r="B178" s="12">
        <v>712</v>
      </c>
      <c r="E178" s="3">
        <v>3</v>
      </c>
      <c r="F178" s="3">
        <v>2</v>
      </c>
      <c r="G178" s="14">
        <v>2</v>
      </c>
      <c r="H178" s="3">
        <v>12</v>
      </c>
      <c r="I178" s="15">
        <v>86</v>
      </c>
      <c r="R178" s="3">
        <v>712</v>
      </c>
      <c r="S178" s="11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3" t="s">
        <v>43</v>
      </c>
    </row>
    <row r="179" spans="1:30" ht="12.75">
      <c r="A179" s="32" t="s">
        <v>22</v>
      </c>
      <c r="B179" s="12">
        <v>713</v>
      </c>
      <c r="E179" s="3">
        <v>3</v>
      </c>
      <c r="F179" s="3">
        <v>2</v>
      </c>
      <c r="G179" s="14">
        <v>2</v>
      </c>
      <c r="H179" s="3">
        <v>11</v>
      </c>
      <c r="I179" s="15">
        <v>111</v>
      </c>
      <c r="R179" s="3">
        <v>713</v>
      </c>
      <c r="S179" s="11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2.75">
      <c r="A180" s="32" t="s">
        <v>22</v>
      </c>
      <c r="B180" s="12">
        <v>714</v>
      </c>
      <c r="E180" s="3">
        <v>3</v>
      </c>
      <c r="F180" s="3">
        <v>2</v>
      </c>
      <c r="G180" s="14">
        <v>2</v>
      </c>
      <c r="H180" s="3">
        <v>11</v>
      </c>
      <c r="I180" s="15">
        <v>89</v>
      </c>
      <c r="R180" s="3">
        <v>714</v>
      </c>
      <c r="S180" s="11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2.75">
      <c r="A181" s="32" t="s">
        <v>22</v>
      </c>
      <c r="B181" s="12">
        <v>715</v>
      </c>
      <c r="E181" s="3">
        <v>3</v>
      </c>
      <c r="F181" s="3">
        <v>2</v>
      </c>
      <c r="G181" s="14">
        <v>2</v>
      </c>
      <c r="H181" s="3">
        <v>11</v>
      </c>
      <c r="I181" s="15">
        <v>110</v>
      </c>
      <c r="R181" s="3">
        <v>715</v>
      </c>
      <c r="S181" s="1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2.75">
      <c r="A182" s="32" t="s">
        <v>22</v>
      </c>
      <c r="B182" s="12">
        <v>716</v>
      </c>
      <c r="E182" s="3">
        <v>3</v>
      </c>
      <c r="F182" s="3">
        <v>2</v>
      </c>
      <c r="G182" s="14">
        <v>2</v>
      </c>
      <c r="H182" s="3">
        <v>11</v>
      </c>
      <c r="I182" s="15">
        <v>128</v>
      </c>
      <c r="R182" s="3">
        <v>716</v>
      </c>
      <c r="S182" s="11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2.75">
      <c r="A183" s="32" t="s">
        <v>22</v>
      </c>
      <c r="B183" s="12">
        <v>717</v>
      </c>
      <c r="E183" s="3">
        <v>3</v>
      </c>
      <c r="F183" s="3">
        <v>2</v>
      </c>
      <c r="G183" s="14">
        <v>2</v>
      </c>
      <c r="H183" s="3">
        <v>11</v>
      </c>
      <c r="I183" s="15">
        <v>102</v>
      </c>
      <c r="R183" s="3">
        <v>717</v>
      </c>
      <c r="S183" s="11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2.75">
      <c r="A184" s="32" t="s">
        <v>22</v>
      </c>
      <c r="B184" s="12">
        <v>718</v>
      </c>
      <c r="E184" s="3">
        <v>3</v>
      </c>
      <c r="F184" s="3">
        <v>2</v>
      </c>
      <c r="G184" s="14">
        <v>2</v>
      </c>
      <c r="H184" s="3">
        <v>11</v>
      </c>
      <c r="I184" s="15">
        <v>140</v>
      </c>
      <c r="R184" s="3">
        <v>718</v>
      </c>
      <c r="S184" s="11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2.75">
      <c r="A185" s="32" t="s">
        <v>22</v>
      </c>
      <c r="B185" s="12">
        <v>719</v>
      </c>
      <c r="E185" s="3">
        <v>3</v>
      </c>
      <c r="F185" s="3">
        <v>2</v>
      </c>
      <c r="G185" s="14">
        <v>2</v>
      </c>
      <c r="H185" s="3">
        <v>11</v>
      </c>
      <c r="I185" s="15">
        <v>91</v>
      </c>
      <c r="R185" s="3">
        <v>719</v>
      </c>
      <c r="S185" s="11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2.75">
      <c r="A186" s="32" t="s">
        <v>22</v>
      </c>
      <c r="B186" s="12">
        <v>720</v>
      </c>
      <c r="E186" s="3">
        <v>3</v>
      </c>
      <c r="F186" s="3">
        <v>2</v>
      </c>
      <c r="G186" s="14">
        <v>2</v>
      </c>
      <c r="H186" s="3">
        <v>11</v>
      </c>
      <c r="I186" s="15">
        <v>124</v>
      </c>
      <c r="R186" s="3">
        <v>720</v>
      </c>
      <c r="S186" s="11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2.75">
      <c r="A187" s="32" t="s">
        <v>22</v>
      </c>
      <c r="B187" s="12">
        <v>721</v>
      </c>
      <c r="E187" s="3">
        <v>3</v>
      </c>
      <c r="F187" s="3">
        <v>2</v>
      </c>
      <c r="G187" s="14">
        <v>2</v>
      </c>
      <c r="H187" s="3">
        <v>11</v>
      </c>
      <c r="I187" s="15">
        <v>95</v>
      </c>
      <c r="R187" s="3">
        <v>721</v>
      </c>
      <c r="S187" s="11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1" ht="12.75">
      <c r="A188" s="32" t="s">
        <v>22</v>
      </c>
      <c r="B188" s="12">
        <v>722</v>
      </c>
      <c r="E188" s="3">
        <v>3</v>
      </c>
      <c r="F188" s="3">
        <v>2</v>
      </c>
      <c r="G188" s="14">
        <v>2</v>
      </c>
      <c r="H188" s="3">
        <v>12</v>
      </c>
      <c r="I188" s="15">
        <v>101</v>
      </c>
      <c r="R188" s="3">
        <v>722</v>
      </c>
      <c r="S188" s="11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3" t="s">
        <v>44</v>
      </c>
    </row>
    <row r="189" spans="1:30" ht="12.75">
      <c r="A189" s="32" t="s">
        <v>22</v>
      </c>
      <c r="B189" s="12">
        <v>723</v>
      </c>
      <c r="E189" s="3">
        <v>3</v>
      </c>
      <c r="F189" s="3">
        <v>2</v>
      </c>
      <c r="G189" s="14">
        <v>2</v>
      </c>
      <c r="H189" s="3">
        <v>11</v>
      </c>
      <c r="I189" s="15">
        <v>92</v>
      </c>
      <c r="R189" s="3">
        <v>723</v>
      </c>
      <c r="S189" s="11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2.75">
      <c r="A190" s="32" t="s">
        <v>22</v>
      </c>
      <c r="B190" s="12">
        <v>724</v>
      </c>
      <c r="E190" s="3">
        <v>3</v>
      </c>
      <c r="F190" s="3">
        <v>2</v>
      </c>
      <c r="G190" s="14">
        <v>2</v>
      </c>
      <c r="H190" s="3">
        <v>11</v>
      </c>
      <c r="I190" s="15">
        <v>123</v>
      </c>
      <c r="R190" s="3">
        <v>724</v>
      </c>
      <c r="S190" s="11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2.75">
      <c r="A191" s="32" t="s">
        <v>22</v>
      </c>
      <c r="B191" s="12">
        <v>725</v>
      </c>
      <c r="E191" s="3">
        <v>3</v>
      </c>
      <c r="F191" s="3">
        <v>2</v>
      </c>
      <c r="G191" s="14">
        <v>2</v>
      </c>
      <c r="H191" s="3">
        <v>11</v>
      </c>
      <c r="I191" s="15">
        <v>109</v>
      </c>
      <c r="R191" s="3">
        <v>725</v>
      </c>
      <c r="S191" s="1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29" ht="12.75">
      <c r="A192" s="32" t="s">
        <v>22</v>
      </c>
      <c r="B192" s="12">
        <v>726</v>
      </c>
      <c r="E192" s="3">
        <v>3</v>
      </c>
      <c r="F192" s="3">
        <v>2</v>
      </c>
      <c r="G192" s="14">
        <v>2</v>
      </c>
      <c r="H192" s="3">
        <v>11</v>
      </c>
      <c r="I192" s="15">
        <v>131</v>
      </c>
      <c r="R192" s="3">
        <v>726</v>
      </c>
      <c r="T192" s="4"/>
      <c r="W192" s="4"/>
      <c r="Z192" s="4"/>
      <c r="AC192" s="4"/>
    </row>
    <row r="193" spans="1:31" ht="12.75">
      <c r="A193" s="32" t="s">
        <v>22</v>
      </c>
      <c r="B193" s="12">
        <v>727</v>
      </c>
      <c r="E193" s="3">
        <v>3</v>
      </c>
      <c r="F193" s="3">
        <v>2</v>
      </c>
      <c r="G193" s="14">
        <v>2</v>
      </c>
      <c r="H193" s="3">
        <v>12</v>
      </c>
      <c r="I193" s="15">
        <v>126</v>
      </c>
      <c r="R193" s="3">
        <v>727</v>
      </c>
      <c r="S193" s="11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3" t="s">
        <v>45</v>
      </c>
    </row>
    <row r="194" spans="1:30" ht="12.75">
      <c r="A194" s="32" t="s">
        <v>22</v>
      </c>
      <c r="B194" s="12">
        <v>728</v>
      </c>
      <c r="E194" s="3">
        <v>3</v>
      </c>
      <c r="F194" s="3">
        <v>2</v>
      </c>
      <c r="G194" s="14">
        <v>2</v>
      </c>
      <c r="H194" s="3">
        <v>11</v>
      </c>
      <c r="I194" s="15">
        <v>105</v>
      </c>
      <c r="R194" s="3">
        <v>728</v>
      </c>
      <c r="S194" s="11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2.75">
      <c r="A195" s="32" t="s">
        <v>22</v>
      </c>
      <c r="B195" s="12">
        <v>729</v>
      </c>
      <c r="E195" s="3">
        <v>3</v>
      </c>
      <c r="F195" s="3">
        <v>2</v>
      </c>
      <c r="G195" s="14">
        <v>2</v>
      </c>
      <c r="H195" s="3">
        <v>11</v>
      </c>
      <c r="I195" s="15">
        <v>93</v>
      </c>
      <c r="R195" s="3">
        <v>729</v>
      </c>
      <c r="S195" s="11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1" ht="12.75">
      <c r="A196" s="32" t="s">
        <v>22</v>
      </c>
      <c r="B196" s="12">
        <v>730</v>
      </c>
      <c r="E196" s="3">
        <v>3</v>
      </c>
      <c r="F196" s="3">
        <v>2</v>
      </c>
      <c r="G196" s="14">
        <v>2</v>
      </c>
      <c r="H196" s="3">
        <v>11</v>
      </c>
      <c r="I196" s="15">
        <v>90</v>
      </c>
      <c r="R196" s="3">
        <v>730</v>
      </c>
      <c r="S196" s="11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3" t="s">
        <v>40</v>
      </c>
    </row>
    <row r="197" spans="1:30" ht="12.75">
      <c r="A197" s="32" t="s">
        <v>22</v>
      </c>
      <c r="B197" s="12">
        <v>731</v>
      </c>
      <c r="E197" s="3">
        <v>3</v>
      </c>
      <c r="F197" s="3">
        <v>2</v>
      </c>
      <c r="G197" s="14">
        <v>2</v>
      </c>
      <c r="H197" s="3">
        <v>11</v>
      </c>
      <c r="I197" s="15">
        <v>103</v>
      </c>
      <c r="R197" s="3">
        <v>731</v>
      </c>
      <c r="S197" s="11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2.75">
      <c r="A198" s="32" t="s">
        <v>22</v>
      </c>
      <c r="B198" s="12">
        <v>732</v>
      </c>
      <c r="E198" s="3">
        <v>3</v>
      </c>
      <c r="F198" s="3">
        <v>1</v>
      </c>
      <c r="G198" s="14">
        <v>2</v>
      </c>
      <c r="H198" s="3">
        <v>11</v>
      </c>
      <c r="I198" s="15">
        <v>160</v>
      </c>
      <c r="R198" s="3">
        <v>732</v>
      </c>
      <c r="S198" s="11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2.75">
      <c r="A199" s="32" t="s">
        <v>22</v>
      </c>
      <c r="B199" s="12">
        <v>733</v>
      </c>
      <c r="E199" s="3">
        <v>3</v>
      </c>
      <c r="F199" s="3">
        <v>1</v>
      </c>
      <c r="G199" s="14">
        <v>2</v>
      </c>
      <c r="H199" s="3">
        <v>11</v>
      </c>
      <c r="I199" s="15">
        <v>142</v>
      </c>
      <c r="R199" s="3">
        <v>733</v>
      </c>
      <c r="S199" s="11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2.75">
      <c r="A200" s="32" t="s">
        <v>22</v>
      </c>
      <c r="B200" s="12">
        <v>734</v>
      </c>
      <c r="E200" s="3">
        <v>3</v>
      </c>
      <c r="F200" s="3">
        <v>2</v>
      </c>
      <c r="G200" s="14">
        <v>2</v>
      </c>
      <c r="H200" s="3">
        <v>11</v>
      </c>
      <c r="I200" s="15">
        <v>117</v>
      </c>
      <c r="R200" s="3">
        <v>734</v>
      </c>
      <c r="S200" s="11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2.75">
      <c r="A201" s="32" t="s">
        <v>22</v>
      </c>
      <c r="B201" s="12">
        <v>735</v>
      </c>
      <c r="E201" s="3">
        <v>3</v>
      </c>
      <c r="F201" s="3">
        <v>2</v>
      </c>
      <c r="G201" s="14">
        <v>2</v>
      </c>
      <c r="H201" s="3">
        <v>11</v>
      </c>
      <c r="I201" s="15">
        <v>118</v>
      </c>
      <c r="R201" s="3">
        <v>735</v>
      </c>
      <c r="S201" s="1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1" ht="12.75">
      <c r="A202" s="32" t="s">
        <v>22</v>
      </c>
      <c r="B202" s="12">
        <v>736</v>
      </c>
      <c r="E202" s="3">
        <v>3</v>
      </c>
      <c r="F202" s="3">
        <v>2</v>
      </c>
      <c r="G202" s="14">
        <v>2</v>
      </c>
      <c r="H202" s="3">
        <v>12</v>
      </c>
      <c r="I202" s="15">
        <v>119</v>
      </c>
      <c r="R202" s="3">
        <v>736</v>
      </c>
      <c r="S202" s="11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3" t="s">
        <v>42</v>
      </c>
    </row>
    <row r="203" spans="1:30" ht="12.75">
      <c r="A203" s="32" t="s">
        <v>22</v>
      </c>
      <c r="B203" s="12">
        <v>737</v>
      </c>
      <c r="E203" s="3">
        <v>3</v>
      </c>
      <c r="F203" s="3">
        <v>2</v>
      </c>
      <c r="G203" s="14">
        <v>2</v>
      </c>
      <c r="H203" s="3">
        <v>11</v>
      </c>
      <c r="I203" s="15">
        <v>98</v>
      </c>
      <c r="R203" s="3">
        <v>737</v>
      </c>
      <c r="S203" s="11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1" ht="12.75">
      <c r="A204" s="32" t="s">
        <v>22</v>
      </c>
      <c r="B204" s="12">
        <v>738</v>
      </c>
      <c r="E204" s="3">
        <v>3</v>
      </c>
      <c r="F204" s="3">
        <v>2</v>
      </c>
      <c r="G204" s="14">
        <v>2</v>
      </c>
      <c r="H204" s="3">
        <v>22</v>
      </c>
      <c r="I204" s="15">
        <v>220</v>
      </c>
      <c r="R204" s="3">
        <v>738</v>
      </c>
      <c r="S204" s="11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3" t="s">
        <v>46</v>
      </c>
    </row>
    <row r="205" spans="1:31" ht="12.75">
      <c r="A205" s="32" t="s">
        <v>22</v>
      </c>
      <c r="B205" s="12">
        <v>739</v>
      </c>
      <c r="E205" s="3">
        <v>3</v>
      </c>
      <c r="F205" s="3">
        <v>2</v>
      </c>
      <c r="G205" s="14">
        <v>3</v>
      </c>
      <c r="H205" s="3">
        <v>22</v>
      </c>
      <c r="I205" s="15">
        <v>102</v>
      </c>
      <c r="R205" s="3">
        <v>739</v>
      </c>
      <c r="S205" s="11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3" t="s">
        <v>47</v>
      </c>
    </row>
    <row r="206" spans="1:30" ht="12.75">
      <c r="A206" s="32" t="s">
        <v>22</v>
      </c>
      <c r="B206" s="12">
        <v>740</v>
      </c>
      <c r="E206" s="3">
        <v>3</v>
      </c>
      <c r="F206" s="3">
        <v>2</v>
      </c>
      <c r="G206" s="14">
        <v>2</v>
      </c>
      <c r="H206" s="3">
        <v>11</v>
      </c>
      <c r="I206" s="15">
        <v>100</v>
      </c>
      <c r="R206" s="3">
        <v>740</v>
      </c>
      <c r="S206" s="11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2.75">
      <c r="A207" s="32" t="s">
        <v>22</v>
      </c>
      <c r="B207" s="12">
        <v>741</v>
      </c>
      <c r="E207" s="3">
        <v>3</v>
      </c>
      <c r="F207" s="3">
        <v>1</v>
      </c>
      <c r="G207" s="14">
        <v>2</v>
      </c>
      <c r="H207" s="3">
        <v>11</v>
      </c>
      <c r="I207" s="15">
        <v>138</v>
      </c>
      <c r="R207" s="3">
        <v>741</v>
      </c>
      <c r="S207" s="11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1" ht="12.75">
      <c r="A208" s="32" t="s">
        <v>22</v>
      </c>
      <c r="B208" s="12">
        <v>742</v>
      </c>
      <c r="E208" s="3">
        <v>3</v>
      </c>
      <c r="F208" s="3">
        <v>2</v>
      </c>
      <c r="G208" s="14">
        <v>2</v>
      </c>
      <c r="H208" s="3">
        <v>11</v>
      </c>
      <c r="I208" s="15">
        <v>125</v>
      </c>
      <c r="R208" s="3">
        <v>742</v>
      </c>
      <c r="S208" s="11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3" t="s">
        <v>40</v>
      </c>
    </row>
    <row r="209" spans="1:30" ht="12.75">
      <c r="A209" s="32" t="s">
        <v>22</v>
      </c>
      <c r="B209" s="12">
        <v>743</v>
      </c>
      <c r="E209" s="3">
        <v>3</v>
      </c>
      <c r="F209" s="3">
        <v>2</v>
      </c>
      <c r="G209" s="14">
        <v>2</v>
      </c>
      <c r="H209" s="3">
        <v>11</v>
      </c>
      <c r="I209" s="15">
        <v>118</v>
      </c>
      <c r="R209" s="3">
        <v>743</v>
      </c>
      <c r="S209" s="11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1" ht="12.75">
      <c r="A210" s="32" t="s">
        <v>22</v>
      </c>
      <c r="B210" s="12">
        <v>744</v>
      </c>
      <c r="E210" s="3">
        <v>3</v>
      </c>
      <c r="F210" s="3">
        <v>2</v>
      </c>
      <c r="G210" s="14">
        <v>2</v>
      </c>
      <c r="H210" s="3">
        <v>11</v>
      </c>
      <c r="I210" s="15">
        <v>100</v>
      </c>
      <c r="R210" s="3">
        <v>744</v>
      </c>
      <c r="S210" s="11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3" t="s">
        <v>48</v>
      </c>
    </row>
    <row r="211" spans="1:31" ht="12.75">
      <c r="A211" s="32" t="s">
        <v>22</v>
      </c>
      <c r="B211" s="12">
        <v>745</v>
      </c>
      <c r="E211" s="3">
        <v>3</v>
      </c>
      <c r="F211" s="3">
        <v>2</v>
      </c>
      <c r="G211" s="3">
        <v>2</v>
      </c>
      <c r="H211" s="3">
        <v>11</v>
      </c>
      <c r="I211" s="13">
        <v>99</v>
      </c>
      <c r="R211" s="3">
        <v>745</v>
      </c>
      <c r="S211" s="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3" t="s">
        <v>49</v>
      </c>
    </row>
    <row r="212" spans="1:30" ht="12.75">
      <c r="A212" s="32" t="s">
        <v>22</v>
      </c>
      <c r="B212" s="12">
        <v>746</v>
      </c>
      <c r="E212" s="3">
        <v>3</v>
      </c>
      <c r="F212" s="3">
        <v>1</v>
      </c>
      <c r="G212" s="3">
        <v>2</v>
      </c>
      <c r="H212" s="3">
        <v>11</v>
      </c>
      <c r="I212" s="13">
        <v>169</v>
      </c>
      <c r="R212" s="3">
        <v>746</v>
      </c>
      <c r="S212" s="11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2.75">
      <c r="A213" s="32" t="s">
        <v>22</v>
      </c>
      <c r="B213" s="12">
        <v>747</v>
      </c>
      <c r="E213" s="3">
        <v>3</v>
      </c>
      <c r="F213" s="3">
        <v>1</v>
      </c>
      <c r="G213" s="3">
        <v>2</v>
      </c>
      <c r="H213" s="3">
        <v>11</v>
      </c>
      <c r="I213" s="13">
        <v>189</v>
      </c>
      <c r="R213" s="3">
        <v>747</v>
      </c>
      <c r="S213" s="11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2.75">
      <c r="A214" s="32" t="s">
        <v>22</v>
      </c>
      <c r="B214" s="12">
        <v>748</v>
      </c>
      <c r="E214" s="3">
        <v>3</v>
      </c>
      <c r="F214" s="3">
        <v>2</v>
      </c>
      <c r="G214" s="3">
        <v>2</v>
      </c>
      <c r="H214" s="3">
        <v>11</v>
      </c>
      <c r="I214" s="13">
        <v>139</v>
      </c>
      <c r="R214" s="3">
        <v>748</v>
      </c>
      <c r="S214" s="11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1" ht="12.75">
      <c r="A215" s="32" t="s">
        <v>22</v>
      </c>
      <c r="B215" s="12">
        <v>749</v>
      </c>
      <c r="E215" s="3">
        <v>3</v>
      </c>
      <c r="F215" s="3">
        <v>2</v>
      </c>
      <c r="G215" s="3">
        <v>2</v>
      </c>
      <c r="H215" s="3">
        <v>12</v>
      </c>
      <c r="I215" s="13">
        <v>165</v>
      </c>
      <c r="R215" s="3">
        <v>749</v>
      </c>
      <c r="S215" s="11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3" t="s">
        <v>50</v>
      </c>
    </row>
    <row r="216" spans="1:30" ht="12.75">
      <c r="A216" s="32" t="s">
        <v>22</v>
      </c>
      <c r="B216" s="12">
        <v>750</v>
      </c>
      <c r="E216" s="3">
        <v>3</v>
      </c>
      <c r="F216" s="3">
        <v>2</v>
      </c>
      <c r="G216" s="3">
        <v>2</v>
      </c>
      <c r="H216" s="3">
        <v>11</v>
      </c>
      <c r="I216" s="13">
        <v>122</v>
      </c>
      <c r="R216" s="3">
        <v>750</v>
      </c>
      <c r="S216" s="11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2.75">
      <c r="A217" s="32" t="s">
        <v>22</v>
      </c>
      <c r="B217" s="12">
        <v>751</v>
      </c>
      <c r="E217" s="3">
        <v>3</v>
      </c>
      <c r="F217" s="3">
        <v>2</v>
      </c>
      <c r="G217" s="3">
        <v>2</v>
      </c>
      <c r="H217" s="3">
        <v>11</v>
      </c>
      <c r="I217" s="13">
        <v>158</v>
      </c>
      <c r="R217" s="3">
        <v>751</v>
      </c>
      <c r="S217" s="11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2.75">
      <c r="A218" s="32" t="s">
        <v>22</v>
      </c>
      <c r="B218" s="12">
        <v>752</v>
      </c>
      <c r="E218" s="3">
        <v>3</v>
      </c>
      <c r="F218" s="3">
        <v>2</v>
      </c>
      <c r="G218" s="3">
        <v>2</v>
      </c>
      <c r="H218" s="3">
        <v>11</v>
      </c>
      <c r="I218" s="13">
        <v>119</v>
      </c>
      <c r="R218" s="3">
        <v>752</v>
      </c>
      <c r="S218" s="11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2.75">
      <c r="A219" s="32" t="s">
        <v>22</v>
      </c>
      <c r="B219" s="12">
        <v>753</v>
      </c>
      <c r="E219" s="3">
        <v>3</v>
      </c>
      <c r="F219" s="3">
        <v>2</v>
      </c>
      <c r="G219" s="3">
        <v>2</v>
      </c>
      <c r="H219" s="3">
        <v>11</v>
      </c>
      <c r="I219" s="13">
        <v>124</v>
      </c>
      <c r="R219" s="3">
        <v>753</v>
      </c>
      <c r="S219" s="11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2.75">
      <c r="A220" s="32" t="s">
        <v>22</v>
      </c>
      <c r="B220" s="12">
        <v>754</v>
      </c>
      <c r="E220" s="3">
        <v>3</v>
      </c>
      <c r="F220" s="3">
        <v>2</v>
      </c>
      <c r="G220" s="3">
        <v>2</v>
      </c>
      <c r="H220" s="3">
        <v>11</v>
      </c>
      <c r="I220" s="13">
        <v>105</v>
      </c>
      <c r="R220" s="3">
        <v>754</v>
      </c>
      <c r="S220" s="11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2.75">
      <c r="A221" s="32" t="s">
        <v>22</v>
      </c>
      <c r="B221" s="12">
        <v>755</v>
      </c>
      <c r="E221" s="3">
        <v>3</v>
      </c>
      <c r="F221" s="3">
        <v>1</v>
      </c>
      <c r="G221" s="3">
        <v>2</v>
      </c>
      <c r="H221" s="3">
        <v>11</v>
      </c>
      <c r="I221" s="8">
        <v>144</v>
      </c>
      <c r="R221" s="3">
        <v>755</v>
      </c>
      <c r="S221" s="1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2.75">
      <c r="A222" s="32" t="s">
        <v>22</v>
      </c>
      <c r="B222" s="12">
        <v>756</v>
      </c>
      <c r="E222" s="3">
        <v>3</v>
      </c>
      <c r="F222" s="3">
        <v>2</v>
      </c>
      <c r="G222" s="3">
        <v>2</v>
      </c>
      <c r="H222" s="3">
        <v>11</v>
      </c>
      <c r="I222" s="8">
        <v>121</v>
      </c>
      <c r="R222" s="3">
        <v>756</v>
      </c>
      <c r="S222" s="11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2.75">
      <c r="A223" s="32" t="s">
        <v>22</v>
      </c>
      <c r="B223" s="12">
        <v>757</v>
      </c>
      <c r="E223" s="3">
        <v>3</v>
      </c>
      <c r="F223" s="3">
        <v>2</v>
      </c>
      <c r="G223" s="3">
        <v>2</v>
      </c>
      <c r="H223" s="3">
        <v>11</v>
      </c>
      <c r="I223" s="8">
        <v>131</v>
      </c>
      <c r="R223" s="3">
        <v>757</v>
      </c>
      <c r="S223" s="11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2.75">
      <c r="A224" s="32" t="s">
        <v>22</v>
      </c>
      <c r="B224" s="12">
        <v>758</v>
      </c>
      <c r="E224" s="3">
        <v>3</v>
      </c>
      <c r="F224" s="3">
        <v>2</v>
      </c>
      <c r="G224" s="3">
        <v>2</v>
      </c>
      <c r="H224" s="3">
        <v>11</v>
      </c>
      <c r="I224" s="8">
        <v>132</v>
      </c>
      <c r="R224" s="3">
        <v>758</v>
      </c>
      <c r="S224" s="11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2.75">
      <c r="A225" s="32" t="s">
        <v>22</v>
      </c>
      <c r="B225" s="12">
        <v>759</v>
      </c>
      <c r="E225" s="3">
        <v>3</v>
      </c>
      <c r="F225" s="3">
        <v>2</v>
      </c>
      <c r="G225" s="3">
        <v>2</v>
      </c>
      <c r="H225" s="3">
        <v>11</v>
      </c>
      <c r="I225" s="8">
        <v>149</v>
      </c>
      <c r="R225" s="3">
        <v>759</v>
      </c>
      <c r="S225" s="11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2.75">
      <c r="A226" s="32" t="s">
        <v>22</v>
      </c>
      <c r="B226" s="12">
        <v>760</v>
      </c>
      <c r="E226" s="3">
        <v>3</v>
      </c>
      <c r="F226" s="3">
        <v>2</v>
      </c>
      <c r="G226" s="3">
        <v>2</v>
      </c>
      <c r="H226" s="3">
        <v>11</v>
      </c>
      <c r="I226" s="8">
        <v>126</v>
      </c>
      <c r="R226" s="3">
        <v>760</v>
      </c>
      <c r="S226" s="11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2.75">
      <c r="A227" s="32" t="s">
        <v>22</v>
      </c>
      <c r="B227" s="12">
        <v>761</v>
      </c>
      <c r="E227" s="3">
        <v>3</v>
      </c>
      <c r="F227" s="3">
        <v>2</v>
      </c>
      <c r="G227" s="3">
        <v>2</v>
      </c>
      <c r="H227" s="3">
        <v>11</v>
      </c>
      <c r="I227" s="8">
        <v>168</v>
      </c>
      <c r="R227" s="3">
        <v>761</v>
      </c>
      <c r="S227" s="11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2.75">
      <c r="A228" s="32" t="s">
        <v>22</v>
      </c>
      <c r="B228" s="12">
        <v>762</v>
      </c>
      <c r="E228" s="3">
        <v>3</v>
      </c>
      <c r="F228" s="3">
        <v>2</v>
      </c>
      <c r="G228" s="3">
        <v>2</v>
      </c>
      <c r="H228" s="3">
        <v>11</v>
      </c>
      <c r="I228" s="8">
        <v>109</v>
      </c>
      <c r="R228" s="3">
        <v>762</v>
      </c>
      <c r="S228" s="11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2.75">
      <c r="A229" s="32" t="s">
        <v>22</v>
      </c>
      <c r="B229" s="12">
        <v>763</v>
      </c>
      <c r="E229" s="3">
        <v>3</v>
      </c>
      <c r="F229" s="3">
        <v>2</v>
      </c>
      <c r="G229" s="3">
        <v>2</v>
      </c>
      <c r="H229" s="3">
        <v>11</v>
      </c>
      <c r="I229" s="8">
        <v>143</v>
      </c>
      <c r="R229" s="3">
        <v>763</v>
      </c>
      <c r="S229" s="11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2.75">
      <c r="A230" s="32" t="s">
        <v>22</v>
      </c>
      <c r="B230" s="12">
        <v>764</v>
      </c>
      <c r="E230" s="3">
        <v>3</v>
      </c>
      <c r="F230" s="3">
        <v>2</v>
      </c>
      <c r="G230" s="3">
        <v>2</v>
      </c>
      <c r="H230" s="3">
        <v>11</v>
      </c>
      <c r="I230" s="8">
        <v>124</v>
      </c>
      <c r="R230" s="3">
        <v>764</v>
      </c>
      <c r="S230" s="11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1" ht="12.75">
      <c r="A231" s="32" t="s">
        <v>22</v>
      </c>
      <c r="B231" s="12">
        <v>765</v>
      </c>
      <c r="E231" s="3">
        <v>3</v>
      </c>
      <c r="F231" s="3">
        <v>2</v>
      </c>
      <c r="G231" s="3">
        <v>2</v>
      </c>
      <c r="H231" s="3">
        <v>12</v>
      </c>
      <c r="I231" s="8">
        <v>128</v>
      </c>
      <c r="R231" s="3">
        <v>765</v>
      </c>
      <c r="S231" s="11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3" t="s">
        <v>51</v>
      </c>
    </row>
    <row r="232" spans="1:30" ht="12.75">
      <c r="A232" s="32" t="s">
        <v>22</v>
      </c>
      <c r="B232" s="12">
        <v>766</v>
      </c>
      <c r="E232" s="3">
        <v>3</v>
      </c>
      <c r="F232" s="3">
        <v>2</v>
      </c>
      <c r="G232" s="3">
        <v>2</v>
      </c>
      <c r="H232" s="3">
        <v>11</v>
      </c>
      <c r="I232" s="8">
        <v>153</v>
      </c>
      <c r="R232" s="3">
        <v>766</v>
      </c>
      <c r="S232" s="11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12.75">
      <c r="A233" s="32" t="s">
        <v>22</v>
      </c>
      <c r="B233" s="12">
        <v>767</v>
      </c>
      <c r="E233" s="3">
        <v>3</v>
      </c>
      <c r="F233" s="3">
        <v>2</v>
      </c>
      <c r="G233" s="3">
        <v>2</v>
      </c>
      <c r="H233" s="3">
        <v>11</v>
      </c>
      <c r="I233" s="8">
        <v>136</v>
      </c>
      <c r="R233" s="3">
        <v>767</v>
      </c>
      <c r="S233" s="11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12.75">
      <c r="A234" s="32" t="s">
        <v>22</v>
      </c>
      <c r="B234" s="12">
        <v>768</v>
      </c>
      <c r="E234" s="3">
        <v>3</v>
      </c>
      <c r="F234" s="3">
        <v>2</v>
      </c>
      <c r="G234" s="3">
        <v>2</v>
      </c>
      <c r="H234" s="3">
        <v>11</v>
      </c>
      <c r="I234" s="8">
        <v>143</v>
      </c>
      <c r="R234" s="3">
        <v>768</v>
      </c>
      <c r="S234" s="11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12.75">
      <c r="A235" s="32" t="s">
        <v>22</v>
      </c>
      <c r="B235" s="12">
        <v>769</v>
      </c>
      <c r="E235" s="3">
        <v>3</v>
      </c>
      <c r="F235" s="3">
        <v>2</v>
      </c>
      <c r="G235" s="3">
        <v>2</v>
      </c>
      <c r="H235" s="3">
        <v>11</v>
      </c>
      <c r="I235" s="8">
        <v>129</v>
      </c>
      <c r="R235" s="3">
        <v>769</v>
      </c>
      <c r="S235" s="11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12.75">
      <c r="A236" s="32" t="s">
        <v>22</v>
      </c>
      <c r="B236" s="12">
        <v>770</v>
      </c>
      <c r="E236" s="3">
        <v>3</v>
      </c>
      <c r="F236" s="3">
        <v>2</v>
      </c>
      <c r="G236" s="3">
        <v>2</v>
      </c>
      <c r="H236" s="3">
        <v>11</v>
      </c>
      <c r="I236" s="8">
        <v>115</v>
      </c>
      <c r="R236" s="3">
        <v>770</v>
      </c>
      <c r="S236" s="11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12.75">
      <c r="A237" s="32" t="s">
        <v>22</v>
      </c>
      <c r="B237" s="12">
        <v>771</v>
      </c>
      <c r="E237" s="3">
        <v>3</v>
      </c>
      <c r="F237" s="3">
        <v>2</v>
      </c>
      <c r="G237" s="3">
        <v>2</v>
      </c>
      <c r="H237" s="3">
        <v>11</v>
      </c>
      <c r="I237" s="8">
        <v>112</v>
      </c>
      <c r="R237" s="3">
        <v>771</v>
      </c>
      <c r="S237" s="11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2.75">
      <c r="A238" s="32" t="s">
        <v>22</v>
      </c>
      <c r="B238" s="12">
        <v>772</v>
      </c>
      <c r="E238" s="3">
        <v>3</v>
      </c>
      <c r="F238" s="3">
        <v>2</v>
      </c>
      <c r="G238" s="3">
        <v>2</v>
      </c>
      <c r="H238" s="3">
        <v>11</v>
      </c>
      <c r="I238" s="8">
        <v>114</v>
      </c>
      <c r="R238" s="3">
        <v>772</v>
      </c>
      <c r="S238" s="11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12.75">
      <c r="A239" s="32" t="s">
        <v>22</v>
      </c>
      <c r="B239" s="12">
        <v>773</v>
      </c>
      <c r="E239" s="3">
        <v>3</v>
      </c>
      <c r="F239" s="3">
        <v>2</v>
      </c>
      <c r="G239" s="3">
        <v>2</v>
      </c>
      <c r="H239" s="3">
        <v>11</v>
      </c>
      <c r="I239" s="8">
        <v>114</v>
      </c>
      <c r="R239" s="3">
        <v>773</v>
      </c>
      <c r="S239" s="11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12.75">
      <c r="A240" s="32" t="s">
        <v>22</v>
      </c>
      <c r="B240" s="12">
        <v>774</v>
      </c>
      <c r="E240" s="3">
        <v>3</v>
      </c>
      <c r="F240" s="3">
        <v>2</v>
      </c>
      <c r="G240" s="3">
        <v>2</v>
      </c>
      <c r="H240" s="3">
        <v>11</v>
      </c>
      <c r="I240" s="8">
        <v>123</v>
      </c>
      <c r="R240" s="3">
        <v>774</v>
      </c>
      <c r="S240" s="11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2.75">
      <c r="A241" s="32" t="s">
        <v>22</v>
      </c>
      <c r="B241" s="12">
        <v>775</v>
      </c>
      <c r="E241" s="3">
        <v>3</v>
      </c>
      <c r="F241" s="3">
        <v>2</v>
      </c>
      <c r="G241" s="3">
        <v>2</v>
      </c>
      <c r="H241" s="3">
        <v>11</v>
      </c>
      <c r="I241" s="8">
        <v>122</v>
      </c>
      <c r="R241" s="3">
        <v>775</v>
      </c>
      <c r="S241" s="1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12.75">
      <c r="A242" s="32" t="s">
        <v>22</v>
      </c>
      <c r="B242" s="12">
        <v>776</v>
      </c>
      <c r="E242" s="3">
        <v>3</v>
      </c>
      <c r="F242" s="3">
        <v>2</v>
      </c>
      <c r="G242" s="3">
        <v>2</v>
      </c>
      <c r="H242" s="3">
        <v>11</v>
      </c>
      <c r="I242" s="8">
        <v>114</v>
      </c>
      <c r="R242" s="3">
        <v>776</v>
      </c>
      <c r="S242" s="11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2.75">
      <c r="A243" s="32" t="s">
        <v>22</v>
      </c>
      <c r="B243" s="12">
        <v>777</v>
      </c>
      <c r="E243" s="3">
        <v>3</v>
      </c>
      <c r="F243" s="3">
        <v>2</v>
      </c>
      <c r="G243" s="3">
        <v>2</v>
      </c>
      <c r="H243" s="3">
        <v>11</v>
      </c>
      <c r="I243" s="8">
        <v>140</v>
      </c>
      <c r="R243" s="3">
        <v>777</v>
      </c>
      <c r="S243" s="11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12.75">
      <c r="A244" s="32" t="s">
        <v>22</v>
      </c>
      <c r="B244" s="12">
        <v>778</v>
      </c>
      <c r="E244" s="3">
        <v>3</v>
      </c>
      <c r="F244" s="3">
        <v>2</v>
      </c>
      <c r="G244" s="3">
        <v>2</v>
      </c>
      <c r="H244" s="3">
        <v>11</v>
      </c>
      <c r="I244" s="8">
        <v>140</v>
      </c>
      <c r="R244" s="3">
        <v>778</v>
      </c>
      <c r="S244" s="11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2.75">
      <c r="A245" s="32" t="s">
        <v>22</v>
      </c>
      <c r="B245" s="12">
        <v>779</v>
      </c>
      <c r="E245" s="3">
        <v>3</v>
      </c>
      <c r="F245" s="3">
        <v>2</v>
      </c>
      <c r="G245" s="3">
        <v>2</v>
      </c>
      <c r="H245" s="3">
        <v>11</v>
      </c>
      <c r="I245" s="8">
        <v>108</v>
      </c>
      <c r="R245" s="3">
        <v>779</v>
      </c>
      <c r="S245" s="11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12.75">
      <c r="A246" s="32" t="s">
        <v>22</v>
      </c>
      <c r="B246" s="12">
        <v>780</v>
      </c>
      <c r="E246" s="3">
        <v>3</v>
      </c>
      <c r="F246" s="3">
        <v>2</v>
      </c>
      <c r="G246" s="3">
        <v>2</v>
      </c>
      <c r="H246" s="3">
        <v>11</v>
      </c>
      <c r="I246" s="8">
        <v>114</v>
      </c>
      <c r="R246" s="3">
        <v>780</v>
      </c>
      <c r="S246" s="11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12.75">
      <c r="A247" s="32" t="s">
        <v>22</v>
      </c>
      <c r="B247" s="12">
        <v>781</v>
      </c>
      <c r="E247" s="3">
        <v>3</v>
      </c>
      <c r="F247" s="3">
        <v>2</v>
      </c>
      <c r="G247" s="3">
        <v>2</v>
      </c>
      <c r="H247" s="3">
        <v>11</v>
      </c>
      <c r="I247" s="8">
        <v>120</v>
      </c>
      <c r="R247" s="3">
        <v>781</v>
      </c>
      <c r="S247" s="11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2.75">
      <c r="A248" s="32" t="s">
        <v>22</v>
      </c>
      <c r="B248" s="12">
        <v>782</v>
      </c>
      <c r="E248" s="3">
        <v>3</v>
      </c>
      <c r="F248" s="3">
        <v>2</v>
      </c>
      <c r="G248" s="3">
        <v>2</v>
      </c>
      <c r="H248" s="3">
        <v>11</v>
      </c>
      <c r="I248" s="8">
        <v>116</v>
      </c>
      <c r="R248" s="3">
        <v>782</v>
      </c>
      <c r="S248" s="11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12.75">
      <c r="A249" s="32" t="s">
        <v>22</v>
      </c>
      <c r="B249" s="12">
        <v>783</v>
      </c>
      <c r="E249" s="3">
        <v>3</v>
      </c>
      <c r="F249" s="3">
        <v>2</v>
      </c>
      <c r="G249" s="3">
        <v>2</v>
      </c>
      <c r="H249" s="3">
        <v>11</v>
      </c>
      <c r="I249" s="8">
        <v>137</v>
      </c>
      <c r="R249" s="3">
        <v>783</v>
      </c>
      <c r="S249" s="11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1" ht="12.75">
      <c r="A250" s="32" t="s">
        <v>22</v>
      </c>
      <c r="B250" s="12">
        <v>784</v>
      </c>
      <c r="E250" s="3">
        <v>3</v>
      </c>
      <c r="F250" s="3">
        <v>2</v>
      </c>
      <c r="G250" s="3">
        <v>2</v>
      </c>
      <c r="H250" s="3">
        <v>12</v>
      </c>
      <c r="I250" s="8">
        <v>107</v>
      </c>
      <c r="R250" s="3">
        <v>784</v>
      </c>
      <c r="S250" s="11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3" t="s">
        <v>43</v>
      </c>
    </row>
    <row r="251" spans="1:30" ht="12.75">
      <c r="A251" s="32" t="s">
        <v>22</v>
      </c>
      <c r="B251" s="12">
        <v>785</v>
      </c>
      <c r="E251" s="3">
        <v>3</v>
      </c>
      <c r="F251" s="3">
        <v>2</v>
      </c>
      <c r="G251" s="3">
        <v>2</v>
      </c>
      <c r="H251" s="3">
        <v>11</v>
      </c>
      <c r="I251" s="8">
        <v>138</v>
      </c>
      <c r="R251" s="3">
        <v>785</v>
      </c>
      <c r="S251" s="1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1" ht="12.75">
      <c r="A252" s="32" t="s">
        <v>22</v>
      </c>
      <c r="B252" s="12">
        <v>786</v>
      </c>
      <c r="E252" s="3">
        <v>3</v>
      </c>
      <c r="F252" s="3">
        <v>2</v>
      </c>
      <c r="G252" s="3">
        <v>3</v>
      </c>
      <c r="H252" s="3">
        <v>22</v>
      </c>
      <c r="I252" s="8">
        <v>166</v>
      </c>
      <c r="R252" s="3">
        <v>786</v>
      </c>
      <c r="S252" s="11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3" t="s">
        <v>52</v>
      </c>
    </row>
    <row r="253" spans="1:30" ht="12.75">
      <c r="A253" s="32" t="s">
        <v>22</v>
      </c>
      <c r="B253" s="12">
        <v>787</v>
      </c>
      <c r="E253" s="3">
        <v>3</v>
      </c>
      <c r="F253" s="3">
        <v>2</v>
      </c>
      <c r="G253" s="3">
        <v>2</v>
      </c>
      <c r="H253" s="3">
        <v>11</v>
      </c>
      <c r="I253" s="8">
        <v>138</v>
      </c>
      <c r="R253" s="3">
        <v>787</v>
      </c>
      <c r="S253" s="11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1" ht="12.75">
      <c r="A254" s="32" t="s">
        <v>22</v>
      </c>
      <c r="B254" s="12">
        <v>788</v>
      </c>
      <c r="E254" s="3">
        <v>3</v>
      </c>
      <c r="F254" s="3">
        <v>2</v>
      </c>
      <c r="G254" s="3">
        <v>2</v>
      </c>
      <c r="H254" s="3">
        <v>12</v>
      </c>
      <c r="I254" s="8">
        <v>117</v>
      </c>
      <c r="R254" s="3">
        <v>788</v>
      </c>
      <c r="S254" s="11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3" t="s">
        <v>42</v>
      </c>
    </row>
    <row r="255" spans="1:30" ht="12.75">
      <c r="A255" s="32" t="s">
        <v>22</v>
      </c>
      <c r="B255" s="12">
        <v>789</v>
      </c>
      <c r="E255" s="3">
        <v>3</v>
      </c>
      <c r="F255" s="3">
        <v>2</v>
      </c>
      <c r="G255" s="3">
        <v>2</v>
      </c>
      <c r="H255" s="3">
        <v>11</v>
      </c>
      <c r="I255" s="8">
        <v>133</v>
      </c>
      <c r="R255" s="3">
        <v>789</v>
      </c>
      <c r="S255" s="11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2.75">
      <c r="A256" s="32" t="s">
        <v>22</v>
      </c>
      <c r="B256" s="12">
        <v>790</v>
      </c>
      <c r="E256" s="3">
        <v>3</v>
      </c>
      <c r="F256" s="3">
        <v>2</v>
      </c>
      <c r="G256" s="3">
        <v>2</v>
      </c>
      <c r="H256" s="3">
        <v>11</v>
      </c>
      <c r="I256" s="8">
        <v>127</v>
      </c>
      <c r="R256" s="3">
        <v>790</v>
      </c>
      <c r="S256" s="11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2.75">
      <c r="A257" s="32" t="s">
        <v>22</v>
      </c>
      <c r="B257" s="12">
        <v>791</v>
      </c>
      <c r="E257" s="3">
        <v>3</v>
      </c>
      <c r="F257" s="3">
        <v>2</v>
      </c>
      <c r="G257" s="3">
        <v>2</v>
      </c>
      <c r="H257" s="3">
        <v>11</v>
      </c>
      <c r="I257" s="8">
        <v>125</v>
      </c>
      <c r="R257" s="3">
        <v>791</v>
      </c>
      <c r="S257" s="11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2.75">
      <c r="A258" s="32" t="s">
        <v>22</v>
      </c>
      <c r="B258" s="12">
        <v>792</v>
      </c>
      <c r="E258" s="3">
        <v>3</v>
      </c>
      <c r="F258" s="3">
        <v>2</v>
      </c>
      <c r="G258" s="3">
        <v>2</v>
      </c>
      <c r="H258" s="3">
        <v>11</v>
      </c>
      <c r="I258" s="8">
        <v>127</v>
      </c>
      <c r="R258" s="3">
        <v>792</v>
      </c>
      <c r="S258" s="11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12.75">
      <c r="A259" s="32" t="s">
        <v>22</v>
      </c>
      <c r="B259" s="12">
        <v>793</v>
      </c>
      <c r="E259" s="3">
        <v>3</v>
      </c>
      <c r="F259" s="3">
        <v>2</v>
      </c>
      <c r="G259" s="3">
        <v>2</v>
      </c>
      <c r="H259" s="3">
        <v>11</v>
      </c>
      <c r="I259" s="8">
        <v>112</v>
      </c>
      <c r="R259" s="3">
        <v>793</v>
      </c>
      <c r="S259" s="11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12.75">
      <c r="A260" s="32" t="s">
        <v>22</v>
      </c>
      <c r="B260" s="12">
        <v>794</v>
      </c>
      <c r="E260" s="3">
        <v>3</v>
      </c>
      <c r="F260" s="3">
        <v>2</v>
      </c>
      <c r="G260" s="3">
        <v>2</v>
      </c>
      <c r="H260" s="3">
        <v>11</v>
      </c>
      <c r="I260" s="8">
        <v>98</v>
      </c>
      <c r="R260" s="3">
        <v>794</v>
      </c>
      <c r="S260" s="11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ht="12.75">
      <c r="A261" s="32" t="s">
        <v>22</v>
      </c>
      <c r="B261" s="12">
        <v>795</v>
      </c>
      <c r="E261" s="3">
        <v>3</v>
      </c>
      <c r="F261" s="3">
        <v>2</v>
      </c>
      <c r="G261" s="3">
        <v>2</v>
      </c>
      <c r="H261" s="3">
        <v>11</v>
      </c>
      <c r="I261" s="8">
        <v>128</v>
      </c>
      <c r="R261" s="3">
        <v>795</v>
      </c>
      <c r="S261" s="1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1" ht="12.75">
      <c r="A262" s="32" t="s">
        <v>22</v>
      </c>
      <c r="B262" s="12">
        <v>796</v>
      </c>
      <c r="R262" s="3">
        <v>796</v>
      </c>
      <c r="S262" s="11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3" t="s">
        <v>53</v>
      </c>
    </row>
    <row r="263" spans="1:31" ht="12.75">
      <c r="A263" s="32" t="s">
        <v>22</v>
      </c>
      <c r="B263" s="12">
        <v>797</v>
      </c>
      <c r="R263" s="3">
        <v>797</v>
      </c>
      <c r="S263" s="11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3" t="s">
        <v>53</v>
      </c>
    </row>
    <row r="264" spans="1:31" ht="12.75">
      <c r="A264" s="32" t="s">
        <v>22</v>
      </c>
      <c r="B264" s="12">
        <v>798</v>
      </c>
      <c r="R264" s="3">
        <v>798</v>
      </c>
      <c r="S264" s="11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3" t="s">
        <v>53</v>
      </c>
    </row>
    <row r="265" spans="1:31" ht="12.75">
      <c r="A265" s="32" t="s">
        <v>22</v>
      </c>
      <c r="B265" s="12">
        <v>799</v>
      </c>
      <c r="R265" s="3">
        <v>799</v>
      </c>
      <c r="S265" s="11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3" t="s">
        <v>53</v>
      </c>
    </row>
    <row r="266" spans="1:30" ht="12.75">
      <c r="A266" s="32" t="s">
        <v>22</v>
      </c>
      <c r="B266" s="12">
        <v>800</v>
      </c>
      <c r="E266" s="3">
        <v>3</v>
      </c>
      <c r="F266" s="3">
        <v>2</v>
      </c>
      <c r="G266" s="3">
        <v>2</v>
      </c>
      <c r="H266" s="3">
        <v>11</v>
      </c>
      <c r="I266" s="8">
        <v>105</v>
      </c>
      <c r="R266" s="3">
        <v>800</v>
      </c>
      <c r="S266" s="11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2.75">
      <c r="A267" s="32" t="s">
        <v>22</v>
      </c>
      <c r="B267" s="12">
        <v>801</v>
      </c>
      <c r="E267" s="3">
        <v>3</v>
      </c>
      <c r="F267" s="3">
        <v>2</v>
      </c>
      <c r="G267" s="3">
        <v>2</v>
      </c>
      <c r="H267" s="3">
        <v>11</v>
      </c>
      <c r="I267" s="8">
        <v>121</v>
      </c>
      <c r="R267" s="3">
        <v>801</v>
      </c>
      <c r="S267" s="11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2.75">
      <c r="A268" s="32" t="s">
        <v>22</v>
      </c>
      <c r="B268" s="12">
        <v>802</v>
      </c>
      <c r="E268" s="3">
        <v>3</v>
      </c>
      <c r="F268" s="3">
        <v>2</v>
      </c>
      <c r="G268" s="3">
        <v>2</v>
      </c>
      <c r="H268" s="3">
        <v>11</v>
      </c>
      <c r="I268" s="8">
        <v>153</v>
      </c>
      <c r="R268" s="3">
        <v>802</v>
      </c>
      <c r="S268" s="11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2.75">
      <c r="A269" s="32" t="s">
        <v>22</v>
      </c>
      <c r="B269" s="12">
        <v>803</v>
      </c>
      <c r="E269" s="3">
        <v>3</v>
      </c>
      <c r="F269" s="3">
        <v>1</v>
      </c>
      <c r="G269" s="3">
        <v>2</v>
      </c>
      <c r="H269" s="3">
        <v>11</v>
      </c>
      <c r="I269" s="8">
        <v>145</v>
      </c>
      <c r="R269" s="3">
        <v>803</v>
      </c>
      <c r="S269" s="11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2.75">
      <c r="A270" s="32" t="s">
        <v>22</v>
      </c>
      <c r="B270" s="12">
        <v>804</v>
      </c>
      <c r="E270" s="3">
        <v>3</v>
      </c>
      <c r="F270" s="3">
        <v>2</v>
      </c>
      <c r="G270" s="3">
        <v>2</v>
      </c>
      <c r="H270" s="3">
        <v>11</v>
      </c>
      <c r="I270" s="8">
        <v>107</v>
      </c>
      <c r="R270" s="3">
        <v>804</v>
      </c>
      <c r="S270" s="11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2.75">
      <c r="A271" s="32" t="s">
        <v>22</v>
      </c>
      <c r="B271" s="12">
        <v>805</v>
      </c>
      <c r="E271" s="3">
        <v>3</v>
      </c>
      <c r="F271" s="3">
        <v>1</v>
      </c>
      <c r="G271" s="3">
        <v>2</v>
      </c>
      <c r="H271" s="3">
        <v>11</v>
      </c>
      <c r="I271" s="8">
        <v>124</v>
      </c>
      <c r="R271" s="3">
        <v>805</v>
      </c>
      <c r="S271" s="1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2.75">
      <c r="A272" s="32" t="s">
        <v>22</v>
      </c>
      <c r="B272" s="12">
        <v>806</v>
      </c>
      <c r="E272" s="3">
        <v>3</v>
      </c>
      <c r="F272" s="3">
        <v>2</v>
      </c>
      <c r="G272" s="3">
        <v>2</v>
      </c>
      <c r="H272" s="3">
        <v>11</v>
      </c>
      <c r="I272" s="8">
        <v>105</v>
      </c>
      <c r="R272" s="3">
        <v>806</v>
      </c>
      <c r="S272" s="11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2.75">
      <c r="A273" s="32" t="s">
        <v>22</v>
      </c>
      <c r="B273" s="12">
        <v>807</v>
      </c>
      <c r="E273" s="3">
        <v>3</v>
      </c>
      <c r="F273" s="3">
        <v>2</v>
      </c>
      <c r="G273" s="3">
        <v>2</v>
      </c>
      <c r="H273" s="3">
        <v>11</v>
      </c>
      <c r="I273" s="8">
        <v>135</v>
      </c>
      <c r="R273" s="3">
        <v>807</v>
      </c>
      <c r="S273" s="11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2.75">
      <c r="A274" s="32" t="s">
        <v>22</v>
      </c>
      <c r="B274" s="12">
        <v>808</v>
      </c>
      <c r="E274" s="3">
        <v>3</v>
      </c>
      <c r="F274" s="3">
        <v>2</v>
      </c>
      <c r="G274" s="3">
        <v>2</v>
      </c>
      <c r="H274" s="3">
        <v>11</v>
      </c>
      <c r="I274" s="8">
        <v>113</v>
      </c>
      <c r="R274" s="3">
        <v>808</v>
      </c>
      <c r="S274" s="11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2.75">
      <c r="A275" s="32" t="s">
        <v>22</v>
      </c>
      <c r="B275" s="12">
        <v>809</v>
      </c>
      <c r="E275" s="3">
        <v>3</v>
      </c>
      <c r="F275" s="3">
        <v>2</v>
      </c>
      <c r="G275" s="3">
        <v>2</v>
      </c>
      <c r="H275" s="3">
        <v>11</v>
      </c>
      <c r="I275" s="8">
        <v>100</v>
      </c>
      <c r="R275" s="3">
        <v>809</v>
      </c>
      <c r="S275" s="11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2.75">
      <c r="A276" s="32" t="s">
        <v>22</v>
      </c>
      <c r="B276" s="12">
        <v>810</v>
      </c>
      <c r="E276" s="3">
        <v>3</v>
      </c>
      <c r="F276" s="3">
        <v>2</v>
      </c>
      <c r="G276" s="3">
        <v>2</v>
      </c>
      <c r="H276" s="3">
        <v>11</v>
      </c>
      <c r="I276" s="8">
        <v>133</v>
      </c>
      <c r="R276" s="3">
        <v>810</v>
      </c>
      <c r="S276" s="11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2.75">
      <c r="A277" s="32" t="s">
        <v>22</v>
      </c>
      <c r="B277" s="12">
        <v>811</v>
      </c>
      <c r="E277" s="3">
        <v>3</v>
      </c>
      <c r="F277" s="3">
        <v>2</v>
      </c>
      <c r="G277" s="3">
        <v>2</v>
      </c>
      <c r="H277" s="3">
        <v>11</v>
      </c>
      <c r="I277" s="8">
        <v>109</v>
      </c>
      <c r="R277" s="3">
        <v>811</v>
      </c>
      <c r="S277" s="11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2.75">
      <c r="A278" s="32" t="s">
        <v>22</v>
      </c>
      <c r="B278" s="12">
        <v>812</v>
      </c>
      <c r="E278" s="3">
        <v>3</v>
      </c>
      <c r="F278" s="3">
        <v>2</v>
      </c>
      <c r="G278" s="3">
        <v>2</v>
      </c>
      <c r="H278" s="3">
        <v>11</v>
      </c>
      <c r="I278" s="8">
        <v>149</v>
      </c>
      <c r="R278" s="3">
        <v>812</v>
      </c>
      <c r="S278" s="11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2.75">
      <c r="A279" s="32" t="s">
        <v>22</v>
      </c>
      <c r="B279" s="12">
        <v>813</v>
      </c>
      <c r="E279" s="3">
        <v>3</v>
      </c>
      <c r="F279" s="3">
        <v>2</v>
      </c>
      <c r="G279" s="3">
        <v>2</v>
      </c>
      <c r="H279" s="3">
        <v>11</v>
      </c>
      <c r="I279" s="8">
        <v>105</v>
      </c>
      <c r="R279" s="3">
        <v>813</v>
      </c>
      <c r="S279" s="11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2.75">
      <c r="A280" s="32" t="s">
        <v>22</v>
      </c>
      <c r="B280" s="12">
        <v>814</v>
      </c>
      <c r="E280" s="3">
        <v>3</v>
      </c>
      <c r="F280" s="3">
        <v>2</v>
      </c>
      <c r="G280" s="3">
        <v>2</v>
      </c>
      <c r="H280" s="3">
        <v>11</v>
      </c>
      <c r="I280" s="8">
        <v>114</v>
      </c>
      <c r="R280" s="3">
        <v>814</v>
      </c>
      <c r="S280" s="11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2.75">
      <c r="A281" s="32" t="s">
        <v>22</v>
      </c>
      <c r="B281" s="12">
        <v>815</v>
      </c>
      <c r="E281" s="3">
        <v>3</v>
      </c>
      <c r="F281" s="3">
        <v>2</v>
      </c>
      <c r="G281" s="3">
        <v>2</v>
      </c>
      <c r="H281" s="3">
        <v>11</v>
      </c>
      <c r="I281" s="8">
        <v>114</v>
      </c>
      <c r="R281" s="3">
        <v>815</v>
      </c>
      <c r="S281" s="1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2.75">
      <c r="A282" s="32" t="s">
        <v>22</v>
      </c>
      <c r="B282" s="12">
        <v>816</v>
      </c>
      <c r="E282" s="3">
        <v>3</v>
      </c>
      <c r="F282" s="3">
        <v>2</v>
      </c>
      <c r="G282" s="3">
        <v>2</v>
      </c>
      <c r="H282" s="3">
        <v>11</v>
      </c>
      <c r="I282" s="8">
        <v>122</v>
      </c>
      <c r="R282" s="3">
        <v>816</v>
      </c>
      <c r="S282" s="11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2.75">
      <c r="A283" s="32" t="s">
        <v>22</v>
      </c>
      <c r="B283" s="12">
        <v>817</v>
      </c>
      <c r="E283" s="3">
        <v>3</v>
      </c>
      <c r="F283" s="3">
        <v>2</v>
      </c>
      <c r="G283" s="3">
        <v>2</v>
      </c>
      <c r="H283" s="3">
        <v>11</v>
      </c>
      <c r="I283" s="8">
        <v>103</v>
      </c>
      <c r="R283" s="3">
        <v>817</v>
      </c>
      <c r="S283" s="11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2.75">
      <c r="A284" s="32" t="s">
        <v>22</v>
      </c>
      <c r="B284" s="12">
        <v>818</v>
      </c>
      <c r="E284" s="3">
        <v>3</v>
      </c>
      <c r="F284" s="3">
        <v>2</v>
      </c>
      <c r="G284" s="3">
        <v>2</v>
      </c>
      <c r="H284" s="3">
        <v>11</v>
      </c>
      <c r="I284" s="8">
        <v>128</v>
      </c>
      <c r="R284" s="3">
        <v>818</v>
      </c>
      <c r="S284" s="11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ht="12.75">
      <c r="A285" s="32" t="s">
        <v>22</v>
      </c>
      <c r="B285" s="12">
        <v>819</v>
      </c>
      <c r="E285" s="3">
        <v>3</v>
      </c>
      <c r="F285" s="3">
        <v>2</v>
      </c>
      <c r="G285" s="3">
        <v>2</v>
      </c>
      <c r="H285" s="3">
        <v>11</v>
      </c>
      <c r="I285" s="8">
        <v>114</v>
      </c>
      <c r="R285" s="3">
        <v>819</v>
      </c>
      <c r="S285" s="11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2.75">
      <c r="A286" s="32" t="s">
        <v>22</v>
      </c>
      <c r="B286" s="12">
        <v>820</v>
      </c>
      <c r="E286" s="3">
        <v>3</v>
      </c>
      <c r="F286" s="3">
        <v>2</v>
      </c>
      <c r="G286" s="3">
        <v>2</v>
      </c>
      <c r="H286" s="3">
        <v>11</v>
      </c>
      <c r="I286" s="8">
        <v>115</v>
      </c>
      <c r="R286" s="3">
        <v>820</v>
      </c>
      <c r="S286" s="11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1" ht="12.75">
      <c r="A287" s="32" t="s">
        <v>22</v>
      </c>
      <c r="B287" s="12">
        <v>821</v>
      </c>
      <c r="E287" s="3">
        <v>3</v>
      </c>
      <c r="F287" s="3">
        <v>2</v>
      </c>
      <c r="G287" s="3">
        <v>2</v>
      </c>
      <c r="H287" s="3">
        <v>12</v>
      </c>
      <c r="I287" s="8">
        <v>113</v>
      </c>
      <c r="R287" s="3">
        <v>821</v>
      </c>
      <c r="S287" s="11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3" t="s">
        <v>54</v>
      </c>
    </row>
    <row r="288" spans="1:31" ht="12.75">
      <c r="A288" s="32" t="s">
        <v>22</v>
      </c>
      <c r="B288" s="12">
        <v>822</v>
      </c>
      <c r="E288" s="3">
        <v>3</v>
      </c>
      <c r="F288" s="3">
        <v>1</v>
      </c>
      <c r="G288" s="3">
        <v>1</v>
      </c>
      <c r="H288" s="3">
        <v>12</v>
      </c>
      <c r="I288" s="8">
        <v>176</v>
      </c>
      <c r="R288" s="3">
        <v>822</v>
      </c>
      <c r="S288" s="11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3" t="s">
        <v>55</v>
      </c>
    </row>
    <row r="289" spans="1:30" ht="12.75">
      <c r="A289" s="32" t="s">
        <v>22</v>
      </c>
      <c r="B289" s="12">
        <v>823</v>
      </c>
      <c r="E289" s="3">
        <v>3</v>
      </c>
      <c r="F289" s="3">
        <v>2</v>
      </c>
      <c r="G289" s="3">
        <v>2</v>
      </c>
      <c r="H289" s="3">
        <v>11</v>
      </c>
      <c r="I289" s="8">
        <v>141</v>
      </c>
      <c r="R289" s="3">
        <v>823</v>
      </c>
      <c r="S289" s="11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2.75">
      <c r="A290" s="32" t="s">
        <v>22</v>
      </c>
      <c r="B290" s="12">
        <v>824</v>
      </c>
      <c r="E290" s="3">
        <v>3</v>
      </c>
      <c r="F290" s="3">
        <v>2</v>
      </c>
      <c r="G290" s="3">
        <v>2</v>
      </c>
      <c r="H290" s="3">
        <v>11</v>
      </c>
      <c r="I290" s="8">
        <v>144</v>
      </c>
      <c r="R290" s="3">
        <v>824</v>
      </c>
      <c r="S290" s="11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2.75">
      <c r="A291" s="32" t="s">
        <v>22</v>
      </c>
      <c r="B291" s="12">
        <v>825</v>
      </c>
      <c r="E291" s="3">
        <v>3</v>
      </c>
      <c r="F291" s="3">
        <v>2</v>
      </c>
      <c r="G291" s="3">
        <v>2</v>
      </c>
      <c r="H291" s="3">
        <v>11</v>
      </c>
      <c r="I291" s="8">
        <v>102</v>
      </c>
      <c r="R291" s="3">
        <v>825</v>
      </c>
      <c r="S291" s="11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2.75">
      <c r="A292" s="32" t="s">
        <v>22</v>
      </c>
      <c r="B292" s="12">
        <v>826</v>
      </c>
      <c r="E292" s="3">
        <v>3</v>
      </c>
      <c r="F292" s="3">
        <v>2</v>
      </c>
      <c r="G292" s="3">
        <v>2</v>
      </c>
      <c r="H292" s="3">
        <v>11</v>
      </c>
      <c r="I292" s="8">
        <v>107</v>
      </c>
      <c r="R292" s="3">
        <v>826</v>
      </c>
      <c r="S292" s="11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9:30" ht="12.75">
      <c r="S293" s="11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9:30" ht="12.75">
      <c r="S294" s="11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9:30" ht="12.75">
      <c r="S295" s="11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9:30" ht="12.75">
      <c r="S296" s="11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9:30" ht="12.75">
      <c r="S297" s="11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9:30" ht="12.75">
      <c r="S298" s="11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9:30" ht="12.75">
      <c r="S299" s="11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9:30" ht="12.75">
      <c r="S300" s="11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9:30" ht="12.75">
      <c r="S301" s="1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9:30" ht="12.75">
      <c r="S302" s="11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9:30" ht="12.75">
      <c r="S303" s="11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9:30" ht="12.75">
      <c r="S304" s="11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9:30" ht="12.75">
      <c r="S305" s="11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9:30" ht="12.75">
      <c r="S306" s="11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9:30" ht="12.75">
      <c r="S307" s="11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9:30" ht="12.75">
      <c r="S308" s="11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9:30" ht="12.75">
      <c r="S309" s="11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9:30" ht="12.75">
      <c r="S310" s="11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9:30" ht="12.75">
      <c r="S311" s="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</sheetData>
  <sheetProtection/>
  <printOptions gridLines="1"/>
  <pageMargins left="0.23" right="0.16" top="0.58" bottom="0.7086614173228347" header="0.23" footer="0.2755905511811024"/>
  <pageSetup horizontalDpi="600" verticalDpi="600" orientation="landscape" paperSize="9" r:id="rId1"/>
  <headerFooter alignWithMargins="0">
    <oddHeader>&amp;L&amp;6 11 =  Elossa, normaali latvus 12 =  Elossa, latvus epäsymm. piisk., 13 =  Elossa, kuoleva, 14 =  Elossa, vino (&gt; 1 m)
21 =  Kuollut, kelo, 22 =  Kuollut, pökkelö, 23 =  Kuollut, maassa ilmakuvapuu. 
31 =  Kanto
&amp;C&amp;"Arial,Bold"&amp;8&amp;F&amp;R&amp;P</oddHeader>
    <oddFooter>&amp;L&amp;6FOTOPUU: 0= koealan ulkop., 1 = Sisällä, löytyi, 2 = Sisällä, valepuu, 3 = omissio
JAKSO: 1 = ylempi/ainoa, 2 = al.
P-LAJI: 1 = MÄ, 2=NÄRE, 3=RA-KO, 4=HI-KO, 5=HAAPA, 6=HA-LEP, 7=TE-LEP, 8=TUOMI, 9=LE-KU, 13=RAITA, 16=PIHLAJA, 20=MUULP., 21=MUUHAVUP.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5"/>
  <sheetViews>
    <sheetView zoomScalePageLayoutView="0" workbookViewId="0" topLeftCell="A1">
      <pane xSplit="2" ySplit="1" topLeftCell="C28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302" sqref="L302"/>
    </sheetView>
  </sheetViews>
  <sheetFormatPr defaultColWidth="9.140625" defaultRowHeight="12.75"/>
  <cols>
    <col min="1" max="1" width="4.00390625" style="0" customWidth="1"/>
    <col min="2" max="2" width="3.7109375" style="3" customWidth="1"/>
    <col min="3" max="3" width="3.00390625" style="6" customWidth="1"/>
    <col min="4" max="4" width="4.7109375" style="3" customWidth="1"/>
    <col min="5" max="5" width="3.28125" style="3" customWidth="1"/>
    <col min="6" max="6" width="3.00390625" style="3" customWidth="1"/>
    <col min="7" max="7" width="3.7109375" style="3" customWidth="1"/>
    <col min="8" max="8" width="3.57421875" style="3" customWidth="1"/>
    <col min="9" max="9" width="5.28125" style="8" customWidth="1"/>
    <col min="10" max="10" width="10.28125" style="10" customWidth="1"/>
    <col min="11" max="11" width="7.00390625" style="3" customWidth="1"/>
    <col min="12" max="12" width="6.140625" style="3" customWidth="1"/>
    <col min="13" max="13" width="4.00390625" style="3" customWidth="1"/>
    <col min="14" max="14" width="5.7109375" style="3" customWidth="1"/>
    <col min="15" max="15" width="5.421875" style="3" customWidth="1"/>
    <col min="16" max="16" width="6.140625" style="8" customWidth="1"/>
    <col min="17" max="17" width="4.57421875" style="8" customWidth="1"/>
    <col min="18" max="18" width="4.00390625" style="3" customWidth="1"/>
    <col min="19" max="19" width="5.7109375" style="10" customWidth="1"/>
    <col min="20" max="20" width="5.140625" style="3" bestFit="1" customWidth="1"/>
    <col min="21" max="21" width="6.421875" style="3" customWidth="1"/>
    <col min="22" max="22" width="6.57421875" style="3" customWidth="1"/>
    <col min="23" max="23" width="5.140625" style="3" bestFit="1" customWidth="1"/>
    <col min="24" max="24" width="7.28125" style="3" customWidth="1"/>
    <col min="25" max="25" width="5.28125" style="3" customWidth="1"/>
    <col min="26" max="26" width="5.140625" style="3" bestFit="1" customWidth="1"/>
    <col min="27" max="27" width="6.140625" style="3" customWidth="1"/>
    <col min="28" max="28" width="5.7109375" style="3" customWidth="1"/>
    <col min="29" max="29" width="5.140625" style="3" bestFit="1" customWidth="1"/>
    <col min="30" max="30" width="6.57421875" style="3" customWidth="1"/>
    <col min="31" max="31" width="14.28125" style="3" customWidth="1"/>
    <col min="32" max="33" width="5.28125" style="0" customWidth="1"/>
  </cols>
  <sheetData>
    <row r="1" spans="1:31" s="1" customFormat="1" ht="67.5" customHeight="1">
      <c r="A1" s="1" t="s">
        <v>20</v>
      </c>
      <c r="B1" s="18" t="s">
        <v>0</v>
      </c>
      <c r="C1" s="18" t="s">
        <v>1</v>
      </c>
      <c r="D1" s="18" t="s">
        <v>2</v>
      </c>
      <c r="E1" s="2" t="s">
        <v>12</v>
      </c>
      <c r="F1" s="2" t="s">
        <v>3</v>
      </c>
      <c r="G1" s="2" t="s">
        <v>4</v>
      </c>
      <c r="H1" s="2" t="s">
        <v>5</v>
      </c>
      <c r="I1" s="7" t="s">
        <v>6</v>
      </c>
      <c r="J1" s="9" t="s">
        <v>7</v>
      </c>
      <c r="K1" s="2" t="s">
        <v>15</v>
      </c>
      <c r="L1" s="2" t="s">
        <v>19</v>
      </c>
      <c r="M1" s="2" t="s">
        <v>14</v>
      </c>
      <c r="N1" s="2" t="s">
        <v>17</v>
      </c>
      <c r="O1" s="2" t="s">
        <v>18</v>
      </c>
      <c r="P1" s="2" t="s">
        <v>16</v>
      </c>
      <c r="Q1" s="7" t="s">
        <v>8</v>
      </c>
      <c r="R1" s="2" t="s">
        <v>0</v>
      </c>
      <c r="S1" s="9" t="s">
        <v>9</v>
      </c>
      <c r="T1" s="2" t="s">
        <v>10</v>
      </c>
      <c r="U1" s="2" t="s">
        <v>11</v>
      </c>
      <c r="V1" s="2" t="s">
        <v>9</v>
      </c>
      <c r="W1" s="2" t="s">
        <v>10</v>
      </c>
      <c r="X1" s="2" t="s">
        <v>11</v>
      </c>
      <c r="Y1" s="2" t="s">
        <v>9</v>
      </c>
      <c r="Z1" s="2" t="s">
        <v>10</v>
      </c>
      <c r="AA1" s="2" t="s">
        <v>11</v>
      </c>
      <c r="AB1" s="2" t="s">
        <v>9</v>
      </c>
      <c r="AC1" s="2" t="s">
        <v>10</v>
      </c>
      <c r="AD1" s="2" t="s">
        <v>11</v>
      </c>
      <c r="AE1" s="2" t="s">
        <v>13</v>
      </c>
    </row>
    <row r="2" spans="1:18" ht="12.75">
      <c r="A2" s="3" t="s">
        <v>22</v>
      </c>
      <c r="B2" s="12">
        <v>253</v>
      </c>
      <c r="C2" s="3">
        <v>1</v>
      </c>
      <c r="D2" s="4">
        <v>18.72</v>
      </c>
      <c r="E2" s="5">
        <v>0</v>
      </c>
      <c r="I2" s="13"/>
      <c r="R2" s="5">
        <f>B2</f>
        <v>253</v>
      </c>
    </row>
    <row r="3" spans="1:18" ht="12.75">
      <c r="A3" s="3" t="s">
        <v>22</v>
      </c>
      <c r="B3" s="12">
        <v>254</v>
      </c>
      <c r="C3" s="3">
        <v>1</v>
      </c>
      <c r="D3" s="4">
        <v>19.22</v>
      </c>
      <c r="E3" s="5">
        <v>1</v>
      </c>
      <c r="F3" s="3">
        <v>1</v>
      </c>
      <c r="G3" s="3">
        <v>1</v>
      </c>
      <c r="H3" s="3">
        <v>11</v>
      </c>
      <c r="I3" s="13">
        <v>237</v>
      </c>
      <c r="R3" s="5">
        <f aca="true" t="shared" si="0" ref="R3:R66">B3</f>
        <v>254</v>
      </c>
    </row>
    <row r="4" spans="1:18" ht="12.75">
      <c r="A4" s="3" t="s">
        <v>22</v>
      </c>
      <c r="B4" s="12">
        <v>256</v>
      </c>
      <c r="C4" s="3">
        <v>1</v>
      </c>
      <c r="D4" s="4">
        <v>20.11</v>
      </c>
      <c r="E4" s="5">
        <v>1</v>
      </c>
      <c r="F4" s="3">
        <v>1</v>
      </c>
      <c r="G4" s="14">
        <v>1</v>
      </c>
      <c r="H4" s="3">
        <v>11</v>
      </c>
      <c r="I4" s="15">
        <v>228</v>
      </c>
      <c r="K4" s="3">
        <v>21</v>
      </c>
      <c r="L4" s="3">
        <v>8</v>
      </c>
      <c r="M4" s="3">
        <v>18</v>
      </c>
      <c r="R4" s="5">
        <f t="shared" si="0"/>
        <v>256</v>
      </c>
    </row>
    <row r="5" spans="1:31" ht="12.75">
      <c r="A5" s="3" t="s">
        <v>22</v>
      </c>
      <c r="B5" s="12">
        <v>261</v>
      </c>
      <c r="C5" s="3">
        <v>1</v>
      </c>
      <c r="D5" s="4">
        <v>21.8</v>
      </c>
      <c r="E5" s="5">
        <v>1</v>
      </c>
      <c r="F5" s="3">
        <v>1</v>
      </c>
      <c r="G5" s="14">
        <v>3</v>
      </c>
      <c r="H5" s="3">
        <v>13</v>
      </c>
      <c r="I5" s="15">
        <v>152</v>
      </c>
      <c r="R5" s="5">
        <f t="shared" si="0"/>
        <v>261</v>
      </c>
      <c r="AE5" s="3" t="s">
        <v>23</v>
      </c>
    </row>
    <row r="6" spans="1:18" ht="12.75">
      <c r="A6" s="3" t="s">
        <v>22</v>
      </c>
      <c r="B6" s="12">
        <v>262</v>
      </c>
      <c r="C6" s="3">
        <v>3</v>
      </c>
      <c r="D6" s="4">
        <v>18.64</v>
      </c>
      <c r="E6" s="5">
        <v>2</v>
      </c>
      <c r="G6" s="14"/>
      <c r="I6" s="15"/>
      <c r="R6" s="5">
        <f t="shared" si="0"/>
        <v>262</v>
      </c>
    </row>
    <row r="7" spans="1:18" ht="12.75">
      <c r="A7" s="3" t="s">
        <v>22</v>
      </c>
      <c r="B7" s="12">
        <v>263</v>
      </c>
      <c r="C7" s="3">
        <v>3</v>
      </c>
      <c r="D7" s="4">
        <v>21.64</v>
      </c>
      <c r="E7" s="5">
        <v>1</v>
      </c>
      <c r="F7" s="3">
        <v>1</v>
      </c>
      <c r="G7" s="3">
        <v>3</v>
      </c>
      <c r="H7" s="3">
        <v>11</v>
      </c>
      <c r="I7" s="13">
        <v>191</v>
      </c>
      <c r="R7" s="5">
        <f t="shared" si="0"/>
        <v>263</v>
      </c>
    </row>
    <row r="8" spans="1:31" ht="12.75">
      <c r="A8" s="3" t="s">
        <v>22</v>
      </c>
      <c r="B8" s="12">
        <v>264</v>
      </c>
      <c r="C8" s="3">
        <v>3</v>
      </c>
      <c r="D8" s="4">
        <v>9.34</v>
      </c>
      <c r="E8" s="5">
        <v>1</v>
      </c>
      <c r="F8" s="3">
        <v>1</v>
      </c>
      <c r="G8" s="3">
        <v>3</v>
      </c>
      <c r="H8" s="3">
        <v>12</v>
      </c>
      <c r="I8" s="13">
        <v>142</v>
      </c>
      <c r="R8" s="5">
        <f t="shared" si="0"/>
        <v>264</v>
      </c>
      <c r="AE8" s="3" t="s">
        <v>56</v>
      </c>
    </row>
    <row r="9" spans="1:18" ht="12.75">
      <c r="A9" s="3" t="s">
        <v>22</v>
      </c>
      <c r="B9" s="12">
        <v>267</v>
      </c>
      <c r="C9" s="3">
        <v>3</v>
      </c>
      <c r="D9" s="4">
        <v>20.58</v>
      </c>
      <c r="E9" s="5">
        <v>1</v>
      </c>
      <c r="F9" s="3">
        <v>1</v>
      </c>
      <c r="G9" s="3">
        <v>3</v>
      </c>
      <c r="H9" s="3">
        <v>11</v>
      </c>
      <c r="I9" s="13">
        <v>172</v>
      </c>
      <c r="K9" s="3">
        <v>22.5</v>
      </c>
      <c r="L9" s="3">
        <v>12</v>
      </c>
      <c r="M9" s="3">
        <v>14</v>
      </c>
      <c r="R9" s="5">
        <f t="shared" si="0"/>
        <v>267</v>
      </c>
    </row>
    <row r="10" spans="1:18" ht="12.75">
      <c r="A10" s="3" t="s">
        <v>22</v>
      </c>
      <c r="B10" s="12">
        <v>269</v>
      </c>
      <c r="C10" s="3">
        <v>1</v>
      </c>
      <c r="D10" s="4">
        <v>21.32</v>
      </c>
      <c r="E10" s="5">
        <v>1</v>
      </c>
      <c r="F10" s="3">
        <v>1</v>
      </c>
      <c r="G10" s="3">
        <v>3</v>
      </c>
      <c r="H10" s="3">
        <v>11</v>
      </c>
      <c r="I10" s="13">
        <v>192</v>
      </c>
      <c r="R10" s="5">
        <f t="shared" si="0"/>
        <v>269</v>
      </c>
    </row>
    <row r="11" spans="1:18" ht="12.75">
      <c r="A11" s="3" t="s">
        <v>22</v>
      </c>
      <c r="B11" s="12">
        <v>272</v>
      </c>
      <c r="C11" s="3">
        <v>1</v>
      </c>
      <c r="D11" s="4">
        <v>11.2</v>
      </c>
      <c r="E11" s="5">
        <v>1</v>
      </c>
      <c r="F11" s="3">
        <v>2</v>
      </c>
      <c r="G11" s="3">
        <v>3</v>
      </c>
      <c r="H11" s="3">
        <v>11</v>
      </c>
      <c r="I11" s="15">
        <v>162</v>
      </c>
      <c r="R11" s="5">
        <f t="shared" si="0"/>
        <v>272</v>
      </c>
    </row>
    <row r="12" spans="1:18" ht="12.75">
      <c r="A12" s="3" t="s">
        <v>22</v>
      </c>
      <c r="B12" s="12">
        <v>274</v>
      </c>
      <c r="C12" s="3">
        <v>3</v>
      </c>
      <c r="D12" s="4">
        <v>18.97</v>
      </c>
      <c r="E12" s="5">
        <v>1</v>
      </c>
      <c r="F12" s="3">
        <v>1</v>
      </c>
      <c r="G12" s="3">
        <v>3</v>
      </c>
      <c r="H12" s="3">
        <v>11</v>
      </c>
      <c r="I12" s="15">
        <v>202</v>
      </c>
      <c r="R12" s="5">
        <f t="shared" si="0"/>
        <v>274</v>
      </c>
    </row>
    <row r="13" spans="1:18" ht="12.75">
      <c r="A13" s="3" t="s">
        <v>22</v>
      </c>
      <c r="B13" s="12">
        <v>276</v>
      </c>
      <c r="C13" s="3">
        <v>1</v>
      </c>
      <c r="D13" s="4">
        <v>19.86</v>
      </c>
      <c r="E13" s="5">
        <v>1</v>
      </c>
      <c r="F13" s="3">
        <v>1</v>
      </c>
      <c r="G13" s="14">
        <v>1</v>
      </c>
      <c r="H13" s="3">
        <v>11</v>
      </c>
      <c r="I13" s="15">
        <v>219</v>
      </c>
      <c r="R13" s="5">
        <f t="shared" si="0"/>
        <v>276</v>
      </c>
    </row>
    <row r="14" spans="1:18" ht="12.75">
      <c r="A14" s="3" t="s">
        <v>22</v>
      </c>
      <c r="B14" s="12">
        <v>278</v>
      </c>
      <c r="C14" s="3">
        <v>1</v>
      </c>
      <c r="D14" s="4">
        <v>21.65</v>
      </c>
      <c r="E14" s="5">
        <v>1</v>
      </c>
      <c r="F14" s="3">
        <v>1</v>
      </c>
      <c r="G14" s="14">
        <v>1</v>
      </c>
      <c r="H14" s="3">
        <v>11</v>
      </c>
      <c r="I14" s="15">
        <v>206</v>
      </c>
      <c r="R14" s="5">
        <f t="shared" si="0"/>
        <v>278</v>
      </c>
    </row>
    <row r="15" spans="1:18" ht="12.75">
      <c r="A15" s="3" t="s">
        <v>22</v>
      </c>
      <c r="B15" s="12">
        <v>279</v>
      </c>
      <c r="C15" s="3">
        <v>3</v>
      </c>
      <c r="D15" s="4">
        <v>22.06</v>
      </c>
      <c r="E15" s="5">
        <v>1</v>
      </c>
      <c r="F15" s="3">
        <v>1</v>
      </c>
      <c r="G15" s="3">
        <v>3</v>
      </c>
      <c r="H15" s="3">
        <v>11</v>
      </c>
      <c r="I15" s="13">
        <v>247</v>
      </c>
      <c r="R15" s="5">
        <f t="shared" si="0"/>
        <v>279</v>
      </c>
    </row>
    <row r="16" spans="1:18" ht="12.75">
      <c r="A16" s="3" t="s">
        <v>22</v>
      </c>
      <c r="B16" s="12">
        <v>280</v>
      </c>
      <c r="C16" s="3">
        <v>3</v>
      </c>
      <c r="D16" s="4">
        <v>19.88</v>
      </c>
      <c r="E16" s="5">
        <v>1</v>
      </c>
      <c r="F16" s="3">
        <v>1</v>
      </c>
      <c r="G16" s="3">
        <v>3</v>
      </c>
      <c r="H16" s="3">
        <v>11</v>
      </c>
      <c r="I16" s="15">
        <v>191</v>
      </c>
      <c r="R16" s="5">
        <f t="shared" si="0"/>
        <v>280</v>
      </c>
    </row>
    <row r="17" spans="1:18" ht="12.75">
      <c r="A17" s="3" t="s">
        <v>22</v>
      </c>
      <c r="B17" s="12">
        <v>282</v>
      </c>
      <c r="C17" s="3">
        <v>3</v>
      </c>
      <c r="D17" s="4">
        <v>21.93</v>
      </c>
      <c r="E17" s="5">
        <v>1</v>
      </c>
      <c r="F17" s="3">
        <v>1</v>
      </c>
      <c r="G17" s="3">
        <v>3</v>
      </c>
      <c r="H17" s="3">
        <v>11</v>
      </c>
      <c r="I17" s="15">
        <v>219</v>
      </c>
      <c r="R17" s="5">
        <f t="shared" si="0"/>
        <v>282</v>
      </c>
    </row>
    <row r="18" spans="1:31" ht="12.75">
      <c r="A18" s="3" t="s">
        <v>22</v>
      </c>
      <c r="B18" s="12">
        <v>284</v>
      </c>
      <c r="C18" s="3">
        <v>3</v>
      </c>
      <c r="D18" s="4">
        <v>21.99</v>
      </c>
      <c r="E18" s="5">
        <v>1</v>
      </c>
      <c r="F18" s="3">
        <v>1</v>
      </c>
      <c r="G18" s="3">
        <v>3</v>
      </c>
      <c r="H18" s="3">
        <v>12</v>
      </c>
      <c r="I18" s="15">
        <v>214</v>
      </c>
      <c r="R18" s="5">
        <f t="shared" si="0"/>
        <v>284</v>
      </c>
      <c r="AE18" s="3" t="s">
        <v>57</v>
      </c>
    </row>
    <row r="19" spans="1:31" ht="12.75">
      <c r="A19" s="3" t="s">
        <v>22</v>
      </c>
      <c r="B19" s="12">
        <v>285</v>
      </c>
      <c r="C19" s="3">
        <v>3</v>
      </c>
      <c r="D19" s="4">
        <v>23.97</v>
      </c>
      <c r="E19" s="5">
        <v>1</v>
      </c>
      <c r="F19" s="3">
        <v>1</v>
      </c>
      <c r="G19" s="3">
        <v>3</v>
      </c>
      <c r="H19" s="3">
        <v>12</v>
      </c>
      <c r="I19" s="13">
        <v>270</v>
      </c>
      <c r="K19" s="3">
        <v>26</v>
      </c>
      <c r="L19" s="3">
        <v>14</v>
      </c>
      <c r="M19" s="3">
        <v>23</v>
      </c>
      <c r="R19" s="5">
        <f t="shared" si="0"/>
        <v>285</v>
      </c>
      <c r="AE19" s="3" t="s">
        <v>57</v>
      </c>
    </row>
    <row r="20" spans="1:18" ht="12.75">
      <c r="A20" s="3" t="s">
        <v>22</v>
      </c>
      <c r="B20" s="12">
        <v>287</v>
      </c>
      <c r="C20" s="3">
        <v>1</v>
      </c>
      <c r="D20" s="4">
        <v>12.48</v>
      </c>
      <c r="E20" s="5">
        <v>1</v>
      </c>
      <c r="F20" s="3">
        <v>2</v>
      </c>
      <c r="G20" s="3">
        <v>2</v>
      </c>
      <c r="H20" s="3">
        <v>11</v>
      </c>
      <c r="I20" s="15">
        <v>149</v>
      </c>
      <c r="R20" s="5">
        <f t="shared" si="0"/>
        <v>287</v>
      </c>
    </row>
    <row r="21" spans="1:18" ht="12.75">
      <c r="A21" s="3" t="s">
        <v>22</v>
      </c>
      <c r="B21" s="12">
        <v>290</v>
      </c>
      <c r="C21" s="3">
        <v>1</v>
      </c>
      <c r="D21" s="4">
        <v>19.57</v>
      </c>
      <c r="E21" s="5">
        <v>0</v>
      </c>
      <c r="F21" s="5"/>
      <c r="G21" s="5"/>
      <c r="H21" s="5"/>
      <c r="I21" s="5"/>
      <c r="R21" s="5">
        <f t="shared" si="0"/>
        <v>290</v>
      </c>
    </row>
    <row r="22" spans="1:18" ht="12.75">
      <c r="A22" s="3" t="s">
        <v>22</v>
      </c>
      <c r="B22" s="12">
        <v>292</v>
      </c>
      <c r="C22" s="3">
        <v>1</v>
      </c>
      <c r="D22" s="4">
        <v>19.34</v>
      </c>
      <c r="E22" s="5">
        <v>0</v>
      </c>
      <c r="F22" s="5"/>
      <c r="G22" s="5"/>
      <c r="H22" s="5"/>
      <c r="I22" s="5"/>
      <c r="R22" s="5">
        <f t="shared" si="0"/>
        <v>292</v>
      </c>
    </row>
    <row r="23" spans="1:18" ht="12.75">
      <c r="A23" s="3" t="s">
        <v>22</v>
      </c>
      <c r="B23" s="12">
        <v>293</v>
      </c>
      <c r="C23" s="3">
        <v>1</v>
      </c>
      <c r="D23" s="4">
        <v>20.11</v>
      </c>
      <c r="E23" s="5">
        <v>0</v>
      </c>
      <c r="F23" s="5"/>
      <c r="G23" s="5"/>
      <c r="H23" s="5"/>
      <c r="I23" s="5"/>
      <c r="R23" s="5">
        <f t="shared" si="0"/>
        <v>293</v>
      </c>
    </row>
    <row r="24" spans="1:18" ht="12.75">
      <c r="A24" s="3" t="s">
        <v>22</v>
      </c>
      <c r="B24" s="12">
        <v>294</v>
      </c>
      <c r="C24" s="3">
        <v>1</v>
      </c>
      <c r="D24" s="4">
        <v>19.98</v>
      </c>
      <c r="E24" s="5">
        <v>1</v>
      </c>
      <c r="F24" s="3">
        <v>1</v>
      </c>
      <c r="G24" s="14">
        <v>1</v>
      </c>
      <c r="H24" s="3">
        <v>11</v>
      </c>
      <c r="I24" s="15">
        <v>260</v>
      </c>
      <c r="R24" s="5">
        <f t="shared" si="0"/>
        <v>294</v>
      </c>
    </row>
    <row r="25" spans="1:18" ht="12.75">
      <c r="A25" s="3" t="s">
        <v>22</v>
      </c>
      <c r="B25" s="12">
        <v>295</v>
      </c>
      <c r="C25" s="3">
        <v>1</v>
      </c>
      <c r="D25" s="4">
        <v>20.79</v>
      </c>
      <c r="E25" s="5">
        <v>1</v>
      </c>
      <c r="F25" s="3">
        <v>1</v>
      </c>
      <c r="G25" s="14">
        <v>1</v>
      </c>
      <c r="H25" s="3">
        <v>11</v>
      </c>
      <c r="I25" s="15">
        <v>282</v>
      </c>
      <c r="K25" s="3">
        <v>21.5</v>
      </c>
      <c r="L25" s="3">
        <v>8</v>
      </c>
      <c r="M25" s="3">
        <v>23</v>
      </c>
      <c r="N25" s="3">
        <v>12</v>
      </c>
      <c r="O25" s="3">
        <v>28</v>
      </c>
      <c r="P25" s="8">
        <v>25</v>
      </c>
      <c r="Q25" s="8">
        <v>42</v>
      </c>
      <c r="R25" s="5">
        <f t="shared" si="0"/>
        <v>295</v>
      </c>
    </row>
    <row r="26" spans="1:18" ht="12.75">
      <c r="A26" s="3" t="s">
        <v>22</v>
      </c>
      <c r="B26" s="12">
        <v>296</v>
      </c>
      <c r="C26" s="3">
        <v>1</v>
      </c>
      <c r="D26" s="4">
        <v>16.09</v>
      </c>
      <c r="E26" s="5">
        <v>1</v>
      </c>
      <c r="F26" s="3">
        <v>1</v>
      </c>
      <c r="G26" s="14">
        <v>1</v>
      </c>
      <c r="H26" s="3">
        <v>11</v>
      </c>
      <c r="I26" s="13">
        <v>163</v>
      </c>
      <c r="R26" s="5">
        <f t="shared" si="0"/>
        <v>296</v>
      </c>
    </row>
    <row r="27" spans="1:18" ht="12.75">
      <c r="A27" s="3" t="s">
        <v>22</v>
      </c>
      <c r="B27" s="12">
        <v>297</v>
      </c>
      <c r="C27" s="3">
        <v>1</v>
      </c>
      <c r="D27" s="4">
        <v>19.04</v>
      </c>
      <c r="E27" s="5">
        <v>1</v>
      </c>
      <c r="F27" s="3">
        <v>1</v>
      </c>
      <c r="G27" s="14">
        <v>1</v>
      </c>
      <c r="H27" s="3">
        <v>11</v>
      </c>
      <c r="I27" s="15">
        <v>203</v>
      </c>
      <c r="R27" s="5">
        <f t="shared" si="0"/>
        <v>297</v>
      </c>
    </row>
    <row r="28" spans="1:18" ht="12.75">
      <c r="A28" s="3" t="s">
        <v>22</v>
      </c>
      <c r="B28" s="12">
        <v>298</v>
      </c>
      <c r="C28" s="3">
        <v>1</v>
      </c>
      <c r="D28" s="4">
        <v>20.48</v>
      </c>
      <c r="E28" s="5">
        <v>1</v>
      </c>
      <c r="F28" s="3">
        <v>1</v>
      </c>
      <c r="G28" s="14">
        <v>1</v>
      </c>
      <c r="H28" s="3">
        <v>11</v>
      </c>
      <c r="I28" s="15">
        <v>214</v>
      </c>
      <c r="R28" s="5">
        <f t="shared" si="0"/>
        <v>298</v>
      </c>
    </row>
    <row r="29" spans="1:18" ht="12.75">
      <c r="A29" s="3" t="s">
        <v>22</v>
      </c>
      <c r="B29" s="12">
        <v>299</v>
      </c>
      <c r="C29" s="3">
        <v>1</v>
      </c>
      <c r="D29" s="4">
        <v>21.31</v>
      </c>
      <c r="E29" s="5">
        <v>1</v>
      </c>
      <c r="F29" s="3">
        <v>1</v>
      </c>
      <c r="G29" s="14">
        <v>1</v>
      </c>
      <c r="H29" s="3">
        <v>11</v>
      </c>
      <c r="I29" s="13">
        <v>290</v>
      </c>
      <c r="K29" s="3">
        <v>19.5</v>
      </c>
      <c r="L29" s="3">
        <v>5.5</v>
      </c>
      <c r="M29" s="3">
        <v>25</v>
      </c>
      <c r="R29" s="5">
        <f t="shared" si="0"/>
        <v>299</v>
      </c>
    </row>
    <row r="30" spans="1:18" ht="12.75">
      <c r="A30" s="3" t="s">
        <v>22</v>
      </c>
      <c r="B30" s="12">
        <v>300</v>
      </c>
      <c r="C30" s="3">
        <v>1</v>
      </c>
      <c r="D30" s="4">
        <v>20.33</v>
      </c>
      <c r="E30" s="5">
        <v>1</v>
      </c>
      <c r="F30" s="3">
        <v>1</v>
      </c>
      <c r="G30" s="14">
        <v>1</v>
      </c>
      <c r="H30" s="3">
        <v>11</v>
      </c>
      <c r="I30" s="13">
        <v>230</v>
      </c>
      <c r="R30" s="5">
        <f t="shared" si="0"/>
        <v>300</v>
      </c>
    </row>
    <row r="31" spans="1:18" ht="12.75">
      <c r="A31" s="3" t="s">
        <v>22</v>
      </c>
      <c r="B31" s="12">
        <v>301</v>
      </c>
      <c r="C31" s="3">
        <v>1</v>
      </c>
      <c r="D31" s="4">
        <v>19.63</v>
      </c>
      <c r="E31" s="5">
        <v>1</v>
      </c>
      <c r="F31" s="3">
        <v>1</v>
      </c>
      <c r="G31" s="14">
        <v>1</v>
      </c>
      <c r="H31" s="3">
        <v>11</v>
      </c>
      <c r="I31" s="13">
        <v>234</v>
      </c>
      <c r="R31" s="5">
        <f t="shared" si="0"/>
        <v>301</v>
      </c>
    </row>
    <row r="32" spans="1:18" ht="12.75">
      <c r="A32" s="3" t="s">
        <v>22</v>
      </c>
      <c r="B32" s="12">
        <v>302</v>
      </c>
      <c r="C32" s="3">
        <v>1</v>
      </c>
      <c r="D32" s="4">
        <v>19.63</v>
      </c>
      <c r="E32" s="5">
        <v>1</v>
      </c>
      <c r="F32" s="3">
        <v>1</v>
      </c>
      <c r="G32" s="14">
        <v>1</v>
      </c>
      <c r="H32" s="3">
        <v>11</v>
      </c>
      <c r="I32" s="15">
        <v>191</v>
      </c>
      <c r="K32" s="3">
        <v>21</v>
      </c>
      <c r="L32" s="3">
        <v>11.5</v>
      </c>
      <c r="M32" s="3">
        <v>15</v>
      </c>
      <c r="R32" s="5">
        <f t="shared" si="0"/>
        <v>302</v>
      </c>
    </row>
    <row r="33" spans="1:18" ht="12.75">
      <c r="A33" s="3" t="s">
        <v>22</v>
      </c>
      <c r="B33" s="12">
        <v>303</v>
      </c>
      <c r="C33" s="3">
        <v>3</v>
      </c>
      <c r="D33" s="4">
        <v>14.17</v>
      </c>
      <c r="E33" s="5">
        <v>2</v>
      </c>
      <c r="F33" s="5"/>
      <c r="G33" s="5"/>
      <c r="H33" s="5"/>
      <c r="I33" s="5"/>
      <c r="R33" s="5">
        <f t="shared" si="0"/>
        <v>303</v>
      </c>
    </row>
    <row r="34" spans="1:18" ht="12.75">
      <c r="A34" s="3" t="s">
        <v>22</v>
      </c>
      <c r="B34" s="12">
        <v>304</v>
      </c>
      <c r="C34" s="3">
        <v>3</v>
      </c>
      <c r="D34" s="4">
        <v>24.46</v>
      </c>
      <c r="E34" s="5">
        <v>1</v>
      </c>
      <c r="F34" s="3">
        <v>1</v>
      </c>
      <c r="G34" s="14">
        <v>3</v>
      </c>
      <c r="H34" s="3">
        <v>11</v>
      </c>
      <c r="I34" s="15">
        <v>260</v>
      </c>
      <c r="R34" s="5">
        <f t="shared" si="0"/>
        <v>304</v>
      </c>
    </row>
    <row r="35" spans="1:18" ht="12.75">
      <c r="A35" s="3" t="s">
        <v>22</v>
      </c>
      <c r="B35" s="12">
        <v>305</v>
      </c>
      <c r="C35" s="3">
        <v>3</v>
      </c>
      <c r="D35" s="4">
        <v>22.78</v>
      </c>
      <c r="E35" s="5">
        <v>1</v>
      </c>
      <c r="F35" s="3">
        <v>1</v>
      </c>
      <c r="G35" s="14">
        <v>3</v>
      </c>
      <c r="H35" s="3">
        <v>11</v>
      </c>
      <c r="I35" s="15">
        <v>232</v>
      </c>
      <c r="R35" s="5">
        <f t="shared" si="0"/>
        <v>305</v>
      </c>
    </row>
    <row r="36" spans="1:18" ht="12.75">
      <c r="A36" s="3" t="s">
        <v>22</v>
      </c>
      <c r="B36" s="12">
        <v>306</v>
      </c>
      <c r="C36" s="3">
        <v>1</v>
      </c>
      <c r="D36" s="4">
        <v>21.6</v>
      </c>
      <c r="E36" s="5">
        <v>1</v>
      </c>
      <c r="F36" s="3">
        <v>1</v>
      </c>
      <c r="G36" s="14">
        <v>1</v>
      </c>
      <c r="H36" s="3">
        <v>11</v>
      </c>
      <c r="I36" s="15">
        <v>249</v>
      </c>
      <c r="R36" s="5">
        <f t="shared" si="0"/>
        <v>306</v>
      </c>
    </row>
    <row r="37" spans="1:18" ht="12.75">
      <c r="A37" s="3" t="s">
        <v>22</v>
      </c>
      <c r="B37" s="12">
        <v>307</v>
      </c>
      <c r="C37" s="3">
        <v>3</v>
      </c>
      <c r="D37" s="4">
        <v>19.32</v>
      </c>
      <c r="E37" s="5">
        <v>1</v>
      </c>
      <c r="F37" s="3">
        <v>1</v>
      </c>
      <c r="G37" s="14">
        <v>3</v>
      </c>
      <c r="H37" s="3">
        <v>11</v>
      </c>
      <c r="I37" s="15">
        <v>219</v>
      </c>
      <c r="R37" s="5">
        <f t="shared" si="0"/>
        <v>307</v>
      </c>
    </row>
    <row r="38" spans="1:18" ht="12.75">
      <c r="A38" s="3" t="s">
        <v>22</v>
      </c>
      <c r="B38" s="12">
        <v>308</v>
      </c>
      <c r="C38" s="3">
        <v>3</v>
      </c>
      <c r="D38" s="4">
        <v>22.14</v>
      </c>
      <c r="E38" s="5">
        <v>1</v>
      </c>
      <c r="F38" s="3">
        <v>1</v>
      </c>
      <c r="G38" s="14">
        <v>3</v>
      </c>
      <c r="H38" s="3">
        <v>11</v>
      </c>
      <c r="I38" s="15">
        <v>283</v>
      </c>
      <c r="K38" s="3">
        <v>24</v>
      </c>
      <c r="L38" s="3">
        <v>10.25</v>
      </c>
      <c r="M38" s="3">
        <v>24</v>
      </c>
      <c r="O38" s="3">
        <v>14</v>
      </c>
      <c r="Q38" s="8">
        <v>45</v>
      </c>
      <c r="R38" s="5">
        <f t="shared" si="0"/>
        <v>308</v>
      </c>
    </row>
    <row r="39" spans="1:18" ht="12.75">
      <c r="A39" s="3" t="s">
        <v>22</v>
      </c>
      <c r="B39" s="12">
        <v>309</v>
      </c>
      <c r="C39" s="3">
        <v>3</v>
      </c>
      <c r="D39" s="4">
        <v>24.84</v>
      </c>
      <c r="E39" s="5">
        <v>1</v>
      </c>
      <c r="F39" s="3">
        <v>1</v>
      </c>
      <c r="G39" s="14">
        <v>3</v>
      </c>
      <c r="H39" s="3">
        <v>11</v>
      </c>
      <c r="I39" s="15">
        <v>276</v>
      </c>
      <c r="R39" s="5">
        <f t="shared" si="0"/>
        <v>309</v>
      </c>
    </row>
    <row r="40" spans="1:18" ht="12.75">
      <c r="A40" s="3" t="s">
        <v>22</v>
      </c>
      <c r="B40" s="12">
        <v>310</v>
      </c>
      <c r="C40" s="3">
        <v>3</v>
      </c>
      <c r="D40" s="4">
        <v>21.32</v>
      </c>
      <c r="E40" s="5">
        <v>1</v>
      </c>
      <c r="F40" s="3">
        <v>1</v>
      </c>
      <c r="G40" s="14">
        <v>3</v>
      </c>
      <c r="H40" s="3">
        <v>11</v>
      </c>
      <c r="I40" s="15">
        <v>200</v>
      </c>
      <c r="R40" s="5">
        <f t="shared" si="0"/>
        <v>310</v>
      </c>
    </row>
    <row r="41" spans="1:18" ht="12.75">
      <c r="A41" s="3" t="s">
        <v>22</v>
      </c>
      <c r="B41" s="12">
        <v>311</v>
      </c>
      <c r="C41" s="3">
        <v>3</v>
      </c>
      <c r="D41" s="4">
        <v>21.82</v>
      </c>
      <c r="E41" s="5">
        <v>1</v>
      </c>
      <c r="F41" s="3">
        <v>1</v>
      </c>
      <c r="G41" s="14">
        <v>3</v>
      </c>
      <c r="H41" s="3">
        <v>11</v>
      </c>
      <c r="I41" s="15">
        <v>237</v>
      </c>
      <c r="K41" s="3">
        <v>23.5</v>
      </c>
      <c r="L41" s="3">
        <v>10.25</v>
      </c>
      <c r="M41" s="3">
        <v>18</v>
      </c>
      <c r="R41" s="5">
        <f t="shared" si="0"/>
        <v>311</v>
      </c>
    </row>
    <row r="42" spans="1:18" ht="12.75">
      <c r="A42" s="3" t="s">
        <v>22</v>
      </c>
      <c r="B42" s="12">
        <v>312</v>
      </c>
      <c r="C42" s="3">
        <v>3</v>
      </c>
      <c r="D42" s="4">
        <v>20.02</v>
      </c>
      <c r="E42" s="5">
        <v>1</v>
      </c>
      <c r="F42" s="3">
        <v>1</v>
      </c>
      <c r="G42" s="14">
        <v>3</v>
      </c>
      <c r="H42" s="3">
        <v>11</v>
      </c>
      <c r="I42" s="15">
        <v>185</v>
      </c>
      <c r="R42" s="5">
        <f t="shared" si="0"/>
        <v>312</v>
      </c>
    </row>
    <row r="43" spans="1:31" ht="12.75">
      <c r="A43" s="3" t="s">
        <v>22</v>
      </c>
      <c r="B43" s="12">
        <v>313</v>
      </c>
      <c r="C43" s="3">
        <v>3</v>
      </c>
      <c r="D43" s="4">
        <v>20.93</v>
      </c>
      <c r="E43" s="5">
        <v>1</v>
      </c>
      <c r="F43" s="3">
        <v>1</v>
      </c>
      <c r="G43" s="14">
        <v>3</v>
      </c>
      <c r="H43" s="3">
        <v>12</v>
      </c>
      <c r="I43" s="15">
        <v>234</v>
      </c>
      <c r="R43" s="5">
        <f t="shared" si="0"/>
        <v>313</v>
      </c>
      <c r="AE43" s="3" t="s">
        <v>57</v>
      </c>
    </row>
    <row r="44" spans="1:18" ht="12.75">
      <c r="A44" s="3" t="s">
        <v>22</v>
      </c>
      <c r="B44" s="12">
        <v>314</v>
      </c>
      <c r="C44" s="3">
        <v>3</v>
      </c>
      <c r="D44" s="4">
        <v>19.47</v>
      </c>
      <c r="E44" s="5">
        <v>1</v>
      </c>
      <c r="F44" s="3">
        <v>1</v>
      </c>
      <c r="G44" s="14">
        <v>3</v>
      </c>
      <c r="H44" s="3">
        <v>11</v>
      </c>
      <c r="I44" s="15">
        <v>224</v>
      </c>
      <c r="R44" s="5">
        <f t="shared" si="0"/>
        <v>314</v>
      </c>
    </row>
    <row r="45" spans="1:18" ht="12.75">
      <c r="A45" s="3" t="s">
        <v>22</v>
      </c>
      <c r="B45" s="12">
        <v>315</v>
      </c>
      <c r="C45" s="3">
        <v>1</v>
      </c>
      <c r="D45" s="4">
        <v>18.98</v>
      </c>
      <c r="E45" s="5">
        <v>1</v>
      </c>
      <c r="F45" s="3">
        <v>1</v>
      </c>
      <c r="G45" s="14">
        <v>2</v>
      </c>
      <c r="H45" s="3">
        <v>11</v>
      </c>
      <c r="I45" s="15">
        <v>208</v>
      </c>
      <c r="R45" s="5">
        <f t="shared" si="0"/>
        <v>315</v>
      </c>
    </row>
    <row r="46" spans="1:18" ht="12.75">
      <c r="A46" s="3" t="s">
        <v>22</v>
      </c>
      <c r="B46" s="12">
        <v>316</v>
      </c>
      <c r="C46" s="3">
        <v>2</v>
      </c>
      <c r="D46" s="4">
        <v>18.46</v>
      </c>
      <c r="E46" s="5">
        <v>1</v>
      </c>
      <c r="F46" s="3">
        <v>1</v>
      </c>
      <c r="G46" s="14">
        <v>2</v>
      </c>
      <c r="H46" s="3">
        <v>11</v>
      </c>
      <c r="I46" s="15">
        <v>241</v>
      </c>
      <c r="K46" s="3">
        <v>19.75</v>
      </c>
      <c r="L46" s="3">
        <v>4</v>
      </c>
      <c r="M46" s="3">
        <v>22</v>
      </c>
      <c r="R46" s="5">
        <f t="shared" si="0"/>
        <v>316</v>
      </c>
    </row>
    <row r="47" spans="1:18" ht="12.75">
      <c r="A47" s="3" t="s">
        <v>22</v>
      </c>
      <c r="B47" s="12">
        <v>317</v>
      </c>
      <c r="C47" s="3">
        <v>1</v>
      </c>
      <c r="D47" s="4">
        <v>19.4</v>
      </c>
      <c r="E47" s="5">
        <v>1</v>
      </c>
      <c r="F47" s="3">
        <v>1</v>
      </c>
      <c r="G47" s="14">
        <v>1</v>
      </c>
      <c r="H47" s="3">
        <v>11</v>
      </c>
      <c r="I47" s="15">
        <v>243</v>
      </c>
      <c r="R47" s="5">
        <f t="shared" si="0"/>
        <v>317</v>
      </c>
    </row>
    <row r="48" spans="1:18" ht="12.75">
      <c r="A48" s="3" t="s">
        <v>22</v>
      </c>
      <c r="B48" s="12">
        <v>318</v>
      </c>
      <c r="C48" s="3">
        <v>3</v>
      </c>
      <c r="D48" s="4">
        <v>22.02</v>
      </c>
      <c r="E48" s="5">
        <v>1</v>
      </c>
      <c r="F48" s="3">
        <v>1</v>
      </c>
      <c r="G48" s="14">
        <v>3</v>
      </c>
      <c r="H48" s="3">
        <v>11</v>
      </c>
      <c r="I48" s="15">
        <v>223</v>
      </c>
      <c r="K48" s="3">
        <v>20.75</v>
      </c>
      <c r="L48" s="3">
        <v>10.75</v>
      </c>
      <c r="M48" s="3">
        <v>17</v>
      </c>
      <c r="R48" s="5">
        <f t="shared" si="0"/>
        <v>318</v>
      </c>
    </row>
    <row r="49" spans="1:18" ht="12.75">
      <c r="A49" s="3" t="s">
        <v>22</v>
      </c>
      <c r="B49" s="12">
        <v>319</v>
      </c>
      <c r="C49" s="3">
        <v>1</v>
      </c>
      <c r="D49" s="4">
        <v>15.2</v>
      </c>
      <c r="E49" s="5">
        <v>1</v>
      </c>
      <c r="F49" s="3">
        <v>2</v>
      </c>
      <c r="G49" s="14">
        <v>2</v>
      </c>
      <c r="H49" s="3">
        <v>11</v>
      </c>
      <c r="I49" s="15">
        <v>136</v>
      </c>
      <c r="R49" s="5">
        <f t="shared" si="0"/>
        <v>319</v>
      </c>
    </row>
    <row r="50" spans="1:18" ht="12.75">
      <c r="A50" s="3" t="s">
        <v>22</v>
      </c>
      <c r="B50" s="12">
        <v>320</v>
      </c>
      <c r="C50" s="3">
        <v>1</v>
      </c>
      <c r="D50" s="4">
        <v>18.02</v>
      </c>
      <c r="E50" s="5">
        <v>1</v>
      </c>
      <c r="F50" s="3">
        <v>1</v>
      </c>
      <c r="G50" s="14">
        <v>1</v>
      </c>
      <c r="H50" s="3">
        <v>11</v>
      </c>
      <c r="I50" s="15">
        <v>209</v>
      </c>
      <c r="R50" s="5">
        <f t="shared" si="0"/>
        <v>320</v>
      </c>
    </row>
    <row r="51" spans="1:31" ht="12.75">
      <c r="A51" s="3" t="s">
        <v>22</v>
      </c>
      <c r="B51" s="12">
        <v>321</v>
      </c>
      <c r="C51" s="3">
        <v>3</v>
      </c>
      <c r="D51" s="4">
        <v>21.55</v>
      </c>
      <c r="E51" s="5">
        <v>1</v>
      </c>
      <c r="F51" s="3">
        <v>1</v>
      </c>
      <c r="G51" s="14">
        <v>3</v>
      </c>
      <c r="H51" s="3">
        <v>12</v>
      </c>
      <c r="I51" s="15">
        <v>257</v>
      </c>
      <c r="R51" s="5">
        <f t="shared" si="0"/>
        <v>321</v>
      </c>
      <c r="AE51" s="3" t="s">
        <v>58</v>
      </c>
    </row>
    <row r="52" spans="1:18" ht="12.75">
      <c r="A52" s="3" t="s">
        <v>22</v>
      </c>
      <c r="B52" s="12">
        <v>322</v>
      </c>
      <c r="C52" s="3">
        <v>1</v>
      </c>
      <c r="D52" s="4">
        <v>19.68</v>
      </c>
      <c r="E52" s="5">
        <v>1</v>
      </c>
      <c r="F52" s="3">
        <v>1</v>
      </c>
      <c r="G52" s="14">
        <v>1</v>
      </c>
      <c r="H52" s="3">
        <v>11</v>
      </c>
      <c r="I52" s="15">
        <v>228</v>
      </c>
      <c r="K52" s="3">
        <v>20.5</v>
      </c>
      <c r="L52" s="3">
        <v>12.5</v>
      </c>
      <c r="M52" s="3">
        <v>18</v>
      </c>
      <c r="N52" s="3">
        <v>16</v>
      </c>
      <c r="O52" s="3">
        <v>20</v>
      </c>
      <c r="P52" s="8">
        <v>15</v>
      </c>
      <c r="Q52" s="8">
        <v>42</v>
      </c>
      <c r="R52" s="5">
        <f t="shared" si="0"/>
        <v>322</v>
      </c>
    </row>
    <row r="53" spans="1:31" ht="12.75">
      <c r="A53" s="3" t="s">
        <v>22</v>
      </c>
      <c r="B53" s="12">
        <v>323</v>
      </c>
      <c r="C53" s="3">
        <v>1</v>
      </c>
      <c r="D53" s="4">
        <v>19.86</v>
      </c>
      <c r="E53" s="5">
        <v>1</v>
      </c>
      <c r="F53" s="3">
        <v>1</v>
      </c>
      <c r="G53" s="14">
        <v>1</v>
      </c>
      <c r="H53" s="3">
        <v>12</v>
      </c>
      <c r="I53" s="15">
        <v>247</v>
      </c>
      <c r="R53" s="5">
        <f t="shared" si="0"/>
        <v>323</v>
      </c>
      <c r="AE53" s="3" t="s">
        <v>59</v>
      </c>
    </row>
    <row r="54" spans="1:18" ht="12.75">
      <c r="A54" s="3" t="s">
        <v>22</v>
      </c>
      <c r="B54" s="12">
        <v>324</v>
      </c>
      <c r="C54" s="3">
        <v>1</v>
      </c>
      <c r="D54" s="4">
        <v>20.24</v>
      </c>
      <c r="E54" s="5">
        <v>1</v>
      </c>
      <c r="F54" s="3">
        <v>1</v>
      </c>
      <c r="G54" s="14">
        <v>1</v>
      </c>
      <c r="H54" s="3">
        <v>11</v>
      </c>
      <c r="I54" s="15">
        <v>227</v>
      </c>
      <c r="R54" s="5">
        <f t="shared" si="0"/>
        <v>324</v>
      </c>
    </row>
    <row r="55" spans="1:18" ht="12.75">
      <c r="A55" s="3" t="s">
        <v>22</v>
      </c>
      <c r="B55" s="12">
        <v>325</v>
      </c>
      <c r="C55" s="3">
        <v>1</v>
      </c>
      <c r="D55" s="4">
        <v>16.16</v>
      </c>
      <c r="E55" s="5">
        <v>2</v>
      </c>
      <c r="G55" s="14"/>
      <c r="I55" s="15"/>
      <c r="R55" s="5">
        <f t="shared" si="0"/>
        <v>325</v>
      </c>
    </row>
    <row r="56" spans="1:18" ht="12.75">
      <c r="A56" s="3" t="s">
        <v>22</v>
      </c>
      <c r="B56" s="12">
        <v>326</v>
      </c>
      <c r="C56" s="3">
        <v>3</v>
      </c>
      <c r="D56" s="4">
        <v>9.83</v>
      </c>
      <c r="E56" s="5">
        <v>1</v>
      </c>
      <c r="F56" s="3">
        <v>2</v>
      </c>
      <c r="G56" s="14">
        <v>2</v>
      </c>
      <c r="H56" s="3">
        <v>11</v>
      </c>
      <c r="I56" s="15">
        <v>120</v>
      </c>
      <c r="R56" s="5">
        <f t="shared" si="0"/>
        <v>326</v>
      </c>
    </row>
    <row r="57" spans="1:18" ht="12.75">
      <c r="A57" s="3" t="s">
        <v>22</v>
      </c>
      <c r="B57" s="12">
        <v>327</v>
      </c>
      <c r="C57" s="3">
        <v>1</v>
      </c>
      <c r="D57" s="4">
        <v>13.72</v>
      </c>
      <c r="E57" s="5">
        <v>1</v>
      </c>
      <c r="F57" s="3">
        <v>1</v>
      </c>
      <c r="G57" s="14">
        <v>2</v>
      </c>
      <c r="H57" s="3">
        <v>11</v>
      </c>
      <c r="I57" s="15">
        <v>156</v>
      </c>
      <c r="R57" s="5">
        <f t="shared" si="0"/>
        <v>327</v>
      </c>
    </row>
    <row r="58" spans="1:18" ht="12.75">
      <c r="A58" s="3" t="s">
        <v>22</v>
      </c>
      <c r="B58" s="12">
        <v>328</v>
      </c>
      <c r="C58" s="3">
        <v>1</v>
      </c>
      <c r="D58" s="4">
        <v>20.62</v>
      </c>
      <c r="E58" s="5">
        <v>1</v>
      </c>
      <c r="F58" s="3">
        <v>1</v>
      </c>
      <c r="G58" s="14">
        <v>1</v>
      </c>
      <c r="H58" s="3">
        <v>11</v>
      </c>
      <c r="I58" s="15">
        <v>223</v>
      </c>
      <c r="K58" s="3">
        <v>20.5</v>
      </c>
      <c r="L58" s="3">
        <v>13.75</v>
      </c>
      <c r="M58" s="3">
        <v>18</v>
      </c>
      <c r="R58" s="5">
        <f t="shared" si="0"/>
        <v>328</v>
      </c>
    </row>
    <row r="59" spans="1:18" ht="12.75">
      <c r="A59" s="3" t="s">
        <v>22</v>
      </c>
      <c r="B59" s="12">
        <v>329</v>
      </c>
      <c r="C59" s="3">
        <v>3</v>
      </c>
      <c r="D59" s="4">
        <v>20.96</v>
      </c>
      <c r="E59" s="5">
        <v>1</v>
      </c>
      <c r="F59" s="3">
        <v>1</v>
      </c>
      <c r="G59" s="14">
        <v>3</v>
      </c>
      <c r="H59" s="3">
        <v>11</v>
      </c>
      <c r="I59" s="15">
        <v>190</v>
      </c>
      <c r="R59" s="5">
        <f t="shared" si="0"/>
        <v>329</v>
      </c>
    </row>
    <row r="60" spans="1:18" ht="12.75">
      <c r="A60" s="3" t="s">
        <v>22</v>
      </c>
      <c r="B60" s="12">
        <v>330</v>
      </c>
      <c r="C60" s="3">
        <v>3</v>
      </c>
      <c r="D60" s="4">
        <v>18.41</v>
      </c>
      <c r="E60" s="5">
        <v>1</v>
      </c>
      <c r="F60" s="3">
        <v>1</v>
      </c>
      <c r="G60" s="3">
        <v>3</v>
      </c>
      <c r="H60" s="3">
        <v>11</v>
      </c>
      <c r="I60" s="13">
        <v>222</v>
      </c>
      <c r="R60" s="5">
        <f t="shared" si="0"/>
        <v>330</v>
      </c>
    </row>
    <row r="61" spans="1:18" ht="12.75">
      <c r="A61" s="3" t="s">
        <v>22</v>
      </c>
      <c r="B61" s="12">
        <v>331</v>
      </c>
      <c r="C61" s="3">
        <v>3</v>
      </c>
      <c r="D61" s="4">
        <v>23.35</v>
      </c>
      <c r="E61" s="5">
        <v>1</v>
      </c>
      <c r="F61" s="3">
        <v>1</v>
      </c>
      <c r="G61" s="14">
        <v>3</v>
      </c>
      <c r="H61" s="3">
        <v>11</v>
      </c>
      <c r="I61" s="15">
        <v>286</v>
      </c>
      <c r="K61" s="3">
        <v>27.5</v>
      </c>
      <c r="L61" s="3">
        <v>9.75</v>
      </c>
      <c r="M61" s="3">
        <v>22</v>
      </c>
      <c r="O61" s="3">
        <v>14</v>
      </c>
      <c r="Q61" s="8">
        <v>50</v>
      </c>
      <c r="R61" s="5">
        <f t="shared" si="0"/>
        <v>331</v>
      </c>
    </row>
    <row r="62" spans="1:18" ht="12.75">
      <c r="A62" s="3" t="s">
        <v>22</v>
      </c>
      <c r="B62" s="12">
        <v>332</v>
      </c>
      <c r="C62" s="3">
        <v>1</v>
      </c>
      <c r="D62" s="4">
        <v>19.61</v>
      </c>
      <c r="E62" s="5">
        <v>1</v>
      </c>
      <c r="F62" s="3">
        <v>1</v>
      </c>
      <c r="G62" s="14">
        <v>1</v>
      </c>
      <c r="H62" s="3">
        <v>11</v>
      </c>
      <c r="I62" s="15">
        <v>206</v>
      </c>
      <c r="R62" s="5">
        <f t="shared" si="0"/>
        <v>332</v>
      </c>
    </row>
    <row r="63" spans="1:18" ht="12.75">
      <c r="A63" s="3" t="s">
        <v>22</v>
      </c>
      <c r="B63" s="12">
        <v>333</v>
      </c>
      <c r="C63" s="3">
        <v>1</v>
      </c>
      <c r="D63" s="4">
        <v>19.24</v>
      </c>
      <c r="E63" s="5">
        <v>1</v>
      </c>
      <c r="F63" s="3">
        <v>1</v>
      </c>
      <c r="G63" s="14">
        <v>1</v>
      </c>
      <c r="H63" s="3">
        <v>11</v>
      </c>
      <c r="I63" s="15">
        <v>231</v>
      </c>
      <c r="R63" s="5">
        <f t="shared" si="0"/>
        <v>333</v>
      </c>
    </row>
    <row r="64" spans="1:18" ht="12.75">
      <c r="A64" s="3" t="s">
        <v>22</v>
      </c>
      <c r="B64" s="12">
        <v>334</v>
      </c>
      <c r="C64" s="3">
        <v>1</v>
      </c>
      <c r="D64" s="4">
        <v>22.59</v>
      </c>
      <c r="E64" s="5">
        <v>1</v>
      </c>
      <c r="F64" s="3">
        <v>1</v>
      </c>
      <c r="G64" s="14">
        <v>1</v>
      </c>
      <c r="H64" s="3">
        <v>11</v>
      </c>
      <c r="I64" s="15">
        <v>259</v>
      </c>
      <c r="R64" s="5">
        <f t="shared" si="0"/>
        <v>334</v>
      </c>
    </row>
    <row r="65" spans="1:18" ht="12.75">
      <c r="A65" s="3" t="s">
        <v>22</v>
      </c>
      <c r="B65" s="12">
        <v>335</v>
      </c>
      <c r="C65" s="3">
        <v>1</v>
      </c>
      <c r="D65" s="4">
        <v>21.34</v>
      </c>
      <c r="E65" s="5">
        <v>0</v>
      </c>
      <c r="F65" s="5"/>
      <c r="G65" s="5"/>
      <c r="H65" s="5"/>
      <c r="I65" s="5"/>
      <c r="R65" s="5">
        <f t="shared" si="0"/>
        <v>335</v>
      </c>
    </row>
    <row r="66" spans="1:18" ht="12.75">
      <c r="A66" s="3" t="s">
        <v>22</v>
      </c>
      <c r="B66" s="12">
        <v>336</v>
      </c>
      <c r="C66" s="3">
        <v>1</v>
      </c>
      <c r="D66" s="4">
        <v>19.87</v>
      </c>
      <c r="E66" s="5">
        <v>0</v>
      </c>
      <c r="F66" s="5"/>
      <c r="G66" s="5"/>
      <c r="H66" s="5"/>
      <c r="I66" s="5"/>
      <c r="R66" s="5">
        <f t="shared" si="0"/>
        <v>336</v>
      </c>
    </row>
    <row r="67" spans="1:18" ht="12.75">
      <c r="A67" s="3" t="s">
        <v>22</v>
      </c>
      <c r="B67" s="12">
        <v>337</v>
      </c>
      <c r="C67" s="3">
        <v>1</v>
      </c>
      <c r="D67" s="4">
        <v>18.83</v>
      </c>
      <c r="E67" s="5">
        <v>0</v>
      </c>
      <c r="F67" s="5"/>
      <c r="G67" s="5"/>
      <c r="H67" s="5"/>
      <c r="I67" s="5"/>
      <c r="R67" s="5">
        <f aca="true" t="shared" si="1" ref="R67:R130">B67</f>
        <v>337</v>
      </c>
    </row>
    <row r="68" spans="1:18" ht="12.75">
      <c r="A68" s="3" t="s">
        <v>22</v>
      </c>
      <c r="B68" s="12">
        <v>338</v>
      </c>
      <c r="C68" s="3">
        <v>1</v>
      </c>
      <c r="D68" s="4">
        <v>19.11</v>
      </c>
      <c r="E68" s="5">
        <v>0</v>
      </c>
      <c r="F68" s="5"/>
      <c r="G68" s="5"/>
      <c r="H68" s="5"/>
      <c r="I68" s="5"/>
      <c r="R68" s="5">
        <f t="shared" si="1"/>
        <v>338</v>
      </c>
    </row>
    <row r="69" spans="1:18" ht="12.75">
      <c r="A69" s="3" t="s">
        <v>22</v>
      </c>
      <c r="B69" s="12">
        <v>339</v>
      </c>
      <c r="C69" s="3">
        <v>1</v>
      </c>
      <c r="D69" s="4">
        <v>18.74</v>
      </c>
      <c r="E69" s="5">
        <v>0</v>
      </c>
      <c r="F69" s="5"/>
      <c r="G69" s="5"/>
      <c r="H69" s="5"/>
      <c r="I69" s="5"/>
      <c r="R69" s="5">
        <f t="shared" si="1"/>
        <v>339</v>
      </c>
    </row>
    <row r="70" spans="1:18" ht="12.75">
      <c r="A70" s="3" t="s">
        <v>22</v>
      </c>
      <c r="B70" s="12">
        <v>340</v>
      </c>
      <c r="C70" s="3">
        <v>1</v>
      </c>
      <c r="D70" s="4">
        <v>17.46</v>
      </c>
      <c r="E70" s="5">
        <v>0</v>
      </c>
      <c r="F70" s="5"/>
      <c r="G70" s="5"/>
      <c r="H70" s="5"/>
      <c r="I70" s="5"/>
      <c r="R70" s="5">
        <f t="shared" si="1"/>
        <v>340</v>
      </c>
    </row>
    <row r="71" spans="1:18" ht="12.75">
      <c r="A71" s="3" t="s">
        <v>22</v>
      </c>
      <c r="B71" s="12">
        <v>341</v>
      </c>
      <c r="C71" s="3">
        <v>1</v>
      </c>
      <c r="D71" s="4">
        <v>18.56</v>
      </c>
      <c r="E71" s="5">
        <v>1</v>
      </c>
      <c r="F71" s="3">
        <v>1</v>
      </c>
      <c r="G71" s="14">
        <v>1</v>
      </c>
      <c r="H71" s="3">
        <v>11</v>
      </c>
      <c r="I71" s="15">
        <v>240</v>
      </c>
      <c r="K71" s="3">
        <v>19.5</v>
      </c>
      <c r="L71" s="3">
        <v>12.5</v>
      </c>
      <c r="M71" s="3">
        <v>20</v>
      </c>
      <c r="R71" s="5">
        <f t="shared" si="1"/>
        <v>341</v>
      </c>
    </row>
    <row r="72" spans="1:18" ht="12.75">
      <c r="A72" s="3" t="s">
        <v>22</v>
      </c>
      <c r="B72" s="12">
        <v>342</v>
      </c>
      <c r="C72" s="3">
        <v>1</v>
      </c>
      <c r="D72" s="4">
        <v>19.3</v>
      </c>
      <c r="E72" s="5">
        <v>1</v>
      </c>
      <c r="F72" s="3">
        <v>1</v>
      </c>
      <c r="G72" s="3">
        <v>1</v>
      </c>
      <c r="H72" s="3">
        <v>11</v>
      </c>
      <c r="I72" s="13">
        <v>258</v>
      </c>
      <c r="R72" s="5">
        <f t="shared" si="1"/>
        <v>342</v>
      </c>
    </row>
    <row r="73" spans="1:31" ht="12.75">
      <c r="A73" s="3" t="s">
        <v>22</v>
      </c>
      <c r="B73" s="12">
        <v>343</v>
      </c>
      <c r="C73" s="3">
        <v>1</v>
      </c>
      <c r="D73" s="4">
        <v>17.54</v>
      </c>
      <c r="E73" s="5">
        <v>1</v>
      </c>
      <c r="F73" s="3">
        <v>1</v>
      </c>
      <c r="G73" s="3">
        <v>1</v>
      </c>
      <c r="H73" s="3">
        <v>22</v>
      </c>
      <c r="I73" s="15">
        <v>233</v>
      </c>
      <c r="R73" s="5">
        <f t="shared" si="1"/>
        <v>343</v>
      </c>
      <c r="AE73" s="3" t="s">
        <v>60</v>
      </c>
    </row>
    <row r="74" spans="1:18" ht="12.75">
      <c r="A74" s="3" t="s">
        <v>22</v>
      </c>
      <c r="B74" s="12">
        <v>344</v>
      </c>
      <c r="C74" s="3">
        <v>1</v>
      </c>
      <c r="D74" s="4">
        <v>18.76</v>
      </c>
      <c r="E74" s="5">
        <v>1</v>
      </c>
      <c r="F74" s="3">
        <v>1</v>
      </c>
      <c r="G74" s="3">
        <v>1</v>
      </c>
      <c r="H74" s="3">
        <v>11</v>
      </c>
      <c r="I74" s="15">
        <v>212</v>
      </c>
      <c r="K74" s="3">
        <v>20</v>
      </c>
      <c r="L74" s="3">
        <v>11.75</v>
      </c>
      <c r="M74" s="3">
        <v>17</v>
      </c>
      <c r="N74" s="3">
        <v>10</v>
      </c>
      <c r="O74" s="3">
        <v>16</v>
      </c>
      <c r="P74" s="8">
        <v>25</v>
      </c>
      <c r="Q74" s="8">
        <v>48</v>
      </c>
      <c r="R74" s="5">
        <f t="shared" si="1"/>
        <v>344</v>
      </c>
    </row>
    <row r="75" spans="1:18" ht="12.75">
      <c r="A75" s="3" t="s">
        <v>22</v>
      </c>
      <c r="B75" s="12">
        <v>345</v>
      </c>
      <c r="C75" s="3">
        <v>1</v>
      </c>
      <c r="D75" s="4">
        <v>20.39</v>
      </c>
      <c r="E75" s="5">
        <v>1</v>
      </c>
      <c r="F75" s="3">
        <v>1</v>
      </c>
      <c r="G75" s="3">
        <v>1</v>
      </c>
      <c r="H75" s="3">
        <v>11</v>
      </c>
      <c r="I75" s="15">
        <v>280</v>
      </c>
      <c r="R75" s="5">
        <f t="shared" si="1"/>
        <v>345</v>
      </c>
    </row>
    <row r="76" spans="1:18" ht="12.75">
      <c r="A76" s="3" t="s">
        <v>22</v>
      </c>
      <c r="B76" s="12">
        <v>346</v>
      </c>
      <c r="C76" s="3">
        <v>1</v>
      </c>
      <c r="D76" s="4">
        <v>19.81</v>
      </c>
      <c r="E76" s="5">
        <v>1</v>
      </c>
      <c r="F76" s="3">
        <v>1</v>
      </c>
      <c r="G76" s="3">
        <v>1</v>
      </c>
      <c r="H76" s="3">
        <v>11</v>
      </c>
      <c r="I76" s="15">
        <v>217</v>
      </c>
      <c r="R76" s="5">
        <f t="shared" si="1"/>
        <v>346</v>
      </c>
    </row>
    <row r="77" spans="1:18" ht="12.75">
      <c r="A77" s="3" t="s">
        <v>22</v>
      </c>
      <c r="B77" s="12">
        <v>347</v>
      </c>
      <c r="C77" s="3">
        <v>3</v>
      </c>
      <c r="D77" s="4">
        <v>23.21</v>
      </c>
      <c r="E77" s="5">
        <v>1</v>
      </c>
      <c r="F77" s="3">
        <v>1</v>
      </c>
      <c r="G77" s="14">
        <v>3</v>
      </c>
      <c r="H77" s="3">
        <v>11</v>
      </c>
      <c r="I77" s="15">
        <v>277</v>
      </c>
      <c r="R77" s="5">
        <f t="shared" si="1"/>
        <v>347</v>
      </c>
    </row>
    <row r="78" spans="1:18" ht="12.75">
      <c r="A78" s="3" t="s">
        <v>22</v>
      </c>
      <c r="B78" s="12">
        <v>348</v>
      </c>
      <c r="C78" s="3">
        <v>1</v>
      </c>
      <c r="D78" s="4">
        <v>20.5</v>
      </c>
      <c r="E78" s="5">
        <v>1</v>
      </c>
      <c r="F78" s="3">
        <v>1</v>
      </c>
      <c r="G78" s="14">
        <v>1</v>
      </c>
      <c r="H78" s="3">
        <v>11</v>
      </c>
      <c r="I78" s="15">
        <v>251</v>
      </c>
      <c r="K78" s="3">
        <v>22</v>
      </c>
      <c r="L78" s="3">
        <v>14.25</v>
      </c>
      <c r="M78" s="3">
        <v>20</v>
      </c>
      <c r="R78" s="5">
        <f t="shared" si="1"/>
        <v>348</v>
      </c>
    </row>
    <row r="79" spans="1:31" ht="12.75">
      <c r="A79" s="3" t="s">
        <v>22</v>
      </c>
      <c r="B79" s="12">
        <v>349</v>
      </c>
      <c r="C79" s="3">
        <v>1</v>
      </c>
      <c r="D79" s="4">
        <v>19.61</v>
      </c>
      <c r="E79" s="5">
        <v>1</v>
      </c>
      <c r="F79" s="3">
        <v>1</v>
      </c>
      <c r="G79" s="14">
        <v>1</v>
      </c>
      <c r="H79" s="3">
        <v>12</v>
      </c>
      <c r="I79" s="15">
        <v>208</v>
      </c>
      <c r="R79" s="5">
        <f t="shared" si="1"/>
        <v>349</v>
      </c>
      <c r="AE79" s="3" t="s">
        <v>61</v>
      </c>
    </row>
    <row r="80" spans="1:18" ht="12.75">
      <c r="A80" s="3" t="s">
        <v>22</v>
      </c>
      <c r="B80" s="12">
        <v>350</v>
      </c>
      <c r="C80" s="3">
        <v>1</v>
      </c>
      <c r="D80" s="4">
        <v>21.98</v>
      </c>
      <c r="E80" s="5">
        <v>1</v>
      </c>
      <c r="F80" s="3">
        <v>1</v>
      </c>
      <c r="G80" s="14">
        <v>1</v>
      </c>
      <c r="H80" s="3">
        <v>11</v>
      </c>
      <c r="I80" s="15">
        <v>262</v>
      </c>
      <c r="R80" s="5">
        <f t="shared" si="1"/>
        <v>350</v>
      </c>
    </row>
    <row r="81" spans="1:18" ht="12.75">
      <c r="A81" s="3" t="s">
        <v>22</v>
      </c>
      <c r="B81" s="12">
        <v>351</v>
      </c>
      <c r="C81" s="3">
        <v>1</v>
      </c>
      <c r="D81" s="4">
        <v>20.81</v>
      </c>
      <c r="E81" s="5">
        <v>1</v>
      </c>
      <c r="F81" s="3">
        <v>1</v>
      </c>
      <c r="G81" s="14">
        <v>1</v>
      </c>
      <c r="H81" s="3">
        <v>11</v>
      </c>
      <c r="I81" s="15">
        <v>210</v>
      </c>
      <c r="R81" s="5">
        <f t="shared" si="1"/>
        <v>351</v>
      </c>
    </row>
    <row r="82" spans="1:18" ht="12.75">
      <c r="A82" s="3" t="s">
        <v>22</v>
      </c>
      <c r="B82" s="12">
        <v>352</v>
      </c>
      <c r="C82" s="3">
        <v>3</v>
      </c>
      <c r="D82" s="4">
        <v>19.83</v>
      </c>
      <c r="E82" s="5">
        <v>1</v>
      </c>
      <c r="F82" s="3">
        <v>1</v>
      </c>
      <c r="G82" s="14">
        <v>3</v>
      </c>
      <c r="H82" s="3">
        <v>11</v>
      </c>
      <c r="I82" s="15">
        <v>215</v>
      </c>
      <c r="K82" s="3">
        <v>21.75</v>
      </c>
      <c r="L82" s="3">
        <v>12.75</v>
      </c>
      <c r="M82" s="3">
        <v>16</v>
      </c>
      <c r="R82" s="5">
        <f t="shared" si="1"/>
        <v>352</v>
      </c>
    </row>
    <row r="83" spans="1:18" ht="12.75">
      <c r="A83" s="3" t="s">
        <v>22</v>
      </c>
      <c r="B83" s="12">
        <v>353</v>
      </c>
      <c r="C83" s="3">
        <v>3</v>
      </c>
      <c r="D83" s="4">
        <v>21.27</v>
      </c>
      <c r="E83" s="5">
        <v>1</v>
      </c>
      <c r="F83" s="3">
        <v>1</v>
      </c>
      <c r="G83" s="14">
        <v>3</v>
      </c>
      <c r="H83" s="3">
        <v>11</v>
      </c>
      <c r="I83" s="15">
        <v>267</v>
      </c>
      <c r="R83" s="5">
        <f t="shared" si="1"/>
        <v>353</v>
      </c>
    </row>
    <row r="84" spans="1:18" ht="12.75">
      <c r="A84" s="3" t="s">
        <v>22</v>
      </c>
      <c r="B84" s="12">
        <v>354</v>
      </c>
      <c r="C84" s="3">
        <v>3</v>
      </c>
      <c r="D84" s="4">
        <v>20.54</v>
      </c>
      <c r="E84" s="5">
        <v>1</v>
      </c>
      <c r="F84" s="3">
        <v>1</v>
      </c>
      <c r="G84" s="14">
        <v>3</v>
      </c>
      <c r="H84" s="3">
        <v>11</v>
      </c>
      <c r="I84" s="15">
        <v>190</v>
      </c>
      <c r="R84" s="5">
        <f t="shared" si="1"/>
        <v>354</v>
      </c>
    </row>
    <row r="85" spans="1:18" ht="12.75">
      <c r="A85" s="3" t="s">
        <v>22</v>
      </c>
      <c r="B85" s="12">
        <v>355</v>
      </c>
      <c r="C85" s="3">
        <v>3</v>
      </c>
      <c r="D85" s="4">
        <v>20.37</v>
      </c>
      <c r="E85" s="5">
        <v>1</v>
      </c>
      <c r="F85" s="3">
        <v>1</v>
      </c>
      <c r="G85" s="14">
        <v>3</v>
      </c>
      <c r="H85" s="3">
        <v>11</v>
      </c>
      <c r="I85" s="15">
        <v>197</v>
      </c>
      <c r="R85" s="5">
        <f t="shared" si="1"/>
        <v>355</v>
      </c>
    </row>
    <row r="86" spans="1:18" ht="12.75">
      <c r="A86" s="3" t="s">
        <v>22</v>
      </c>
      <c r="B86" s="12">
        <v>356</v>
      </c>
      <c r="C86" s="3">
        <v>3</v>
      </c>
      <c r="D86" s="4">
        <v>20.71</v>
      </c>
      <c r="E86" s="5">
        <v>1</v>
      </c>
      <c r="F86" s="3">
        <v>1</v>
      </c>
      <c r="G86" s="14">
        <v>3</v>
      </c>
      <c r="H86" s="3">
        <v>11</v>
      </c>
      <c r="I86" s="15">
        <v>252</v>
      </c>
      <c r="K86" s="3">
        <v>21.5</v>
      </c>
      <c r="L86" s="3">
        <v>12.5</v>
      </c>
      <c r="M86" s="3">
        <v>18</v>
      </c>
      <c r="R86" s="5">
        <f t="shared" si="1"/>
        <v>356</v>
      </c>
    </row>
    <row r="87" spans="1:18" ht="12.75">
      <c r="A87" s="3" t="s">
        <v>22</v>
      </c>
      <c r="B87" s="12">
        <v>357</v>
      </c>
      <c r="C87" s="3">
        <v>3</v>
      </c>
      <c r="D87" s="4">
        <v>20.85</v>
      </c>
      <c r="E87" s="5">
        <v>1</v>
      </c>
      <c r="F87" s="3">
        <v>1</v>
      </c>
      <c r="G87" s="14">
        <v>3</v>
      </c>
      <c r="H87" s="3">
        <v>11</v>
      </c>
      <c r="I87" s="15">
        <v>245</v>
      </c>
      <c r="R87" s="5">
        <f t="shared" si="1"/>
        <v>357</v>
      </c>
    </row>
    <row r="88" spans="1:18" ht="12.75">
      <c r="A88" s="3" t="s">
        <v>22</v>
      </c>
      <c r="B88" s="12">
        <v>358</v>
      </c>
      <c r="C88" s="3">
        <v>3</v>
      </c>
      <c r="D88" s="4">
        <v>20.84</v>
      </c>
      <c r="E88" s="5">
        <v>1</v>
      </c>
      <c r="F88" s="3">
        <v>1</v>
      </c>
      <c r="G88" s="14">
        <v>3</v>
      </c>
      <c r="H88" s="3">
        <v>11</v>
      </c>
      <c r="I88" s="15">
        <v>195</v>
      </c>
      <c r="R88" s="5">
        <f t="shared" si="1"/>
        <v>358</v>
      </c>
    </row>
    <row r="89" spans="1:18" ht="12.75">
      <c r="A89" s="3" t="s">
        <v>22</v>
      </c>
      <c r="B89" s="12">
        <v>359</v>
      </c>
      <c r="C89" s="3">
        <v>3</v>
      </c>
      <c r="D89" s="4">
        <v>22.18</v>
      </c>
      <c r="E89" s="5">
        <v>1</v>
      </c>
      <c r="F89" s="3">
        <v>1</v>
      </c>
      <c r="G89" s="14">
        <v>3</v>
      </c>
      <c r="H89" s="3">
        <v>11</v>
      </c>
      <c r="I89" s="15">
        <v>235</v>
      </c>
      <c r="R89" s="5">
        <f t="shared" si="1"/>
        <v>359</v>
      </c>
    </row>
    <row r="90" spans="1:31" ht="12.75">
      <c r="A90" s="3" t="s">
        <v>22</v>
      </c>
      <c r="B90" s="12">
        <v>360</v>
      </c>
      <c r="C90" s="3">
        <v>3</v>
      </c>
      <c r="D90" s="4">
        <v>19.01</v>
      </c>
      <c r="E90" s="5">
        <v>1</v>
      </c>
      <c r="F90" s="3">
        <v>1</v>
      </c>
      <c r="G90" s="14">
        <v>3</v>
      </c>
      <c r="H90" s="3">
        <v>12</v>
      </c>
      <c r="I90" s="15">
        <v>213</v>
      </c>
      <c r="K90" s="3">
        <v>21</v>
      </c>
      <c r="L90" s="3">
        <v>10.5</v>
      </c>
      <c r="M90" s="3">
        <v>16</v>
      </c>
      <c r="O90" s="3">
        <v>6</v>
      </c>
      <c r="Q90" s="8">
        <v>50</v>
      </c>
      <c r="R90" s="5">
        <f t="shared" si="1"/>
        <v>360</v>
      </c>
      <c r="AE90" s="3" t="s">
        <v>58</v>
      </c>
    </row>
    <row r="91" spans="1:18" ht="12.75">
      <c r="A91" s="3" t="s">
        <v>22</v>
      </c>
      <c r="B91" s="12">
        <v>361</v>
      </c>
      <c r="C91" s="3">
        <v>1</v>
      </c>
      <c r="D91" s="4">
        <v>20.51</v>
      </c>
      <c r="E91" s="5">
        <v>1</v>
      </c>
      <c r="F91" s="3">
        <v>1</v>
      </c>
      <c r="G91" s="14">
        <v>1</v>
      </c>
      <c r="H91" s="3">
        <v>11</v>
      </c>
      <c r="I91" s="15">
        <v>300</v>
      </c>
      <c r="K91" s="3">
        <v>21.75</v>
      </c>
      <c r="L91" s="3">
        <v>11.75</v>
      </c>
      <c r="M91" s="3">
        <v>23</v>
      </c>
      <c r="R91" s="5">
        <f t="shared" si="1"/>
        <v>361</v>
      </c>
    </row>
    <row r="92" spans="1:18" ht="12.75">
      <c r="A92" s="3" t="s">
        <v>22</v>
      </c>
      <c r="B92" s="12">
        <v>362</v>
      </c>
      <c r="C92" s="3">
        <v>2</v>
      </c>
      <c r="D92" s="4">
        <v>16.75</v>
      </c>
      <c r="E92" s="5">
        <v>1</v>
      </c>
      <c r="F92" s="3">
        <v>2</v>
      </c>
      <c r="G92" s="3">
        <v>2</v>
      </c>
      <c r="H92" s="3">
        <v>11</v>
      </c>
      <c r="I92" s="13">
        <v>225</v>
      </c>
      <c r="R92" s="5">
        <f t="shared" si="1"/>
        <v>362</v>
      </c>
    </row>
    <row r="93" spans="1:31" ht="12.75">
      <c r="A93" s="3" t="s">
        <v>22</v>
      </c>
      <c r="B93" s="12">
        <v>363</v>
      </c>
      <c r="C93" s="3">
        <v>1</v>
      </c>
      <c r="D93" s="4">
        <v>7.15</v>
      </c>
      <c r="E93" s="5">
        <v>1</v>
      </c>
      <c r="F93" s="3">
        <v>1</v>
      </c>
      <c r="G93" s="3">
        <v>1</v>
      </c>
      <c r="H93" s="3">
        <v>22</v>
      </c>
      <c r="I93" s="13">
        <v>150</v>
      </c>
      <c r="R93" s="5">
        <f t="shared" si="1"/>
        <v>363</v>
      </c>
      <c r="AE93" s="3" t="s">
        <v>62</v>
      </c>
    </row>
    <row r="94" spans="1:31" ht="12.75">
      <c r="A94" s="3" t="s">
        <v>22</v>
      </c>
      <c r="B94" s="12">
        <v>364</v>
      </c>
      <c r="C94" s="3">
        <v>1</v>
      </c>
      <c r="D94" s="4">
        <v>10.11</v>
      </c>
      <c r="E94" s="5">
        <v>1</v>
      </c>
      <c r="F94" s="3">
        <v>1</v>
      </c>
      <c r="G94" s="3">
        <v>1</v>
      </c>
      <c r="H94" s="3">
        <v>23</v>
      </c>
      <c r="I94" s="13">
        <v>169</v>
      </c>
      <c r="R94" s="5">
        <f t="shared" si="1"/>
        <v>364</v>
      </c>
      <c r="AE94" s="3" t="s">
        <v>63</v>
      </c>
    </row>
    <row r="95" spans="1:18" ht="12.75">
      <c r="A95" s="3" t="s">
        <v>22</v>
      </c>
      <c r="B95" s="12">
        <v>365</v>
      </c>
      <c r="C95" s="3">
        <v>1</v>
      </c>
      <c r="D95" s="4">
        <v>18.14</v>
      </c>
      <c r="E95" s="5">
        <v>1</v>
      </c>
      <c r="F95" s="3">
        <v>1</v>
      </c>
      <c r="G95" s="3">
        <v>1</v>
      </c>
      <c r="H95" s="3">
        <v>11</v>
      </c>
      <c r="I95" s="15">
        <v>215</v>
      </c>
      <c r="R95" s="5">
        <f t="shared" si="1"/>
        <v>365</v>
      </c>
    </row>
    <row r="96" spans="1:18" ht="12.75">
      <c r="A96" s="3" t="s">
        <v>22</v>
      </c>
      <c r="B96" s="12">
        <v>366</v>
      </c>
      <c r="C96" s="3">
        <v>1</v>
      </c>
      <c r="D96" s="4">
        <v>17.54</v>
      </c>
      <c r="E96" s="5">
        <v>1</v>
      </c>
      <c r="F96" s="3">
        <v>1</v>
      </c>
      <c r="G96" s="3">
        <v>1</v>
      </c>
      <c r="H96" s="3">
        <v>11</v>
      </c>
      <c r="I96" s="15">
        <v>196</v>
      </c>
      <c r="K96" s="3">
        <v>21</v>
      </c>
      <c r="L96" s="3">
        <v>13</v>
      </c>
      <c r="M96" s="3">
        <v>17</v>
      </c>
      <c r="N96" s="3">
        <v>12</v>
      </c>
      <c r="O96" s="3">
        <v>14</v>
      </c>
      <c r="P96" s="8">
        <v>20</v>
      </c>
      <c r="R96" s="5">
        <f t="shared" si="1"/>
        <v>366</v>
      </c>
    </row>
    <row r="97" spans="1:18" ht="12.75">
      <c r="A97" s="3" t="s">
        <v>22</v>
      </c>
      <c r="B97" s="12">
        <v>367</v>
      </c>
      <c r="C97" s="3">
        <v>3</v>
      </c>
      <c r="D97" s="4">
        <v>18.4</v>
      </c>
      <c r="E97" s="5">
        <v>1</v>
      </c>
      <c r="F97" s="3">
        <v>1</v>
      </c>
      <c r="G97" s="14">
        <v>3</v>
      </c>
      <c r="H97" s="3">
        <v>11</v>
      </c>
      <c r="I97" s="15">
        <v>187</v>
      </c>
      <c r="R97" s="5">
        <f t="shared" si="1"/>
        <v>367</v>
      </c>
    </row>
    <row r="98" spans="1:18" ht="12.75">
      <c r="A98" s="3" t="s">
        <v>22</v>
      </c>
      <c r="B98" s="12">
        <v>368</v>
      </c>
      <c r="C98" s="3">
        <v>1</v>
      </c>
      <c r="D98" s="4">
        <v>19.61</v>
      </c>
      <c r="E98" s="5">
        <v>1</v>
      </c>
      <c r="F98" s="3">
        <v>1</v>
      </c>
      <c r="G98" s="14">
        <v>1</v>
      </c>
      <c r="H98" s="3">
        <v>11</v>
      </c>
      <c r="I98" s="15">
        <v>230</v>
      </c>
      <c r="R98" s="5">
        <f t="shared" si="1"/>
        <v>368</v>
      </c>
    </row>
    <row r="99" spans="1:18" ht="12.75">
      <c r="A99" s="3" t="s">
        <v>22</v>
      </c>
      <c r="B99" s="12">
        <v>369</v>
      </c>
      <c r="C99" s="3">
        <v>3</v>
      </c>
      <c r="D99" s="4">
        <v>18.35</v>
      </c>
      <c r="E99" s="5">
        <v>1</v>
      </c>
      <c r="F99" s="3">
        <v>1</v>
      </c>
      <c r="G99" s="14">
        <v>3</v>
      </c>
      <c r="H99" s="3">
        <v>11</v>
      </c>
      <c r="I99" s="15">
        <v>209</v>
      </c>
      <c r="R99" s="5">
        <f t="shared" si="1"/>
        <v>369</v>
      </c>
    </row>
    <row r="100" spans="1:18" ht="12.75">
      <c r="A100" s="3" t="s">
        <v>22</v>
      </c>
      <c r="B100" s="12">
        <v>370</v>
      </c>
      <c r="C100" s="3">
        <v>1</v>
      </c>
      <c r="D100" s="4">
        <v>18.15</v>
      </c>
      <c r="E100" s="5">
        <v>1</v>
      </c>
      <c r="F100" s="3">
        <v>1</v>
      </c>
      <c r="G100" s="14">
        <v>1</v>
      </c>
      <c r="H100" s="3">
        <v>11</v>
      </c>
      <c r="I100" s="15">
        <v>219</v>
      </c>
      <c r="R100" s="5">
        <f t="shared" si="1"/>
        <v>370</v>
      </c>
    </row>
    <row r="101" spans="1:18" ht="12.75">
      <c r="A101" s="3" t="s">
        <v>22</v>
      </c>
      <c r="B101" s="12">
        <v>371</v>
      </c>
      <c r="C101" s="3">
        <v>3</v>
      </c>
      <c r="D101" s="4">
        <v>17.82</v>
      </c>
      <c r="E101" s="5">
        <v>1</v>
      </c>
      <c r="F101" s="3">
        <v>1</v>
      </c>
      <c r="G101" s="14">
        <v>3</v>
      </c>
      <c r="H101" s="3">
        <v>11</v>
      </c>
      <c r="I101" s="15">
        <v>180</v>
      </c>
      <c r="R101" s="5">
        <f t="shared" si="1"/>
        <v>371</v>
      </c>
    </row>
    <row r="102" spans="1:18" ht="12.75">
      <c r="A102" s="3" t="s">
        <v>22</v>
      </c>
      <c r="B102" s="12">
        <v>372</v>
      </c>
      <c r="C102" s="3">
        <v>1</v>
      </c>
      <c r="D102" s="4">
        <v>21.13</v>
      </c>
      <c r="E102" s="5">
        <v>1</v>
      </c>
      <c r="F102" s="3">
        <v>1</v>
      </c>
      <c r="G102" s="14">
        <v>1</v>
      </c>
      <c r="H102" s="3">
        <v>11</v>
      </c>
      <c r="I102" s="15">
        <v>265</v>
      </c>
      <c r="R102" s="5">
        <f t="shared" si="1"/>
        <v>372</v>
      </c>
    </row>
    <row r="103" spans="1:18" ht="12.75">
      <c r="A103" s="3" t="s">
        <v>22</v>
      </c>
      <c r="B103" s="12">
        <v>373</v>
      </c>
      <c r="C103" s="3">
        <v>1</v>
      </c>
      <c r="D103" s="4">
        <v>18.98</v>
      </c>
      <c r="E103" s="5">
        <v>1</v>
      </c>
      <c r="F103" s="3">
        <v>1</v>
      </c>
      <c r="G103" s="14">
        <v>1</v>
      </c>
      <c r="H103" s="3">
        <v>11</v>
      </c>
      <c r="I103" s="15">
        <v>210</v>
      </c>
      <c r="K103" s="3">
        <v>19.5</v>
      </c>
      <c r="L103" s="3">
        <v>12</v>
      </c>
      <c r="M103" s="3">
        <v>18</v>
      </c>
      <c r="R103" s="5">
        <f t="shared" si="1"/>
        <v>373</v>
      </c>
    </row>
    <row r="104" spans="1:18" ht="12.75">
      <c r="A104" s="3" t="s">
        <v>22</v>
      </c>
      <c r="B104" s="12">
        <v>374</v>
      </c>
      <c r="C104" s="3">
        <v>1</v>
      </c>
      <c r="D104" s="4">
        <v>20.92</v>
      </c>
      <c r="E104" s="5">
        <v>1</v>
      </c>
      <c r="F104" s="3">
        <v>1</v>
      </c>
      <c r="G104" s="14">
        <v>1</v>
      </c>
      <c r="H104" s="3">
        <v>11</v>
      </c>
      <c r="I104" s="15">
        <v>280</v>
      </c>
      <c r="R104" s="5">
        <f t="shared" si="1"/>
        <v>374</v>
      </c>
    </row>
    <row r="105" spans="1:18" ht="12.75">
      <c r="A105" s="3" t="s">
        <v>22</v>
      </c>
      <c r="B105" s="12">
        <v>375</v>
      </c>
      <c r="C105" s="3">
        <v>1</v>
      </c>
      <c r="D105" s="4">
        <v>19.18</v>
      </c>
      <c r="E105" s="5">
        <v>0</v>
      </c>
      <c r="F105" s="5"/>
      <c r="G105" s="5"/>
      <c r="H105" s="5"/>
      <c r="I105" s="5"/>
      <c r="R105" s="5">
        <f t="shared" si="1"/>
        <v>375</v>
      </c>
    </row>
    <row r="106" spans="1:18" ht="12.75">
      <c r="A106" s="3" t="s">
        <v>22</v>
      </c>
      <c r="B106" s="12">
        <v>376</v>
      </c>
      <c r="C106" s="3">
        <v>1</v>
      </c>
      <c r="D106" s="4">
        <v>21.44</v>
      </c>
      <c r="E106" s="5">
        <v>0</v>
      </c>
      <c r="F106" s="5"/>
      <c r="G106" s="5"/>
      <c r="H106" s="5"/>
      <c r="I106" s="5"/>
      <c r="R106" s="5">
        <f t="shared" si="1"/>
        <v>376</v>
      </c>
    </row>
    <row r="107" spans="1:18" ht="12.75">
      <c r="A107" s="3" t="s">
        <v>22</v>
      </c>
      <c r="B107" s="12">
        <v>377</v>
      </c>
      <c r="C107" s="3">
        <v>1</v>
      </c>
      <c r="D107" s="4">
        <v>18.98</v>
      </c>
      <c r="E107" s="5">
        <v>0</v>
      </c>
      <c r="F107" s="5"/>
      <c r="G107" s="5"/>
      <c r="H107" s="5"/>
      <c r="I107" s="5"/>
      <c r="R107" s="5">
        <f t="shared" si="1"/>
        <v>377</v>
      </c>
    </row>
    <row r="108" spans="1:18" ht="12.75">
      <c r="A108" s="3" t="s">
        <v>22</v>
      </c>
      <c r="B108" s="12">
        <v>378</v>
      </c>
      <c r="C108" s="3">
        <v>1</v>
      </c>
      <c r="D108" s="4">
        <v>18.2</v>
      </c>
      <c r="E108" s="5">
        <v>0</v>
      </c>
      <c r="F108" s="5"/>
      <c r="G108" s="5"/>
      <c r="H108" s="5"/>
      <c r="I108" s="5"/>
      <c r="R108" s="5">
        <f t="shared" si="1"/>
        <v>378</v>
      </c>
    </row>
    <row r="109" spans="1:18" ht="12.75">
      <c r="A109" s="3" t="s">
        <v>22</v>
      </c>
      <c r="B109" s="12">
        <v>379</v>
      </c>
      <c r="C109" s="3">
        <v>1</v>
      </c>
      <c r="D109" s="4">
        <v>20.62</v>
      </c>
      <c r="E109" s="5">
        <v>0</v>
      </c>
      <c r="F109" s="5"/>
      <c r="G109" s="5"/>
      <c r="H109" s="5"/>
      <c r="I109" s="5"/>
      <c r="R109" s="5">
        <f t="shared" si="1"/>
        <v>379</v>
      </c>
    </row>
    <row r="110" spans="1:18" ht="12.75">
      <c r="A110" s="3" t="s">
        <v>22</v>
      </c>
      <c r="B110" s="12">
        <v>380</v>
      </c>
      <c r="C110" s="3">
        <v>1</v>
      </c>
      <c r="D110" s="4">
        <v>17.84</v>
      </c>
      <c r="E110" s="5">
        <v>0</v>
      </c>
      <c r="F110" s="5"/>
      <c r="G110" s="5"/>
      <c r="H110" s="5"/>
      <c r="I110" s="5"/>
      <c r="R110" s="5">
        <f t="shared" si="1"/>
        <v>380</v>
      </c>
    </row>
    <row r="111" spans="1:18" ht="12.75">
      <c r="A111" s="3" t="s">
        <v>22</v>
      </c>
      <c r="B111" s="12">
        <v>381</v>
      </c>
      <c r="C111" s="3">
        <v>3</v>
      </c>
      <c r="D111" s="4">
        <v>15.01</v>
      </c>
      <c r="E111" s="5">
        <v>0</v>
      </c>
      <c r="F111" s="5"/>
      <c r="G111" s="5"/>
      <c r="H111" s="5"/>
      <c r="I111" s="5"/>
      <c r="R111" s="5">
        <f t="shared" si="1"/>
        <v>381</v>
      </c>
    </row>
    <row r="112" spans="1:18" ht="12.75">
      <c r="A112" s="3" t="s">
        <v>22</v>
      </c>
      <c r="B112" s="12">
        <v>382</v>
      </c>
      <c r="C112" s="3">
        <v>1</v>
      </c>
      <c r="D112" s="4">
        <v>8.98</v>
      </c>
      <c r="E112" s="5">
        <v>0</v>
      </c>
      <c r="F112" s="5"/>
      <c r="G112" s="5"/>
      <c r="H112" s="5"/>
      <c r="I112" s="5"/>
      <c r="R112" s="5">
        <f t="shared" si="1"/>
        <v>382</v>
      </c>
    </row>
    <row r="113" spans="1:18" ht="12.75">
      <c r="A113" s="3" t="s">
        <v>22</v>
      </c>
      <c r="B113" s="12">
        <v>383</v>
      </c>
      <c r="C113" s="3">
        <v>1</v>
      </c>
      <c r="D113" s="4">
        <v>15.38</v>
      </c>
      <c r="E113" s="5">
        <v>0</v>
      </c>
      <c r="F113" s="5"/>
      <c r="G113" s="5"/>
      <c r="H113" s="5"/>
      <c r="I113" s="5"/>
      <c r="R113" s="5">
        <f t="shared" si="1"/>
        <v>383</v>
      </c>
    </row>
    <row r="114" spans="1:31" ht="12.75">
      <c r="A114" s="3" t="s">
        <v>22</v>
      </c>
      <c r="B114" s="12">
        <v>384</v>
      </c>
      <c r="C114" s="3">
        <v>1</v>
      </c>
      <c r="D114" s="4">
        <v>14.03</v>
      </c>
      <c r="E114" s="5">
        <v>1</v>
      </c>
      <c r="F114" s="3">
        <v>1</v>
      </c>
      <c r="G114" s="14">
        <v>1</v>
      </c>
      <c r="H114" s="3">
        <v>22</v>
      </c>
      <c r="I114" s="15">
        <v>136</v>
      </c>
      <c r="R114" s="5">
        <f t="shared" si="1"/>
        <v>384</v>
      </c>
      <c r="AE114" s="3" t="s">
        <v>62</v>
      </c>
    </row>
    <row r="115" spans="1:18" ht="12.75">
      <c r="A115" s="3" t="s">
        <v>22</v>
      </c>
      <c r="B115" s="12">
        <v>385</v>
      </c>
      <c r="C115" s="3">
        <v>1</v>
      </c>
      <c r="D115" s="4">
        <v>18.73</v>
      </c>
      <c r="E115" s="5">
        <v>0</v>
      </c>
      <c r="F115" s="5"/>
      <c r="G115" s="5"/>
      <c r="H115" s="5"/>
      <c r="I115" s="5"/>
      <c r="R115" s="5">
        <f t="shared" si="1"/>
        <v>385</v>
      </c>
    </row>
    <row r="116" spans="1:18" ht="12.75">
      <c r="A116" s="3" t="s">
        <v>22</v>
      </c>
      <c r="B116" s="12">
        <v>386</v>
      </c>
      <c r="C116" s="3">
        <v>1</v>
      </c>
      <c r="D116" s="4">
        <v>19.63</v>
      </c>
      <c r="E116" s="5">
        <v>1</v>
      </c>
      <c r="F116" s="3">
        <v>1</v>
      </c>
      <c r="G116" s="14">
        <v>1</v>
      </c>
      <c r="H116" s="3">
        <v>11</v>
      </c>
      <c r="I116" s="15">
        <v>254</v>
      </c>
      <c r="R116" s="5">
        <f t="shared" si="1"/>
        <v>386</v>
      </c>
    </row>
    <row r="117" spans="1:18" ht="12.75">
      <c r="A117" s="3" t="s">
        <v>22</v>
      </c>
      <c r="B117" s="12">
        <v>387</v>
      </c>
      <c r="C117" s="3">
        <v>1</v>
      </c>
      <c r="D117" s="4">
        <v>19.49</v>
      </c>
      <c r="E117" s="5">
        <v>1</v>
      </c>
      <c r="F117" s="3">
        <v>1</v>
      </c>
      <c r="G117" s="14">
        <v>1</v>
      </c>
      <c r="H117" s="3">
        <v>11</v>
      </c>
      <c r="I117" s="15">
        <v>260</v>
      </c>
      <c r="K117" s="3">
        <v>20.75</v>
      </c>
      <c r="L117" s="3">
        <v>15</v>
      </c>
      <c r="M117" s="3">
        <v>20</v>
      </c>
      <c r="R117" s="5">
        <f t="shared" si="1"/>
        <v>387</v>
      </c>
    </row>
    <row r="118" spans="1:18" ht="12.75">
      <c r="A118" s="3" t="s">
        <v>22</v>
      </c>
      <c r="B118" s="12">
        <v>388</v>
      </c>
      <c r="C118" s="3">
        <v>1</v>
      </c>
      <c r="D118" s="4">
        <v>8.27</v>
      </c>
      <c r="E118" s="5">
        <v>0</v>
      </c>
      <c r="F118" s="5"/>
      <c r="G118" s="5"/>
      <c r="H118" s="5"/>
      <c r="I118" s="5"/>
      <c r="R118" s="5">
        <f t="shared" si="1"/>
        <v>388</v>
      </c>
    </row>
    <row r="119" spans="1:18" ht="12.75">
      <c r="A119" s="3" t="s">
        <v>22</v>
      </c>
      <c r="B119" s="12">
        <v>389</v>
      </c>
      <c r="C119" s="3">
        <v>1</v>
      </c>
      <c r="D119" s="4">
        <v>18.78</v>
      </c>
      <c r="E119" s="5">
        <v>1</v>
      </c>
      <c r="F119" s="3">
        <v>1</v>
      </c>
      <c r="G119" s="14">
        <v>1</v>
      </c>
      <c r="H119" s="3">
        <v>11</v>
      </c>
      <c r="I119" s="15">
        <v>234</v>
      </c>
      <c r="R119" s="5">
        <f t="shared" si="1"/>
        <v>389</v>
      </c>
    </row>
    <row r="120" spans="1:18" ht="12.75">
      <c r="A120" s="3" t="s">
        <v>22</v>
      </c>
      <c r="B120" s="12">
        <v>390</v>
      </c>
      <c r="C120" s="3">
        <v>1</v>
      </c>
      <c r="D120" s="4">
        <v>20.54</v>
      </c>
      <c r="E120" s="5">
        <v>1</v>
      </c>
      <c r="F120" s="3">
        <v>1</v>
      </c>
      <c r="G120" s="14">
        <v>1</v>
      </c>
      <c r="H120" s="3">
        <v>11</v>
      </c>
      <c r="I120" s="15">
        <v>261</v>
      </c>
      <c r="R120" s="5">
        <f t="shared" si="1"/>
        <v>390</v>
      </c>
    </row>
    <row r="121" spans="1:18" ht="12.75">
      <c r="A121" s="3" t="s">
        <v>22</v>
      </c>
      <c r="B121" s="12">
        <v>391</v>
      </c>
      <c r="C121" s="3">
        <v>1</v>
      </c>
      <c r="D121" s="4">
        <v>20</v>
      </c>
      <c r="E121" s="5">
        <v>0</v>
      </c>
      <c r="F121" s="5"/>
      <c r="G121" s="5"/>
      <c r="H121" s="5"/>
      <c r="I121" s="5"/>
      <c r="R121" s="5">
        <f t="shared" si="1"/>
        <v>391</v>
      </c>
    </row>
    <row r="122" spans="1:18" ht="12.75">
      <c r="A122" s="3" t="s">
        <v>22</v>
      </c>
      <c r="B122" s="12">
        <v>392</v>
      </c>
      <c r="C122" s="3">
        <v>1</v>
      </c>
      <c r="D122" s="4">
        <v>7.87</v>
      </c>
      <c r="E122" s="5">
        <v>1</v>
      </c>
      <c r="F122" s="3">
        <v>2</v>
      </c>
      <c r="G122" s="14">
        <v>3</v>
      </c>
      <c r="H122" s="3">
        <v>11</v>
      </c>
      <c r="I122" s="15">
        <v>71</v>
      </c>
      <c r="R122" s="5">
        <f t="shared" si="1"/>
        <v>392</v>
      </c>
    </row>
    <row r="123" spans="1:18" ht="12.75">
      <c r="A123" s="3" t="s">
        <v>22</v>
      </c>
      <c r="B123" s="12">
        <v>393</v>
      </c>
      <c r="C123" s="3">
        <v>1</v>
      </c>
      <c r="D123" s="4">
        <v>19.96</v>
      </c>
      <c r="E123" s="5">
        <v>0</v>
      </c>
      <c r="F123" s="5"/>
      <c r="G123" s="5"/>
      <c r="H123" s="5"/>
      <c r="I123" s="5"/>
      <c r="R123" s="5">
        <f t="shared" si="1"/>
        <v>393</v>
      </c>
    </row>
    <row r="124" spans="1:18" ht="12.75">
      <c r="A124" s="3" t="s">
        <v>22</v>
      </c>
      <c r="B124" s="12">
        <v>394</v>
      </c>
      <c r="C124" s="3">
        <v>1</v>
      </c>
      <c r="D124" s="4">
        <v>20.2</v>
      </c>
      <c r="E124" s="5">
        <v>0</v>
      </c>
      <c r="F124" s="5"/>
      <c r="G124" s="5"/>
      <c r="H124" s="5"/>
      <c r="I124" s="5"/>
      <c r="R124" s="5">
        <f t="shared" si="1"/>
        <v>394</v>
      </c>
    </row>
    <row r="125" spans="1:18" ht="12.75">
      <c r="A125" s="3" t="s">
        <v>22</v>
      </c>
      <c r="B125" s="12">
        <v>395</v>
      </c>
      <c r="C125" s="3">
        <v>1</v>
      </c>
      <c r="D125" s="4">
        <v>10.69</v>
      </c>
      <c r="E125" s="5">
        <v>1</v>
      </c>
      <c r="F125" s="3">
        <v>2</v>
      </c>
      <c r="G125" s="14">
        <v>2</v>
      </c>
      <c r="H125" s="3">
        <v>11</v>
      </c>
      <c r="I125" s="15">
        <v>145</v>
      </c>
      <c r="R125" s="5">
        <f t="shared" si="1"/>
        <v>395</v>
      </c>
    </row>
    <row r="126" spans="1:18" ht="12.75">
      <c r="A126" s="3" t="s">
        <v>22</v>
      </c>
      <c r="B126" s="12">
        <v>396</v>
      </c>
      <c r="C126" s="3">
        <v>2</v>
      </c>
      <c r="D126" s="4">
        <v>18.35</v>
      </c>
      <c r="E126" s="5">
        <v>1</v>
      </c>
      <c r="F126" s="3">
        <v>2</v>
      </c>
      <c r="G126" s="14">
        <v>2</v>
      </c>
      <c r="H126" s="3">
        <v>11</v>
      </c>
      <c r="I126" s="15">
        <v>233</v>
      </c>
      <c r="K126" s="3">
        <v>20</v>
      </c>
      <c r="L126" s="3">
        <v>2.62</v>
      </c>
      <c r="M126" s="3">
        <v>19</v>
      </c>
      <c r="R126" s="5">
        <f t="shared" si="1"/>
        <v>396</v>
      </c>
    </row>
    <row r="127" spans="1:18" ht="12.75">
      <c r="A127" s="3" t="s">
        <v>22</v>
      </c>
      <c r="B127" s="12">
        <v>397</v>
      </c>
      <c r="C127" s="3">
        <v>2</v>
      </c>
      <c r="D127" s="4">
        <v>20.37</v>
      </c>
      <c r="E127" s="5">
        <v>1</v>
      </c>
      <c r="F127" s="3">
        <v>1</v>
      </c>
      <c r="G127" s="14">
        <v>2</v>
      </c>
      <c r="H127" s="3">
        <v>11</v>
      </c>
      <c r="I127" s="15">
        <v>270</v>
      </c>
      <c r="R127" s="5">
        <f t="shared" si="1"/>
        <v>397</v>
      </c>
    </row>
    <row r="128" spans="1:18" ht="12.75">
      <c r="A128" s="3" t="s">
        <v>22</v>
      </c>
      <c r="B128" s="12">
        <v>398</v>
      </c>
      <c r="C128" s="3">
        <v>3</v>
      </c>
      <c r="D128" s="4">
        <v>22.85</v>
      </c>
      <c r="E128" s="5">
        <v>0</v>
      </c>
      <c r="F128" s="3">
        <v>1</v>
      </c>
      <c r="G128" s="14">
        <v>3</v>
      </c>
      <c r="H128" s="3">
        <v>11</v>
      </c>
      <c r="I128" s="15">
        <v>275</v>
      </c>
      <c r="K128" s="3">
        <v>24.1</v>
      </c>
      <c r="L128" s="3">
        <v>14</v>
      </c>
      <c r="M128" s="3">
        <v>22</v>
      </c>
      <c r="R128" s="5">
        <f t="shared" si="1"/>
        <v>398</v>
      </c>
    </row>
    <row r="129" spans="1:18" ht="12.75">
      <c r="A129" s="3" t="s">
        <v>22</v>
      </c>
      <c r="B129" s="12">
        <v>399</v>
      </c>
      <c r="C129" s="3">
        <v>3</v>
      </c>
      <c r="D129" s="4">
        <v>21.79</v>
      </c>
      <c r="E129" s="5">
        <v>0</v>
      </c>
      <c r="F129" s="5"/>
      <c r="G129" s="5"/>
      <c r="H129" s="5"/>
      <c r="I129" s="5"/>
      <c r="R129" s="5">
        <f t="shared" si="1"/>
        <v>399</v>
      </c>
    </row>
    <row r="130" spans="1:18" ht="12.75">
      <c r="A130" s="3" t="s">
        <v>22</v>
      </c>
      <c r="B130" s="12">
        <v>400</v>
      </c>
      <c r="C130" s="3">
        <v>3</v>
      </c>
      <c r="D130" s="4">
        <v>21.71</v>
      </c>
      <c r="E130" s="5">
        <v>0</v>
      </c>
      <c r="F130" s="5"/>
      <c r="G130" s="5"/>
      <c r="H130" s="5"/>
      <c r="I130" s="5"/>
      <c r="R130" s="5">
        <f t="shared" si="1"/>
        <v>400</v>
      </c>
    </row>
    <row r="131" spans="1:18" ht="12.75">
      <c r="A131" s="3" t="s">
        <v>22</v>
      </c>
      <c r="B131" s="12">
        <v>401</v>
      </c>
      <c r="C131" s="3">
        <v>1</v>
      </c>
      <c r="D131" s="4">
        <v>20.01</v>
      </c>
      <c r="E131" s="5">
        <v>0</v>
      </c>
      <c r="F131" s="5"/>
      <c r="G131" s="5"/>
      <c r="H131" s="5"/>
      <c r="I131" s="5"/>
      <c r="R131" s="5">
        <f aca="true" t="shared" si="2" ref="R131:R158">B131</f>
        <v>401</v>
      </c>
    </row>
    <row r="132" spans="1:18" ht="12.75">
      <c r="A132" s="3" t="s">
        <v>22</v>
      </c>
      <c r="B132" s="12">
        <v>402</v>
      </c>
      <c r="C132" s="3">
        <v>1</v>
      </c>
      <c r="D132" s="4">
        <v>21.85</v>
      </c>
      <c r="E132" s="5">
        <v>1</v>
      </c>
      <c r="F132" s="3">
        <v>1</v>
      </c>
      <c r="G132" s="14">
        <v>1</v>
      </c>
      <c r="H132" s="3">
        <v>11</v>
      </c>
      <c r="I132" s="15">
        <v>300</v>
      </c>
      <c r="K132" s="3">
        <v>22</v>
      </c>
      <c r="L132" s="3">
        <v>12.75</v>
      </c>
      <c r="M132" s="3">
        <v>22</v>
      </c>
      <c r="N132" s="3">
        <v>20</v>
      </c>
      <c r="O132" s="3">
        <v>26</v>
      </c>
      <c r="P132" s="8">
        <v>20</v>
      </c>
      <c r="Q132" s="8">
        <v>41</v>
      </c>
      <c r="R132" s="5">
        <f t="shared" si="2"/>
        <v>402</v>
      </c>
    </row>
    <row r="133" spans="1:18" ht="12.75">
      <c r="A133" s="3" t="s">
        <v>22</v>
      </c>
      <c r="B133" s="12">
        <v>403</v>
      </c>
      <c r="C133" s="3">
        <v>1</v>
      </c>
      <c r="D133" s="4">
        <v>20.47</v>
      </c>
      <c r="E133" s="5">
        <v>1</v>
      </c>
      <c r="F133" s="3">
        <v>1</v>
      </c>
      <c r="G133" s="14">
        <v>1</v>
      </c>
      <c r="H133" s="3">
        <v>11</v>
      </c>
      <c r="I133" s="15">
        <v>264</v>
      </c>
      <c r="R133" s="5">
        <f t="shared" si="2"/>
        <v>403</v>
      </c>
    </row>
    <row r="134" spans="1:18" ht="12.75">
      <c r="A134" s="3" t="s">
        <v>22</v>
      </c>
      <c r="B134" s="12">
        <v>404</v>
      </c>
      <c r="C134" s="3">
        <v>1</v>
      </c>
      <c r="D134" s="4">
        <v>20.93</v>
      </c>
      <c r="E134" s="5">
        <v>1</v>
      </c>
      <c r="F134" s="3">
        <v>1</v>
      </c>
      <c r="G134" s="14">
        <v>1</v>
      </c>
      <c r="H134" s="3">
        <v>11</v>
      </c>
      <c r="I134" s="15">
        <v>286</v>
      </c>
      <c r="K134" s="3">
        <v>21.25</v>
      </c>
      <c r="L134" s="3">
        <v>12.75</v>
      </c>
      <c r="M134" s="3">
        <v>20</v>
      </c>
      <c r="R134" s="5">
        <f t="shared" si="2"/>
        <v>404</v>
      </c>
    </row>
    <row r="135" spans="1:18" ht="12.75">
      <c r="A135" s="3" t="s">
        <v>22</v>
      </c>
      <c r="B135" s="12">
        <v>405</v>
      </c>
      <c r="C135" s="3">
        <v>1</v>
      </c>
      <c r="D135" s="4">
        <v>20.18</v>
      </c>
      <c r="E135" s="5">
        <v>0</v>
      </c>
      <c r="F135" s="5"/>
      <c r="G135" s="5"/>
      <c r="H135" s="5"/>
      <c r="I135" s="5"/>
      <c r="R135" s="5">
        <f t="shared" si="2"/>
        <v>405</v>
      </c>
    </row>
    <row r="136" spans="1:18" ht="12.75">
      <c r="A136" s="3" t="s">
        <v>22</v>
      </c>
      <c r="B136" s="12">
        <v>406</v>
      </c>
      <c r="C136" s="3">
        <v>1</v>
      </c>
      <c r="D136" s="4">
        <v>17.61</v>
      </c>
      <c r="E136" s="5">
        <v>1</v>
      </c>
      <c r="F136" s="3">
        <v>1</v>
      </c>
      <c r="G136" s="14">
        <v>1</v>
      </c>
      <c r="H136" s="3">
        <v>11</v>
      </c>
      <c r="I136" s="15">
        <v>193</v>
      </c>
      <c r="R136" s="5">
        <f t="shared" si="2"/>
        <v>406</v>
      </c>
    </row>
    <row r="137" spans="1:18" ht="12.75">
      <c r="A137" s="3" t="s">
        <v>22</v>
      </c>
      <c r="B137" s="12">
        <v>407</v>
      </c>
      <c r="C137" s="3">
        <v>1</v>
      </c>
      <c r="D137" s="4">
        <v>18.76</v>
      </c>
      <c r="E137" s="5">
        <v>1</v>
      </c>
      <c r="F137" s="3">
        <v>1</v>
      </c>
      <c r="G137" s="14">
        <v>1</v>
      </c>
      <c r="H137" s="3">
        <v>11</v>
      </c>
      <c r="I137" s="15">
        <v>214</v>
      </c>
      <c r="R137" s="5">
        <f t="shared" si="2"/>
        <v>407</v>
      </c>
    </row>
    <row r="138" spans="1:18" ht="12.75">
      <c r="A138" s="3" t="s">
        <v>22</v>
      </c>
      <c r="B138" s="12">
        <v>408</v>
      </c>
      <c r="C138" s="3">
        <v>1</v>
      </c>
      <c r="D138" s="4">
        <v>18.32</v>
      </c>
      <c r="E138" s="5">
        <v>1</v>
      </c>
      <c r="F138" s="3">
        <v>1</v>
      </c>
      <c r="G138" s="14">
        <v>1</v>
      </c>
      <c r="H138" s="3">
        <v>11</v>
      </c>
      <c r="I138" s="15">
        <v>230</v>
      </c>
      <c r="R138" s="5">
        <f t="shared" si="2"/>
        <v>408</v>
      </c>
    </row>
    <row r="139" spans="1:18" ht="12.75">
      <c r="A139" s="3" t="s">
        <v>22</v>
      </c>
      <c r="B139" s="12">
        <v>409</v>
      </c>
      <c r="C139" s="3">
        <v>1</v>
      </c>
      <c r="D139" s="4">
        <v>16.95</v>
      </c>
      <c r="E139" s="5">
        <v>0</v>
      </c>
      <c r="F139" s="5"/>
      <c r="G139" s="5"/>
      <c r="H139" s="5"/>
      <c r="I139" s="5"/>
      <c r="R139" s="5">
        <f t="shared" si="2"/>
        <v>409</v>
      </c>
    </row>
    <row r="140" spans="1:18" ht="12.75">
      <c r="A140" s="3" t="s">
        <v>22</v>
      </c>
      <c r="B140" s="12">
        <v>410</v>
      </c>
      <c r="C140" s="3">
        <v>1</v>
      </c>
      <c r="D140" s="4">
        <v>17.86</v>
      </c>
      <c r="E140" s="5">
        <v>0</v>
      </c>
      <c r="F140" s="5"/>
      <c r="G140" s="5"/>
      <c r="H140" s="5"/>
      <c r="I140" s="5"/>
      <c r="R140" s="5">
        <f t="shared" si="2"/>
        <v>410</v>
      </c>
    </row>
    <row r="141" spans="1:18" ht="12.75">
      <c r="A141" s="3" t="s">
        <v>22</v>
      </c>
      <c r="B141" s="12">
        <v>411</v>
      </c>
      <c r="C141" s="3">
        <v>1</v>
      </c>
      <c r="D141" s="4">
        <v>17.91</v>
      </c>
      <c r="E141" s="5">
        <v>0</v>
      </c>
      <c r="F141" s="5"/>
      <c r="G141" s="5"/>
      <c r="H141" s="5"/>
      <c r="I141" s="5"/>
      <c r="R141" s="5">
        <f t="shared" si="2"/>
        <v>411</v>
      </c>
    </row>
    <row r="142" spans="1:18" ht="12.75">
      <c r="A142" s="3" t="s">
        <v>22</v>
      </c>
      <c r="B142" s="12">
        <v>412</v>
      </c>
      <c r="C142" s="3">
        <v>1</v>
      </c>
      <c r="D142" s="4">
        <v>19.95</v>
      </c>
      <c r="E142" s="3">
        <v>1</v>
      </c>
      <c r="F142" s="3">
        <v>1</v>
      </c>
      <c r="G142" s="14">
        <v>1</v>
      </c>
      <c r="H142" s="3">
        <v>11</v>
      </c>
      <c r="I142" s="15">
        <v>290</v>
      </c>
      <c r="K142" s="3">
        <v>21.25</v>
      </c>
      <c r="L142" s="3">
        <v>18</v>
      </c>
      <c r="M142" s="3">
        <v>20</v>
      </c>
      <c r="R142" s="5">
        <f>B142</f>
        <v>412</v>
      </c>
    </row>
    <row r="143" spans="1:18" ht="12.75">
      <c r="A143" s="3" t="s">
        <v>22</v>
      </c>
      <c r="B143" s="12">
        <v>413</v>
      </c>
      <c r="C143" s="3">
        <v>1</v>
      </c>
      <c r="D143" s="4">
        <v>16.11</v>
      </c>
      <c r="E143" s="5">
        <v>0</v>
      </c>
      <c r="F143" s="5"/>
      <c r="G143" s="5"/>
      <c r="H143" s="5"/>
      <c r="I143" s="5"/>
      <c r="J143" s="15"/>
      <c r="R143" s="5">
        <f t="shared" si="2"/>
        <v>413</v>
      </c>
    </row>
    <row r="144" spans="1:18" ht="12.75">
      <c r="A144" s="3" t="s">
        <v>22</v>
      </c>
      <c r="B144" s="12">
        <v>414</v>
      </c>
      <c r="C144" s="3">
        <v>3</v>
      </c>
      <c r="D144" s="4">
        <v>13.48</v>
      </c>
      <c r="E144" s="5">
        <v>0</v>
      </c>
      <c r="F144" s="5"/>
      <c r="G144" s="5"/>
      <c r="H144" s="5"/>
      <c r="I144" s="5"/>
      <c r="J144" s="15"/>
      <c r="R144" s="5">
        <f t="shared" si="2"/>
        <v>414</v>
      </c>
    </row>
    <row r="145" spans="1:18" ht="12.75">
      <c r="A145" s="3" t="s">
        <v>22</v>
      </c>
      <c r="B145" s="12">
        <v>415</v>
      </c>
      <c r="C145" s="3">
        <v>1</v>
      </c>
      <c r="D145" s="4">
        <v>18.66</v>
      </c>
      <c r="E145" s="3">
        <v>1</v>
      </c>
      <c r="F145" s="3">
        <v>1</v>
      </c>
      <c r="G145" s="14">
        <v>1</v>
      </c>
      <c r="H145" s="3">
        <v>11</v>
      </c>
      <c r="I145" s="15">
        <v>237</v>
      </c>
      <c r="R145" s="5">
        <f t="shared" si="2"/>
        <v>415</v>
      </c>
    </row>
    <row r="146" spans="1:18" ht="12.75">
      <c r="A146" s="3" t="s">
        <v>22</v>
      </c>
      <c r="B146" s="12">
        <v>416</v>
      </c>
      <c r="C146" s="3">
        <v>1</v>
      </c>
      <c r="D146" s="4">
        <v>20</v>
      </c>
      <c r="E146" s="3">
        <v>1</v>
      </c>
      <c r="F146" s="3">
        <v>1</v>
      </c>
      <c r="G146" s="14">
        <v>1</v>
      </c>
      <c r="H146" s="3">
        <v>11</v>
      </c>
      <c r="I146" s="15">
        <v>240</v>
      </c>
      <c r="R146" s="5">
        <f t="shared" si="2"/>
        <v>416</v>
      </c>
    </row>
    <row r="147" spans="1:18" ht="12.75">
      <c r="A147" s="3" t="s">
        <v>22</v>
      </c>
      <c r="B147" s="12">
        <v>417</v>
      </c>
      <c r="C147" s="3">
        <v>1</v>
      </c>
      <c r="D147" s="4">
        <v>17.16</v>
      </c>
      <c r="E147" s="3">
        <v>1</v>
      </c>
      <c r="F147" s="3">
        <v>1</v>
      </c>
      <c r="G147" s="14">
        <v>1</v>
      </c>
      <c r="H147" s="3">
        <v>11</v>
      </c>
      <c r="I147" s="15">
        <v>137</v>
      </c>
      <c r="K147" s="3">
        <v>19</v>
      </c>
      <c r="L147" s="3">
        <v>17.25</v>
      </c>
      <c r="M147" s="3">
        <v>12</v>
      </c>
      <c r="N147" s="3">
        <v>6</v>
      </c>
      <c r="O147" s="3">
        <v>14</v>
      </c>
      <c r="P147" s="8">
        <v>15</v>
      </c>
      <c r="Q147" s="8">
        <v>45</v>
      </c>
      <c r="R147" s="5">
        <f t="shared" si="2"/>
        <v>417</v>
      </c>
    </row>
    <row r="148" spans="1:18" ht="12.75">
      <c r="A148" s="3" t="s">
        <v>22</v>
      </c>
      <c r="B148" s="12">
        <v>418</v>
      </c>
      <c r="C148" s="3">
        <v>1</v>
      </c>
      <c r="D148" s="4">
        <v>18</v>
      </c>
      <c r="E148" s="5">
        <v>0</v>
      </c>
      <c r="F148" s="5"/>
      <c r="G148" s="5"/>
      <c r="H148" s="5"/>
      <c r="I148" s="5"/>
      <c r="J148" s="15"/>
      <c r="R148" s="5">
        <f t="shared" si="2"/>
        <v>418</v>
      </c>
    </row>
    <row r="149" spans="1:18" ht="12.75">
      <c r="A149" s="3" t="s">
        <v>22</v>
      </c>
      <c r="B149" s="12">
        <v>419</v>
      </c>
      <c r="C149" s="3">
        <v>1</v>
      </c>
      <c r="D149" s="4">
        <v>16.99</v>
      </c>
      <c r="E149" s="5">
        <v>0</v>
      </c>
      <c r="F149" s="5"/>
      <c r="G149" s="5"/>
      <c r="H149" s="5"/>
      <c r="I149" s="5"/>
      <c r="J149" s="15"/>
      <c r="R149" s="5">
        <f t="shared" si="2"/>
        <v>419</v>
      </c>
    </row>
    <row r="150" spans="1:18" ht="12.75">
      <c r="A150" s="3" t="s">
        <v>22</v>
      </c>
      <c r="B150" s="12">
        <v>420</v>
      </c>
      <c r="C150" s="3">
        <v>1</v>
      </c>
      <c r="D150" s="4">
        <v>18.54</v>
      </c>
      <c r="E150" s="3">
        <v>1</v>
      </c>
      <c r="F150" s="3">
        <v>1</v>
      </c>
      <c r="G150" s="14">
        <v>1</v>
      </c>
      <c r="H150" s="3">
        <v>11</v>
      </c>
      <c r="I150" s="15">
        <v>225</v>
      </c>
      <c r="R150" s="5">
        <f t="shared" si="2"/>
        <v>420</v>
      </c>
    </row>
    <row r="151" spans="1:18" ht="12.75">
      <c r="A151" s="3" t="s">
        <v>22</v>
      </c>
      <c r="B151" s="12">
        <v>421</v>
      </c>
      <c r="C151" s="3">
        <v>1</v>
      </c>
      <c r="D151" s="4">
        <v>17.12</v>
      </c>
      <c r="E151" s="3">
        <v>0</v>
      </c>
      <c r="F151" s="3">
        <v>1</v>
      </c>
      <c r="G151" s="14">
        <v>3</v>
      </c>
      <c r="H151" s="3">
        <v>11</v>
      </c>
      <c r="I151" s="15">
        <v>179</v>
      </c>
      <c r="R151" s="5">
        <f t="shared" si="2"/>
        <v>421</v>
      </c>
    </row>
    <row r="152" spans="1:31" ht="12.75">
      <c r="A152" s="3" t="s">
        <v>22</v>
      </c>
      <c r="B152" s="12">
        <v>422</v>
      </c>
      <c r="C152" s="3">
        <v>3</v>
      </c>
      <c r="D152" s="4">
        <v>16.41</v>
      </c>
      <c r="E152" s="3">
        <v>1</v>
      </c>
      <c r="F152" s="3">
        <v>1</v>
      </c>
      <c r="G152" s="14">
        <v>1</v>
      </c>
      <c r="H152" s="3">
        <v>22</v>
      </c>
      <c r="I152" s="15">
        <v>217</v>
      </c>
      <c r="R152" s="5">
        <f t="shared" si="2"/>
        <v>422</v>
      </c>
      <c r="AE152" s="3" t="s">
        <v>64</v>
      </c>
    </row>
    <row r="153" spans="1:18" ht="12.75">
      <c r="A153" s="3" t="s">
        <v>22</v>
      </c>
      <c r="B153" s="12">
        <v>423</v>
      </c>
      <c r="C153" s="3">
        <v>1</v>
      </c>
      <c r="D153" s="4">
        <v>16.55</v>
      </c>
      <c r="E153" s="5">
        <v>0</v>
      </c>
      <c r="F153" s="5"/>
      <c r="G153" s="5"/>
      <c r="H153" s="5"/>
      <c r="I153" s="5"/>
      <c r="J153" s="15"/>
      <c r="R153" s="5">
        <f t="shared" si="2"/>
        <v>423</v>
      </c>
    </row>
    <row r="154" spans="1:18" ht="12.75">
      <c r="A154" s="3" t="s">
        <v>22</v>
      </c>
      <c r="B154" s="12">
        <v>424</v>
      </c>
      <c r="C154" s="3">
        <v>1</v>
      </c>
      <c r="D154" s="4">
        <v>19.5</v>
      </c>
      <c r="E154" s="5">
        <v>0</v>
      </c>
      <c r="F154" s="5"/>
      <c r="G154" s="5"/>
      <c r="H154" s="5"/>
      <c r="I154" s="5"/>
      <c r="J154" s="15"/>
      <c r="R154" s="5">
        <f t="shared" si="2"/>
        <v>424</v>
      </c>
    </row>
    <row r="155" spans="1:18" ht="12.75">
      <c r="A155" s="3" t="s">
        <v>22</v>
      </c>
      <c r="B155" s="12">
        <v>425</v>
      </c>
      <c r="C155" s="3">
        <v>1</v>
      </c>
      <c r="D155" s="4">
        <v>18.55</v>
      </c>
      <c r="E155" s="5">
        <v>0</v>
      </c>
      <c r="F155" s="5"/>
      <c r="G155" s="5"/>
      <c r="H155" s="5"/>
      <c r="I155" s="5"/>
      <c r="J155" s="15"/>
      <c r="R155" s="5">
        <f t="shared" si="2"/>
        <v>425</v>
      </c>
    </row>
    <row r="156" spans="1:18" ht="12.75">
      <c r="A156" s="3" t="s">
        <v>22</v>
      </c>
      <c r="B156" s="12">
        <v>426</v>
      </c>
      <c r="C156" s="3">
        <v>1</v>
      </c>
      <c r="D156" s="4">
        <v>18.61</v>
      </c>
      <c r="E156" s="3">
        <v>1</v>
      </c>
      <c r="F156" s="3">
        <v>1</v>
      </c>
      <c r="G156" s="14">
        <v>1</v>
      </c>
      <c r="H156" s="3">
        <v>11</v>
      </c>
      <c r="I156" s="15">
        <v>250</v>
      </c>
      <c r="R156" s="5">
        <f t="shared" si="2"/>
        <v>426</v>
      </c>
    </row>
    <row r="157" spans="1:18" ht="12.75">
      <c r="A157" s="3" t="s">
        <v>22</v>
      </c>
      <c r="B157" s="12">
        <v>427</v>
      </c>
      <c r="C157" s="3">
        <v>1</v>
      </c>
      <c r="D157" s="4">
        <v>18.79</v>
      </c>
      <c r="E157" s="5">
        <v>0</v>
      </c>
      <c r="F157" s="5"/>
      <c r="G157" s="5"/>
      <c r="H157" s="5"/>
      <c r="I157" s="5"/>
      <c r="R157" s="5">
        <f t="shared" si="2"/>
        <v>427</v>
      </c>
    </row>
    <row r="158" spans="1:18" ht="12.75">
      <c r="A158" s="3" t="s">
        <v>22</v>
      </c>
      <c r="B158" s="12">
        <v>428</v>
      </c>
      <c r="C158" s="3">
        <v>1</v>
      </c>
      <c r="D158" s="4">
        <v>20.73</v>
      </c>
      <c r="E158" s="5">
        <v>0</v>
      </c>
      <c r="F158" s="5"/>
      <c r="G158" s="5"/>
      <c r="H158" s="5"/>
      <c r="I158" s="5"/>
      <c r="R158" s="5">
        <f t="shared" si="2"/>
        <v>428</v>
      </c>
    </row>
    <row r="159" spans="1:18" ht="12.75">
      <c r="A159" s="3"/>
      <c r="B159" s="12"/>
      <c r="C159" s="3"/>
      <c r="E159" s="5"/>
      <c r="G159" s="14"/>
      <c r="I159" s="15"/>
      <c r="R159" s="5"/>
    </row>
    <row r="160" spans="1:18" ht="12.75">
      <c r="A160" s="3"/>
      <c r="B160" s="12"/>
      <c r="C160" s="3"/>
      <c r="E160" s="5"/>
      <c r="G160" s="14"/>
      <c r="I160" s="15"/>
      <c r="R160" s="5"/>
    </row>
    <row r="161" spans="1:18" ht="12.75">
      <c r="A161" s="16"/>
      <c r="B161" s="17"/>
      <c r="C161" s="16"/>
      <c r="D161" s="16"/>
      <c r="E161" s="5"/>
      <c r="G161" s="14"/>
      <c r="I161" s="15"/>
      <c r="R161" s="5"/>
    </row>
    <row r="162" spans="1:30" ht="12.75">
      <c r="A162" t="s">
        <v>21</v>
      </c>
      <c r="B162" s="12">
        <v>696</v>
      </c>
      <c r="C162" s="5"/>
      <c r="D162" s="4"/>
      <c r="I162" s="13"/>
      <c r="R162" s="3">
        <v>696</v>
      </c>
      <c r="S162" s="11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2.75">
      <c r="A163" t="s">
        <v>21</v>
      </c>
      <c r="B163" s="12">
        <v>697</v>
      </c>
      <c r="C163" s="5"/>
      <c r="D163" s="4"/>
      <c r="I163" s="13"/>
      <c r="R163" s="3">
        <v>697</v>
      </c>
      <c r="S163" s="11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2.75">
      <c r="A164" t="s">
        <v>21</v>
      </c>
      <c r="B164" s="12">
        <v>698</v>
      </c>
      <c r="C164" s="5"/>
      <c r="D164" s="4"/>
      <c r="I164" s="13"/>
      <c r="R164" s="3">
        <v>698</v>
      </c>
      <c r="S164" s="11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2.75">
      <c r="A165" t="s">
        <v>21</v>
      </c>
      <c r="B165" s="12">
        <v>699</v>
      </c>
      <c r="C165" s="5"/>
      <c r="D165" s="4"/>
      <c r="I165" s="13"/>
      <c r="R165" s="3">
        <v>699</v>
      </c>
      <c r="S165" s="11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2:30" ht="12.75">
      <c r="B166" s="12"/>
      <c r="C166" s="5"/>
      <c r="D166" s="4"/>
      <c r="I166" s="13"/>
      <c r="S166" s="11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2.75">
      <c r="A167" t="s">
        <v>21</v>
      </c>
      <c r="B167" s="12">
        <v>701</v>
      </c>
      <c r="C167" s="5"/>
      <c r="D167" s="4"/>
      <c r="E167" s="3">
        <v>3</v>
      </c>
      <c r="F167" s="3">
        <v>2</v>
      </c>
      <c r="G167" s="14">
        <v>2</v>
      </c>
      <c r="H167" s="3">
        <v>11</v>
      </c>
      <c r="I167" s="15">
        <v>143</v>
      </c>
      <c r="R167" s="3">
        <v>701</v>
      </c>
      <c r="S167" s="11">
        <v>299</v>
      </c>
      <c r="T167" s="4">
        <v>-99</v>
      </c>
      <c r="U167" s="4">
        <v>358.5</v>
      </c>
      <c r="V167" s="4">
        <v>298</v>
      </c>
      <c r="W167" s="4">
        <v>-99</v>
      </c>
      <c r="X167" s="4">
        <v>39</v>
      </c>
      <c r="Y167" s="4">
        <v>295</v>
      </c>
      <c r="Z167" s="4">
        <v>-99</v>
      </c>
      <c r="AA167" s="4">
        <v>79</v>
      </c>
      <c r="AB167" s="4">
        <v>293</v>
      </c>
      <c r="AC167" s="4">
        <v>-99</v>
      </c>
      <c r="AD167" s="4">
        <v>115</v>
      </c>
    </row>
    <row r="168" spans="1:30" ht="12.75">
      <c r="A168" t="s">
        <v>21</v>
      </c>
      <c r="B168" s="12">
        <v>702</v>
      </c>
      <c r="C168" s="5"/>
      <c r="D168" s="4"/>
      <c r="E168" s="3">
        <v>3</v>
      </c>
      <c r="F168" s="3">
        <v>2</v>
      </c>
      <c r="G168" s="14">
        <v>2</v>
      </c>
      <c r="H168" s="3">
        <v>11</v>
      </c>
      <c r="I168" s="15">
        <v>132</v>
      </c>
      <c r="R168" s="3">
        <v>702</v>
      </c>
      <c r="S168" s="11">
        <v>389</v>
      </c>
      <c r="T168" s="4">
        <v>-99</v>
      </c>
      <c r="U168" s="4">
        <v>203.5</v>
      </c>
      <c r="V168" s="4">
        <v>390</v>
      </c>
      <c r="W168" s="4">
        <v>-99</v>
      </c>
      <c r="X168" s="4">
        <v>234</v>
      </c>
      <c r="Y168" s="4">
        <v>350</v>
      </c>
      <c r="Z168" s="4">
        <v>-99</v>
      </c>
      <c r="AA168" s="4">
        <v>316</v>
      </c>
      <c r="AB168" s="4">
        <v>348</v>
      </c>
      <c r="AC168" s="4">
        <v>-99</v>
      </c>
      <c r="AD168" s="4">
        <v>299.5</v>
      </c>
    </row>
    <row r="169" spans="1:30" ht="12.75">
      <c r="A169" t="s">
        <v>21</v>
      </c>
      <c r="B169" s="12">
        <v>703</v>
      </c>
      <c r="C169" s="5"/>
      <c r="D169" s="4"/>
      <c r="E169" s="3">
        <v>3</v>
      </c>
      <c r="F169" s="3">
        <v>2</v>
      </c>
      <c r="G169" s="14">
        <v>2</v>
      </c>
      <c r="H169" s="3">
        <v>11</v>
      </c>
      <c r="I169" s="15">
        <v>122</v>
      </c>
      <c r="R169" s="3">
        <v>703</v>
      </c>
      <c r="S169" s="11">
        <v>393</v>
      </c>
      <c r="T169" s="4">
        <v>-99</v>
      </c>
      <c r="U169" s="4">
        <v>177.5</v>
      </c>
      <c r="V169" s="4">
        <v>348</v>
      </c>
      <c r="W169" s="4">
        <v>-99</v>
      </c>
      <c r="X169" s="4">
        <v>252</v>
      </c>
      <c r="Y169" s="4">
        <v>395</v>
      </c>
      <c r="Z169" s="4">
        <v>-99</v>
      </c>
      <c r="AA169" s="4">
        <v>269.5</v>
      </c>
      <c r="AB169" s="4">
        <v>397</v>
      </c>
      <c r="AC169" s="4">
        <v>-99</v>
      </c>
      <c r="AD169" s="4">
        <v>328.5</v>
      </c>
    </row>
    <row r="170" spans="1:31" ht="12.75">
      <c r="A170" t="s">
        <v>21</v>
      </c>
      <c r="B170" s="12">
        <v>704</v>
      </c>
      <c r="E170" s="3">
        <v>3</v>
      </c>
      <c r="F170" s="3">
        <v>2</v>
      </c>
      <c r="G170" s="14">
        <v>2</v>
      </c>
      <c r="H170" s="3">
        <v>13</v>
      </c>
      <c r="I170" s="15">
        <v>89</v>
      </c>
      <c r="R170" s="3">
        <v>704</v>
      </c>
      <c r="S170" s="11">
        <v>396</v>
      </c>
      <c r="T170" s="4">
        <v>-99</v>
      </c>
      <c r="U170" s="4">
        <v>134</v>
      </c>
      <c r="V170" s="4">
        <v>395</v>
      </c>
      <c r="W170" s="4">
        <v>-99</v>
      </c>
      <c r="X170" s="4">
        <v>171</v>
      </c>
      <c r="Y170" s="4">
        <v>348</v>
      </c>
      <c r="Z170" s="4">
        <v>-99</v>
      </c>
      <c r="AA170" s="4">
        <v>208</v>
      </c>
      <c r="AB170" s="4">
        <v>350</v>
      </c>
      <c r="AC170" s="4">
        <v>-99</v>
      </c>
      <c r="AD170" s="4">
        <v>228</v>
      </c>
      <c r="AE170" s="3" t="s">
        <v>65</v>
      </c>
    </row>
    <row r="171" spans="1:30" ht="12.75">
      <c r="A171" t="s">
        <v>21</v>
      </c>
      <c r="B171" s="12">
        <v>705</v>
      </c>
      <c r="E171" s="3">
        <v>3</v>
      </c>
      <c r="F171" s="3">
        <v>2</v>
      </c>
      <c r="G171" s="14">
        <v>2</v>
      </c>
      <c r="H171" s="3">
        <v>11</v>
      </c>
      <c r="I171" s="15">
        <v>128</v>
      </c>
      <c r="R171" s="3">
        <v>705</v>
      </c>
      <c r="S171" s="11">
        <v>408</v>
      </c>
      <c r="T171" s="4">
        <v>-99</v>
      </c>
      <c r="U171" s="4">
        <v>322</v>
      </c>
      <c r="V171" s="4">
        <v>407</v>
      </c>
      <c r="W171" s="4">
        <v>-99</v>
      </c>
      <c r="X171" s="4">
        <v>351</v>
      </c>
      <c r="Y171" s="4">
        <v>411</v>
      </c>
      <c r="Z171" s="4">
        <v>-99</v>
      </c>
      <c r="AA171" s="4">
        <v>2</v>
      </c>
      <c r="AB171" s="4">
        <v>409</v>
      </c>
      <c r="AC171" s="4">
        <v>-99</v>
      </c>
      <c r="AD171" s="4">
        <v>34.5</v>
      </c>
    </row>
    <row r="172" spans="1:30" ht="12.75">
      <c r="A172" t="s">
        <v>21</v>
      </c>
      <c r="B172" s="12">
        <v>706</v>
      </c>
      <c r="E172" s="3">
        <v>3</v>
      </c>
      <c r="F172" s="3">
        <v>2</v>
      </c>
      <c r="G172" s="14">
        <v>2</v>
      </c>
      <c r="H172" s="3">
        <v>11</v>
      </c>
      <c r="I172" s="15">
        <v>101</v>
      </c>
      <c r="R172" s="3">
        <v>706</v>
      </c>
      <c r="S172" s="11">
        <v>404</v>
      </c>
      <c r="T172" s="4">
        <v>-99</v>
      </c>
      <c r="U172" s="4">
        <v>228</v>
      </c>
      <c r="V172" s="4">
        <v>362</v>
      </c>
      <c r="W172" s="4">
        <v>-99</v>
      </c>
      <c r="X172" s="4">
        <v>287</v>
      </c>
      <c r="Y172" s="4">
        <v>408</v>
      </c>
      <c r="Z172" s="4">
        <v>-99</v>
      </c>
      <c r="AA172" s="4">
        <v>333</v>
      </c>
      <c r="AB172" s="4">
        <v>412</v>
      </c>
      <c r="AC172" s="4">
        <v>-99</v>
      </c>
      <c r="AD172" s="4">
        <v>353</v>
      </c>
    </row>
    <row r="173" spans="1:30" ht="12.75">
      <c r="A173" t="s">
        <v>21</v>
      </c>
      <c r="B173" s="12">
        <v>707</v>
      </c>
      <c r="E173" s="3">
        <v>3</v>
      </c>
      <c r="F173" s="3">
        <v>2</v>
      </c>
      <c r="G173" s="14">
        <v>2</v>
      </c>
      <c r="H173" s="3">
        <v>11</v>
      </c>
      <c r="I173" s="15">
        <v>132</v>
      </c>
      <c r="K173" s="3">
        <v>10.5</v>
      </c>
      <c r="L173" s="3">
        <v>1.7</v>
      </c>
      <c r="M173" s="3">
        <v>8</v>
      </c>
      <c r="N173" s="3">
        <v>16</v>
      </c>
      <c r="O173" s="3">
        <v>6</v>
      </c>
      <c r="P173" s="8">
        <v>15</v>
      </c>
      <c r="Q173" s="8">
        <v>35</v>
      </c>
      <c r="R173" s="3">
        <v>707</v>
      </c>
      <c r="S173" s="11">
        <v>361</v>
      </c>
      <c r="T173" s="4">
        <v>-99</v>
      </c>
      <c r="U173" s="4">
        <v>291</v>
      </c>
      <c r="V173" s="4">
        <v>362</v>
      </c>
      <c r="W173" s="4">
        <v>-99</v>
      </c>
      <c r="X173" s="4">
        <v>336</v>
      </c>
      <c r="Y173" s="4">
        <v>366</v>
      </c>
      <c r="Z173" s="4">
        <v>-99</v>
      </c>
      <c r="AA173" s="4">
        <v>353</v>
      </c>
      <c r="AB173" s="4">
        <v>408</v>
      </c>
      <c r="AC173" s="4">
        <v>-99</v>
      </c>
      <c r="AD173" s="4">
        <v>22</v>
      </c>
    </row>
    <row r="174" spans="1:30" ht="12.75">
      <c r="A174" t="s">
        <v>21</v>
      </c>
      <c r="B174" s="12">
        <v>708</v>
      </c>
      <c r="E174" s="3">
        <v>3</v>
      </c>
      <c r="F174" s="3">
        <v>2</v>
      </c>
      <c r="G174" s="14">
        <v>2</v>
      </c>
      <c r="H174" s="3">
        <v>11</v>
      </c>
      <c r="I174" s="15">
        <v>122</v>
      </c>
      <c r="R174" s="3">
        <v>708</v>
      </c>
      <c r="S174" s="11">
        <v>405</v>
      </c>
      <c r="T174" s="4">
        <v>-99</v>
      </c>
      <c r="U174" s="4">
        <v>119</v>
      </c>
      <c r="V174" s="4">
        <v>411</v>
      </c>
      <c r="W174" s="4">
        <v>-99</v>
      </c>
      <c r="X174" s="4">
        <v>23</v>
      </c>
      <c r="Y174" s="4">
        <v>412</v>
      </c>
      <c r="Z174" s="4">
        <v>-99</v>
      </c>
      <c r="AA174" s="4">
        <v>357</v>
      </c>
      <c r="AB174" s="4">
        <v>366</v>
      </c>
      <c r="AC174" s="4">
        <v>-99</v>
      </c>
      <c r="AD174" s="4">
        <v>326.5</v>
      </c>
    </row>
    <row r="175" spans="1:30" ht="12.75">
      <c r="A175" t="s">
        <v>21</v>
      </c>
      <c r="B175" s="12">
        <v>709</v>
      </c>
      <c r="E175" s="3">
        <v>3</v>
      </c>
      <c r="F175" s="3">
        <v>2</v>
      </c>
      <c r="G175" s="14">
        <v>2</v>
      </c>
      <c r="H175" s="3">
        <v>11</v>
      </c>
      <c r="I175" s="15">
        <v>136</v>
      </c>
      <c r="R175" s="3">
        <v>709</v>
      </c>
      <c r="S175" s="11">
        <v>409</v>
      </c>
      <c r="T175" s="4">
        <v>-99</v>
      </c>
      <c r="U175" s="4">
        <v>84</v>
      </c>
      <c r="V175" s="4">
        <v>410</v>
      </c>
      <c r="W175" s="4">
        <v>-99</v>
      </c>
      <c r="X175" s="4">
        <v>62.5</v>
      </c>
      <c r="Y175" s="4">
        <v>411</v>
      </c>
      <c r="Z175" s="4">
        <v>-99</v>
      </c>
      <c r="AA175" s="4">
        <v>37</v>
      </c>
      <c r="AB175" s="4">
        <v>412</v>
      </c>
      <c r="AC175" s="4">
        <v>-99</v>
      </c>
      <c r="AD175" s="4">
        <v>349</v>
      </c>
    </row>
    <row r="176" spans="1:30" ht="12.75">
      <c r="A176" t="s">
        <v>21</v>
      </c>
      <c r="B176" s="12">
        <v>710</v>
      </c>
      <c r="E176" s="3">
        <v>3</v>
      </c>
      <c r="F176" s="3">
        <v>2</v>
      </c>
      <c r="G176" s="14">
        <v>2</v>
      </c>
      <c r="H176" s="3">
        <v>11</v>
      </c>
      <c r="I176" s="15">
        <v>113</v>
      </c>
      <c r="R176" s="3">
        <v>710</v>
      </c>
      <c r="S176" s="11">
        <v>413</v>
      </c>
      <c r="T176" s="4">
        <v>-99</v>
      </c>
      <c r="U176" s="4">
        <v>42</v>
      </c>
      <c r="V176" s="4">
        <v>416</v>
      </c>
      <c r="W176" s="4">
        <v>-99</v>
      </c>
      <c r="X176" s="4">
        <v>0</v>
      </c>
      <c r="Y176" s="4">
        <v>415</v>
      </c>
      <c r="Z176" s="4">
        <v>-99</v>
      </c>
      <c r="AA176" s="4">
        <v>341.5</v>
      </c>
      <c r="AB176" s="4">
        <v>366</v>
      </c>
      <c r="AC176" s="4">
        <v>-99</v>
      </c>
      <c r="AD176" s="4">
        <v>298</v>
      </c>
    </row>
    <row r="177" spans="1:30" ht="12.75">
      <c r="A177" t="s">
        <v>21</v>
      </c>
      <c r="B177" s="12">
        <v>711</v>
      </c>
      <c r="E177" s="3">
        <v>3</v>
      </c>
      <c r="F177" s="3">
        <v>2</v>
      </c>
      <c r="G177" s="14">
        <v>2</v>
      </c>
      <c r="H177" s="3">
        <v>11</v>
      </c>
      <c r="I177" s="15">
        <v>131</v>
      </c>
      <c r="R177" s="3">
        <v>711</v>
      </c>
      <c r="S177" s="11">
        <v>416</v>
      </c>
      <c r="T177" s="4">
        <v>-99</v>
      </c>
      <c r="U177" s="4">
        <v>16</v>
      </c>
      <c r="V177" s="4">
        <v>413</v>
      </c>
      <c r="W177" s="4">
        <v>-99</v>
      </c>
      <c r="X177" s="4">
        <v>51</v>
      </c>
      <c r="Y177" s="4">
        <v>411</v>
      </c>
      <c r="Z177" s="4">
        <v>-99</v>
      </c>
      <c r="AA177" s="4">
        <v>70.5</v>
      </c>
      <c r="AB177" s="4">
        <v>409</v>
      </c>
      <c r="AC177" s="4">
        <v>-99</v>
      </c>
      <c r="AD177" s="4">
        <v>96</v>
      </c>
    </row>
    <row r="178" spans="1:31" ht="12.75">
      <c r="A178" t="s">
        <v>21</v>
      </c>
      <c r="B178" s="12">
        <v>712</v>
      </c>
      <c r="E178" s="3">
        <v>3</v>
      </c>
      <c r="F178" s="3">
        <v>2</v>
      </c>
      <c r="G178" s="14">
        <v>2</v>
      </c>
      <c r="H178" s="3">
        <v>12</v>
      </c>
      <c r="I178" s="15">
        <v>87</v>
      </c>
      <c r="R178" s="3">
        <v>712</v>
      </c>
      <c r="S178" s="11">
        <v>405</v>
      </c>
      <c r="T178" s="4">
        <v>-99</v>
      </c>
      <c r="U178" s="4">
        <v>104</v>
      </c>
      <c r="V178" s="4">
        <v>407</v>
      </c>
      <c r="W178" s="4">
        <v>-99</v>
      </c>
      <c r="X178" s="4">
        <v>67</v>
      </c>
      <c r="Y178" s="4">
        <v>411</v>
      </c>
      <c r="Z178" s="4">
        <v>-99</v>
      </c>
      <c r="AA178" s="4">
        <v>34</v>
      </c>
      <c r="AB178" s="4">
        <v>412</v>
      </c>
      <c r="AC178" s="4">
        <v>-99</v>
      </c>
      <c r="AD178" s="4">
        <v>11.5</v>
      </c>
      <c r="AE178" s="3" t="s">
        <v>60</v>
      </c>
    </row>
    <row r="179" spans="1:30" ht="12.75">
      <c r="A179" t="s">
        <v>21</v>
      </c>
      <c r="B179" s="12">
        <v>713</v>
      </c>
      <c r="E179" s="3">
        <v>3</v>
      </c>
      <c r="F179" s="3">
        <v>2</v>
      </c>
      <c r="G179" s="14">
        <v>2</v>
      </c>
      <c r="H179" s="3">
        <v>11</v>
      </c>
      <c r="I179" s="15">
        <v>111</v>
      </c>
      <c r="R179" s="3">
        <v>713</v>
      </c>
      <c r="S179" s="11">
        <v>316</v>
      </c>
      <c r="T179" s="4">
        <v>-99</v>
      </c>
      <c r="U179" s="4">
        <v>254</v>
      </c>
      <c r="V179" s="4">
        <v>361</v>
      </c>
      <c r="W179" s="4">
        <v>-99</v>
      </c>
      <c r="X179" s="4">
        <v>294.5</v>
      </c>
      <c r="Y179" s="4">
        <v>363</v>
      </c>
      <c r="Z179" s="4">
        <v>-99</v>
      </c>
      <c r="AA179" s="4">
        <v>316</v>
      </c>
      <c r="AB179" s="4">
        <v>408</v>
      </c>
      <c r="AC179" s="4">
        <v>-99</v>
      </c>
      <c r="AD179" s="4">
        <v>35</v>
      </c>
    </row>
    <row r="180" spans="1:30" ht="12.75">
      <c r="A180" t="s">
        <v>21</v>
      </c>
      <c r="B180" s="12">
        <v>714</v>
      </c>
      <c r="E180" s="3">
        <v>3</v>
      </c>
      <c r="F180" s="3">
        <v>2</v>
      </c>
      <c r="G180" s="14">
        <v>2</v>
      </c>
      <c r="H180" s="3">
        <v>11</v>
      </c>
      <c r="I180" s="15">
        <v>89</v>
      </c>
      <c r="R180" s="3">
        <v>714</v>
      </c>
      <c r="S180" s="11">
        <v>407</v>
      </c>
      <c r="T180" s="4">
        <v>-99</v>
      </c>
      <c r="U180" s="4">
        <v>67.5</v>
      </c>
      <c r="V180" s="4">
        <v>411</v>
      </c>
      <c r="W180" s="4">
        <v>-99</v>
      </c>
      <c r="X180" s="4">
        <v>41.5</v>
      </c>
      <c r="Y180" s="4">
        <v>412</v>
      </c>
      <c r="Z180" s="4">
        <v>-99</v>
      </c>
      <c r="AA180" s="4">
        <v>24</v>
      </c>
      <c r="AB180" s="4">
        <v>366</v>
      </c>
      <c r="AC180" s="4">
        <v>-99</v>
      </c>
      <c r="AD180" s="4">
        <v>350</v>
      </c>
    </row>
    <row r="181" spans="1:30" ht="12.75">
      <c r="A181" t="s">
        <v>21</v>
      </c>
      <c r="B181" s="12">
        <v>715</v>
      </c>
      <c r="E181" s="3">
        <v>3</v>
      </c>
      <c r="F181" s="3">
        <v>2</v>
      </c>
      <c r="G181" s="14">
        <v>2</v>
      </c>
      <c r="H181" s="3">
        <v>11</v>
      </c>
      <c r="I181" s="15">
        <v>110</v>
      </c>
      <c r="R181" s="3">
        <v>715</v>
      </c>
      <c r="S181" s="11">
        <v>412</v>
      </c>
      <c r="T181" s="4">
        <v>-99</v>
      </c>
      <c r="U181" s="4">
        <v>52.5</v>
      </c>
      <c r="V181" s="4">
        <v>416</v>
      </c>
      <c r="W181" s="4">
        <v>-99</v>
      </c>
      <c r="X181" s="4">
        <v>30</v>
      </c>
      <c r="Y181" s="4">
        <v>415</v>
      </c>
      <c r="Z181" s="4">
        <v>-99</v>
      </c>
      <c r="AA181" s="4">
        <v>19</v>
      </c>
      <c r="AB181" s="4">
        <v>366</v>
      </c>
      <c r="AC181" s="4">
        <v>-99</v>
      </c>
      <c r="AD181" s="4">
        <v>339</v>
      </c>
    </row>
    <row r="182" spans="1:30" ht="12.75">
      <c r="A182" t="s">
        <v>21</v>
      </c>
      <c r="B182" s="12">
        <v>716</v>
      </c>
      <c r="E182" s="3">
        <v>3</v>
      </c>
      <c r="F182" s="3">
        <v>2</v>
      </c>
      <c r="G182" s="14">
        <v>2</v>
      </c>
      <c r="H182" s="3">
        <v>11</v>
      </c>
      <c r="I182" s="15">
        <v>130</v>
      </c>
      <c r="R182" s="3">
        <v>716</v>
      </c>
      <c r="S182" s="11">
        <v>366</v>
      </c>
      <c r="T182" s="4">
        <v>-99</v>
      </c>
      <c r="U182" s="4">
        <v>305</v>
      </c>
      <c r="V182" s="4">
        <v>415</v>
      </c>
      <c r="W182" s="4">
        <v>-99</v>
      </c>
      <c r="X182" s="4">
        <v>10.5</v>
      </c>
      <c r="Y182" s="4">
        <v>416</v>
      </c>
      <c r="Z182" s="4">
        <v>-99</v>
      </c>
      <c r="AA182" s="4">
        <v>29</v>
      </c>
      <c r="AB182" s="4">
        <v>411</v>
      </c>
      <c r="AC182" s="4">
        <v>-99</v>
      </c>
      <c r="AD182" s="4">
        <v>98</v>
      </c>
    </row>
    <row r="183" spans="1:30" ht="12.75">
      <c r="A183" t="s">
        <v>21</v>
      </c>
      <c r="B183" s="12">
        <v>717</v>
      </c>
      <c r="E183" s="3">
        <v>3</v>
      </c>
      <c r="F183" s="3">
        <v>2</v>
      </c>
      <c r="G183" s="14">
        <v>2</v>
      </c>
      <c r="H183" s="3">
        <v>11</v>
      </c>
      <c r="I183" s="15">
        <v>103</v>
      </c>
      <c r="R183" s="3">
        <v>717</v>
      </c>
      <c r="S183" s="11">
        <v>416</v>
      </c>
      <c r="T183" s="4">
        <v>-99</v>
      </c>
      <c r="U183" s="4">
        <v>35</v>
      </c>
      <c r="V183" s="4">
        <v>415</v>
      </c>
      <c r="W183" s="4">
        <v>-99</v>
      </c>
      <c r="X183" s="4">
        <v>11</v>
      </c>
      <c r="Y183" s="4">
        <v>420</v>
      </c>
      <c r="Z183" s="4">
        <v>-99</v>
      </c>
      <c r="AA183" s="4">
        <v>343</v>
      </c>
      <c r="AB183" s="4">
        <v>366</v>
      </c>
      <c r="AC183" s="4">
        <v>-99</v>
      </c>
      <c r="AD183" s="4">
        <v>275</v>
      </c>
    </row>
    <row r="184" spans="1:30" ht="12.75">
      <c r="A184" t="s">
        <v>21</v>
      </c>
      <c r="B184" s="12">
        <v>718</v>
      </c>
      <c r="E184" s="3">
        <v>3</v>
      </c>
      <c r="F184" s="3">
        <v>2</v>
      </c>
      <c r="G184" s="14">
        <v>2</v>
      </c>
      <c r="H184" s="3">
        <v>11</v>
      </c>
      <c r="I184" s="15">
        <v>141</v>
      </c>
      <c r="R184" s="3">
        <v>718</v>
      </c>
      <c r="S184" s="11">
        <v>407</v>
      </c>
      <c r="T184" s="4">
        <v>-99</v>
      </c>
      <c r="U184" s="4">
        <v>174</v>
      </c>
      <c r="V184" s="4">
        <v>405</v>
      </c>
      <c r="W184" s="4">
        <v>-99</v>
      </c>
      <c r="X184" s="4">
        <v>161</v>
      </c>
      <c r="Y184" s="4">
        <v>409</v>
      </c>
      <c r="Z184" s="4">
        <v>-99</v>
      </c>
      <c r="AA184" s="4">
        <v>126</v>
      </c>
      <c r="AB184" s="4">
        <v>410</v>
      </c>
      <c r="AC184" s="4">
        <v>-99</v>
      </c>
      <c r="AD184" s="4">
        <v>104</v>
      </c>
    </row>
    <row r="185" spans="1:30" ht="12.75">
      <c r="A185" t="s">
        <v>21</v>
      </c>
      <c r="B185" s="12">
        <v>719</v>
      </c>
      <c r="E185" s="3">
        <v>3</v>
      </c>
      <c r="F185" s="3">
        <v>2</v>
      </c>
      <c r="G185" s="14">
        <v>2</v>
      </c>
      <c r="H185" s="3">
        <v>11</v>
      </c>
      <c r="I185" s="15">
        <v>92</v>
      </c>
      <c r="R185" s="3">
        <v>719</v>
      </c>
      <c r="S185" s="11">
        <v>366</v>
      </c>
      <c r="T185" s="4">
        <v>-99</v>
      </c>
      <c r="U185" s="4">
        <v>265</v>
      </c>
      <c r="V185" s="4">
        <v>420</v>
      </c>
      <c r="W185" s="4">
        <v>-99</v>
      </c>
      <c r="X185" s="4">
        <v>324</v>
      </c>
      <c r="Y185" s="4">
        <v>415</v>
      </c>
      <c r="Z185" s="4">
        <v>-99</v>
      </c>
      <c r="AA185" s="4">
        <v>315</v>
      </c>
      <c r="AB185" s="4">
        <v>416</v>
      </c>
      <c r="AC185" s="4">
        <v>-99</v>
      </c>
      <c r="AD185" s="4">
        <v>358</v>
      </c>
    </row>
    <row r="186" spans="1:30" ht="12.75">
      <c r="A186" t="s">
        <v>21</v>
      </c>
      <c r="B186" s="12">
        <v>720</v>
      </c>
      <c r="E186" s="3">
        <v>3</v>
      </c>
      <c r="F186" s="3">
        <v>2</v>
      </c>
      <c r="G186" s="14">
        <v>2</v>
      </c>
      <c r="H186" s="3">
        <v>11</v>
      </c>
      <c r="I186" s="15">
        <v>125</v>
      </c>
      <c r="R186" s="3">
        <v>720</v>
      </c>
      <c r="S186" s="11">
        <v>366</v>
      </c>
      <c r="T186" s="4">
        <v>-99</v>
      </c>
      <c r="U186" s="4">
        <v>248</v>
      </c>
      <c r="V186" s="4">
        <v>373</v>
      </c>
      <c r="W186" s="4">
        <v>-99</v>
      </c>
      <c r="X186" s="4">
        <v>335</v>
      </c>
      <c r="Y186" s="4">
        <v>423</v>
      </c>
      <c r="Z186" s="4">
        <v>-99</v>
      </c>
      <c r="AA186" s="4">
        <v>14</v>
      </c>
      <c r="AB186" s="4">
        <v>419</v>
      </c>
      <c r="AC186" s="4">
        <v>-99</v>
      </c>
      <c r="AD186" s="4">
        <v>37</v>
      </c>
    </row>
    <row r="187" spans="1:30" ht="12.75">
      <c r="A187" t="s">
        <v>21</v>
      </c>
      <c r="B187" s="12">
        <v>721</v>
      </c>
      <c r="E187" s="3">
        <v>3</v>
      </c>
      <c r="F187" s="3">
        <v>2</v>
      </c>
      <c r="G187" s="14">
        <v>2</v>
      </c>
      <c r="H187" s="3">
        <v>11</v>
      </c>
      <c r="I187" s="15">
        <v>96</v>
      </c>
      <c r="R187" s="3">
        <v>721</v>
      </c>
      <c r="S187" s="11">
        <v>412</v>
      </c>
      <c r="T187" s="4">
        <v>-99</v>
      </c>
      <c r="U187" s="4">
        <v>111</v>
      </c>
      <c r="V187" s="4">
        <v>416</v>
      </c>
      <c r="W187" s="4">
        <v>-99</v>
      </c>
      <c r="X187" s="4">
        <v>51</v>
      </c>
      <c r="Y187" s="4">
        <v>415</v>
      </c>
      <c r="Z187" s="4">
        <v>-99</v>
      </c>
      <c r="AA187" s="4">
        <v>43</v>
      </c>
      <c r="AB187" s="4">
        <v>420</v>
      </c>
      <c r="AC187" s="4">
        <v>-99</v>
      </c>
      <c r="AD187" s="4">
        <v>357</v>
      </c>
    </row>
    <row r="188" spans="1:31" ht="12.75">
      <c r="A188" t="s">
        <v>21</v>
      </c>
      <c r="B188" s="12">
        <v>722</v>
      </c>
      <c r="E188" s="3">
        <v>3</v>
      </c>
      <c r="F188" s="3">
        <v>2</v>
      </c>
      <c r="G188" s="14">
        <v>2</v>
      </c>
      <c r="H188" s="3">
        <v>12</v>
      </c>
      <c r="I188" s="15">
        <v>101</v>
      </c>
      <c r="K188" s="3">
        <v>8.25</v>
      </c>
      <c r="L188" s="3">
        <v>3.5</v>
      </c>
      <c r="R188" s="3">
        <v>722</v>
      </c>
      <c r="S188" s="11">
        <v>368</v>
      </c>
      <c r="T188" s="4">
        <v>-99</v>
      </c>
      <c r="U188" s="4">
        <v>297</v>
      </c>
      <c r="V188" s="4">
        <v>417</v>
      </c>
      <c r="W188" s="4">
        <v>-99</v>
      </c>
      <c r="X188" s="4">
        <v>10.5</v>
      </c>
      <c r="Y188" s="4">
        <v>415</v>
      </c>
      <c r="Z188" s="4">
        <v>-99</v>
      </c>
      <c r="AA188" s="4">
        <v>29</v>
      </c>
      <c r="AB188" s="4">
        <v>416</v>
      </c>
      <c r="AC188" s="4">
        <v>-99</v>
      </c>
      <c r="AD188" s="4">
        <v>40</v>
      </c>
      <c r="AE188" s="3" t="s">
        <v>60</v>
      </c>
    </row>
    <row r="189" spans="1:30" ht="12.75">
      <c r="A189" t="s">
        <v>21</v>
      </c>
      <c r="B189" s="12">
        <v>723</v>
      </c>
      <c r="E189" s="3">
        <v>3</v>
      </c>
      <c r="F189" s="3">
        <v>2</v>
      </c>
      <c r="G189" s="14">
        <v>2</v>
      </c>
      <c r="H189" s="3">
        <v>11</v>
      </c>
      <c r="I189" s="15">
        <v>92</v>
      </c>
      <c r="R189" s="3">
        <v>723</v>
      </c>
      <c r="S189" s="11">
        <v>370</v>
      </c>
      <c r="T189" s="4">
        <v>-99</v>
      </c>
      <c r="U189" s="4">
        <v>308.5</v>
      </c>
      <c r="V189" s="4">
        <v>420</v>
      </c>
      <c r="W189" s="4">
        <v>-99</v>
      </c>
      <c r="X189" s="4">
        <v>6.5</v>
      </c>
      <c r="Y189" s="4">
        <v>417</v>
      </c>
      <c r="Z189" s="4">
        <v>-99</v>
      </c>
      <c r="AA189" s="4">
        <v>30.5</v>
      </c>
      <c r="AB189" s="4">
        <v>415</v>
      </c>
      <c r="AC189" s="4">
        <v>-99</v>
      </c>
      <c r="AD189" s="4">
        <v>49</v>
      </c>
    </row>
    <row r="190" spans="1:30" ht="12.75">
      <c r="A190" t="s">
        <v>21</v>
      </c>
      <c r="B190" s="12">
        <v>724</v>
      </c>
      <c r="E190" s="3">
        <v>3</v>
      </c>
      <c r="F190" s="3">
        <v>2</v>
      </c>
      <c r="G190" s="14">
        <v>2</v>
      </c>
      <c r="H190" s="3">
        <v>11</v>
      </c>
      <c r="I190" s="15">
        <v>134</v>
      </c>
      <c r="R190" s="3">
        <v>724</v>
      </c>
      <c r="S190" s="11">
        <v>368</v>
      </c>
      <c r="T190" s="4">
        <v>-99</v>
      </c>
      <c r="U190" s="4">
        <v>305.5</v>
      </c>
      <c r="V190" s="4">
        <v>417</v>
      </c>
      <c r="W190" s="4">
        <v>-99</v>
      </c>
      <c r="X190" s="4">
        <v>25</v>
      </c>
      <c r="Y190" s="4">
        <v>419</v>
      </c>
      <c r="Z190" s="4">
        <v>-99</v>
      </c>
      <c r="AA190" s="4">
        <v>39.5</v>
      </c>
      <c r="AB190" s="4">
        <v>416</v>
      </c>
      <c r="AC190" s="4">
        <v>-99</v>
      </c>
      <c r="AD190" s="4">
        <v>47</v>
      </c>
    </row>
    <row r="191" spans="1:30" ht="12.75">
      <c r="A191" t="s">
        <v>21</v>
      </c>
      <c r="B191" s="12">
        <v>725</v>
      </c>
      <c r="E191" s="3">
        <v>3</v>
      </c>
      <c r="F191" s="3">
        <v>2</v>
      </c>
      <c r="G191" s="14">
        <v>2</v>
      </c>
      <c r="H191" s="3">
        <v>11</v>
      </c>
      <c r="I191" s="15">
        <v>119</v>
      </c>
      <c r="R191" s="3">
        <v>725</v>
      </c>
      <c r="S191" s="11">
        <v>370</v>
      </c>
      <c r="T191" s="4">
        <v>-99</v>
      </c>
      <c r="U191" s="4">
        <v>314.5</v>
      </c>
      <c r="V191" s="4">
        <v>373</v>
      </c>
      <c r="W191" s="4">
        <v>-99</v>
      </c>
      <c r="X191" s="4">
        <v>358.5</v>
      </c>
      <c r="Y191" s="4">
        <v>415</v>
      </c>
      <c r="Z191" s="4">
        <v>-99</v>
      </c>
      <c r="AA191" s="4">
        <v>55.5</v>
      </c>
      <c r="AB191" s="4">
        <v>416</v>
      </c>
      <c r="AC191" s="4">
        <v>-99</v>
      </c>
      <c r="AD191" s="4">
        <v>59</v>
      </c>
    </row>
    <row r="192" spans="1:30" ht="12.75">
      <c r="A192" t="s">
        <v>21</v>
      </c>
      <c r="B192" s="12">
        <v>726</v>
      </c>
      <c r="E192" s="3">
        <v>3</v>
      </c>
      <c r="F192" s="3">
        <v>2</v>
      </c>
      <c r="G192" s="14">
        <v>2</v>
      </c>
      <c r="H192" s="3">
        <v>11</v>
      </c>
      <c r="I192" s="15">
        <v>139</v>
      </c>
      <c r="R192" s="3">
        <v>726</v>
      </c>
      <c r="S192" s="10">
        <v>415</v>
      </c>
      <c r="T192" s="4">
        <v>-99</v>
      </c>
      <c r="U192" s="3">
        <v>71.5</v>
      </c>
      <c r="V192" s="3">
        <v>420</v>
      </c>
      <c r="W192" s="4">
        <v>-99</v>
      </c>
      <c r="X192" s="3">
        <v>355.5</v>
      </c>
      <c r="Y192" s="3">
        <v>374</v>
      </c>
      <c r="Z192" s="4">
        <v>-99</v>
      </c>
      <c r="AA192" s="3">
        <v>334</v>
      </c>
      <c r="AB192" s="3">
        <v>370</v>
      </c>
      <c r="AC192" s="4">
        <v>-99</v>
      </c>
      <c r="AD192" s="3">
        <v>284</v>
      </c>
    </row>
    <row r="193" spans="1:30" ht="12.75">
      <c r="A193" t="s">
        <v>21</v>
      </c>
      <c r="B193" s="12">
        <v>727</v>
      </c>
      <c r="E193" s="3">
        <v>3</v>
      </c>
      <c r="F193" s="3">
        <v>2</v>
      </c>
      <c r="G193" s="14">
        <v>2</v>
      </c>
      <c r="H193" s="3">
        <v>11</v>
      </c>
      <c r="I193" s="15">
        <v>135</v>
      </c>
      <c r="R193" s="3">
        <v>727</v>
      </c>
      <c r="S193" s="11">
        <v>420</v>
      </c>
      <c r="T193" s="4">
        <v>-99</v>
      </c>
      <c r="U193" s="4">
        <v>7.5</v>
      </c>
      <c r="V193" s="4">
        <v>416</v>
      </c>
      <c r="W193" s="4">
        <v>-99</v>
      </c>
      <c r="X193" s="4">
        <v>86</v>
      </c>
      <c r="Y193" s="4">
        <v>415</v>
      </c>
      <c r="Z193" s="4">
        <v>-99</v>
      </c>
      <c r="AA193" s="4">
        <v>94</v>
      </c>
      <c r="AB193" s="4">
        <v>412</v>
      </c>
      <c r="AC193" s="4">
        <v>-99</v>
      </c>
      <c r="AD193" s="4">
        <v>133</v>
      </c>
    </row>
    <row r="194" spans="1:30" ht="12.75">
      <c r="A194" t="s">
        <v>21</v>
      </c>
      <c r="B194" s="12">
        <v>728</v>
      </c>
      <c r="E194" s="3">
        <v>3</v>
      </c>
      <c r="F194" s="3">
        <v>2</v>
      </c>
      <c r="G194" s="14">
        <v>2</v>
      </c>
      <c r="H194" s="3">
        <v>11</v>
      </c>
      <c r="I194" s="15">
        <v>115</v>
      </c>
      <c r="R194" s="3">
        <v>728</v>
      </c>
      <c r="S194" s="11">
        <v>416</v>
      </c>
      <c r="T194" s="4">
        <v>-99</v>
      </c>
      <c r="U194" s="4">
        <v>113.5</v>
      </c>
      <c r="V194" s="4">
        <v>419</v>
      </c>
      <c r="W194" s="4">
        <v>-99</v>
      </c>
      <c r="X194" s="4">
        <v>48</v>
      </c>
      <c r="Y194" s="4">
        <v>423</v>
      </c>
      <c r="Z194" s="4">
        <v>-99</v>
      </c>
      <c r="AA194" s="4">
        <v>6</v>
      </c>
      <c r="AB194" s="4">
        <v>420</v>
      </c>
      <c r="AC194" s="4">
        <v>-99</v>
      </c>
      <c r="AD194" s="4">
        <v>314</v>
      </c>
    </row>
    <row r="195" spans="1:30" ht="12.75">
      <c r="A195" t="s">
        <v>21</v>
      </c>
      <c r="B195" s="12">
        <v>729</v>
      </c>
      <c r="E195" s="3">
        <v>3</v>
      </c>
      <c r="F195" s="3">
        <v>2</v>
      </c>
      <c r="G195" s="14">
        <v>2</v>
      </c>
      <c r="H195" s="3">
        <v>11</v>
      </c>
      <c r="I195" s="15">
        <v>93</v>
      </c>
      <c r="R195" s="3">
        <v>729</v>
      </c>
      <c r="S195" s="11">
        <v>374</v>
      </c>
      <c r="T195" s="4">
        <v>-99</v>
      </c>
      <c r="U195" s="4">
        <v>304</v>
      </c>
      <c r="V195" s="4">
        <v>373</v>
      </c>
      <c r="W195" s="4">
        <v>-99</v>
      </c>
      <c r="X195" s="4">
        <v>291.5</v>
      </c>
      <c r="Y195" s="4">
        <v>423</v>
      </c>
      <c r="Z195" s="4">
        <v>-99</v>
      </c>
      <c r="AA195" s="4">
        <v>21.5</v>
      </c>
      <c r="AB195" s="4">
        <v>419</v>
      </c>
      <c r="AC195" s="4">
        <v>-99</v>
      </c>
      <c r="AD195" s="4">
        <v>91.5</v>
      </c>
    </row>
    <row r="196" spans="1:30" ht="12.75">
      <c r="A196" t="s">
        <v>21</v>
      </c>
      <c r="B196" s="12">
        <v>730</v>
      </c>
      <c r="E196" s="3">
        <v>3</v>
      </c>
      <c r="F196" s="3">
        <v>2</v>
      </c>
      <c r="G196" s="14">
        <v>2</v>
      </c>
      <c r="H196" s="3">
        <v>11</v>
      </c>
      <c r="I196" s="15">
        <v>103</v>
      </c>
      <c r="R196" s="3">
        <v>730</v>
      </c>
      <c r="S196" s="11">
        <v>372</v>
      </c>
      <c r="T196" s="4">
        <v>-99</v>
      </c>
      <c r="U196" s="4">
        <v>284</v>
      </c>
      <c r="V196" s="4">
        <v>373</v>
      </c>
      <c r="W196" s="4">
        <v>-99</v>
      </c>
      <c r="X196" s="4">
        <v>318.5</v>
      </c>
      <c r="Y196" s="4">
        <v>376</v>
      </c>
      <c r="Z196" s="4">
        <v>-99</v>
      </c>
      <c r="AA196" s="4">
        <v>333.5</v>
      </c>
      <c r="AB196" s="4">
        <v>423</v>
      </c>
      <c r="AC196" s="4">
        <v>-99</v>
      </c>
      <c r="AD196" s="4">
        <v>33</v>
      </c>
    </row>
    <row r="197" spans="1:30" ht="12.75">
      <c r="A197" t="s">
        <v>21</v>
      </c>
      <c r="B197" s="12">
        <v>731</v>
      </c>
      <c r="E197" s="3">
        <v>3</v>
      </c>
      <c r="F197" s="3">
        <v>2</v>
      </c>
      <c r="G197" s="14">
        <v>2</v>
      </c>
      <c r="H197" s="3">
        <v>11</v>
      </c>
      <c r="I197" s="15">
        <v>112</v>
      </c>
      <c r="R197" s="3">
        <v>731</v>
      </c>
      <c r="S197" s="11">
        <v>372</v>
      </c>
      <c r="T197" s="4">
        <v>-99</v>
      </c>
      <c r="U197" s="4">
        <v>291.5</v>
      </c>
      <c r="V197" s="4">
        <v>374</v>
      </c>
      <c r="W197" s="4">
        <v>-99</v>
      </c>
      <c r="X197" s="4">
        <v>329</v>
      </c>
      <c r="Y197" s="4">
        <v>373</v>
      </c>
      <c r="Z197" s="4">
        <v>-99</v>
      </c>
      <c r="AA197" s="4">
        <v>341</v>
      </c>
      <c r="AB197" s="4">
        <v>426</v>
      </c>
      <c r="AC197" s="4">
        <v>-99</v>
      </c>
      <c r="AD197" s="4">
        <v>11.5</v>
      </c>
    </row>
    <row r="198" spans="1:30" ht="12.75">
      <c r="A198" t="s">
        <v>21</v>
      </c>
      <c r="B198" s="12">
        <v>732</v>
      </c>
      <c r="E198" s="3">
        <v>3</v>
      </c>
      <c r="F198" s="3">
        <v>2</v>
      </c>
      <c r="G198" s="14">
        <v>2</v>
      </c>
      <c r="H198" s="3">
        <v>11</v>
      </c>
      <c r="I198" s="15">
        <v>171</v>
      </c>
      <c r="R198" s="3">
        <v>732</v>
      </c>
      <c r="S198" s="11">
        <v>374</v>
      </c>
      <c r="T198" s="4">
        <v>-99</v>
      </c>
      <c r="U198" s="4">
        <v>351.5</v>
      </c>
      <c r="V198" s="4">
        <v>424</v>
      </c>
      <c r="W198" s="4">
        <v>-99</v>
      </c>
      <c r="X198" s="4">
        <v>37</v>
      </c>
      <c r="Y198" s="4">
        <v>420</v>
      </c>
      <c r="Z198" s="4">
        <v>-99</v>
      </c>
      <c r="AA198" s="4">
        <v>94</v>
      </c>
      <c r="AB198" s="4">
        <v>366</v>
      </c>
      <c r="AC198" s="4">
        <v>-99</v>
      </c>
      <c r="AD198" s="4">
        <v>156</v>
      </c>
    </row>
    <row r="199" spans="1:30" ht="12.75">
      <c r="A199" t="s">
        <v>21</v>
      </c>
      <c r="B199" s="12">
        <v>733</v>
      </c>
      <c r="E199" s="3">
        <v>3</v>
      </c>
      <c r="F199" s="3">
        <v>2</v>
      </c>
      <c r="G199" s="14">
        <v>2</v>
      </c>
      <c r="H199" s="3">
        <v>11</v>
      </c>
      <c r="I199" s="15">
        <v>151</v>
      </c>
      <c r="R199" s="3">
        <v>733</v>
      </c>
      <c r="S199" s="11">
        <v>372</v>
      </c>
      <c r="T199" s="4">
        <v>-99</v>
      </c>
      <c r="U199" s="4">
        <v>22</v>
      </c>
      <c r="V199" s="4">
        <v>374</v>
      </c>
      <c r="W199" s="4">
        <v>-99</v>
      </c>
      <c r="X199" s="4">
        <v>29</v>
      </c>
      <c r="Y199" s="4">
        <v>373</v>
      </c>
      <c r="Z199" s="4">
        <v>-99</v>
      </c>
      <c r="AA199" s="4">
        <v>54</v>
      </c>
      <c r="AB199" s="4">
        <v>370</v>
      </c>
      <c r="AC199" s="4">
        <v>-99</v>
      </c>
      <c r="AD199" s="4">
        <v>94</v>
      </c>
    </row>
    <row r="200" spans="1:30" ht="12.75">
      <c r="A200" t="s">
        <v>21</v>
      </c>
      <c r="B200" s="12">
        <v>734</v>
      </c>
      <c r="E200" s="3">
        <v>3</v>
      </c>
      <c r="F200" s="3">
        <v>2</v>
      </c>
      <c r="G200" s="14">
        <v>2</v>
      </c>
      <c r="H200" s="3">
        <v>11</v>
      </c>
      <c r="I200" s="15">
        <v>127</v>
      </c>
      <c r="K200" s="3">
        <v>10.25</v>
      </c>
      <c r="L200" s="3">
        <v>2.45</v>
      </c>
      <c r="M200" s="3">
        <v>5</v>
      </c>
      <c r="R200" s="3">
        <v>734</v>
      </c>
      <c r="S200" s="11">
        <v>332</v>
      </c>
      <c r="T200" s="4">
        <v>-99</v>
      </c>
      <c r="U200" s="4">
        <v>295</v>
      </c>
      <c r="V200" s="4">
        <v>372</v>
      </c>
      <c r="W200" s="4">
        <v>-99</v>
      </c>
      <c r="X200" s="4">
        <v>339</v>
      </c>
      <c r="Y200" s="4">
        <v>373</v>
      </c>
      <c r="Z200" s="4">
        <v>-99</v>
      </c>
      <c r="AA200" s="4">
        <v>31</v>
      </c>
      <c r="AB200" s="4">
        <v>415</v>
      </c>
      <c r="AC200" s="4">
        <v>-99</v>
      </c>
      <c r="AD200" s="4">
        <v>94</v>
      </c>
    </row>
    <row r="201" spans="1:30" ht="12.75">
      <c r="A201" t="s">
        <v>21</v>
      </c>
      <c r="B201" s="12">
        <v>735</v>
      </c>
      <c r="E201" s="3">
        <v>3</v>
      </c>
      <c r="F201" s="3">
        <v>2</v>
      </c>
      <c r="G201" s="14">
        <v>2</v>
      </c>
      <c r="H201" s="3">
        <v>11</v>
      </c>
      <c r="I201" s="15">
        <v>127</v>
      </c>
      <c r="R201" s="3">
        <v>735</v>
      </c>
      <c r="S201" s="11">
        <v>372</v>
      </c>
      <c r="T201" s="4">
        <v>-99</v>
      </c>
      <c r="U201" s="4">
        <v>325</v>
      </c>
      <c r="V201" s="4">
        <v>374</v>
      </c>
      <c r="W201" s="4">
        <v>-99</v>
      </c>
      <c r="X201" s="4">
        <v>360</v>
      </c>
      <c r="Y201" s="4">
        <v>424</v>
      </c>
      <c r="Z201" s="4">
        <v>-99</v>
      </c>
      <c r="AA201" s="4">
        <v>24.5</v>
      </c>
      <c r="AB201" s="4">
        <v>420</v>
      </c>
      <c r="AC201" s="4">
        <v>-99</v>
      </c>
      <c r="AD201" s="4">
        <v>52.5</v>
      </c>
    </row>
    <row r="202" spans="1:30" ht="12.75">
      <c r="A202" t="s">
        <v>21</v>
      </c>
      <c r="B202" s="12">
        <v>736</v>
      </c>
      <c r="E202" s="3">
        <v>3</v>
      </c>
      <c r="F202" s="3">
        <v>2</v>
      </c>
      <c r="G202" s="14">
        <v>2</v>
      </c>
      <c r="H202" s="3">
        <v>11</v>
      </c>
      <c r="I202" s="15">
        <v>128</v>
      </c>
      <c r="R202" s="3">
        <v>736</v>
      </c>
      <c r="S202" s="11">
        <v>365</v>
      </c>
      <c r="T202" s="4">
        <v>-99</v>
      </c>
      <c r="U202" s="4">
        <v>277.5</v>
      </c>
      <c r="V202" s="4">
        <v>368</v>
      </c>
      <c r="W202" s="4">
        <v>-99</v>
      </c>
      <c r="X202" s="4">
        <v>333</v>
      </c>
      <c r="Y202" s="4">
        <v>370</v>
      </c>
      <c r="Z202" s="4">
        <v>-99</v>
      </c>
      <c r="AA202" s="4">
        <v>348</v>
      </c>
      <c r="AB202" s="4">
        <v>366</v>
      </c>
      <c r="AC202" s="4">
        <v>-99</v>
      </c>
      <c r="AD202" s="4">
        <v>51</v>
      </c>
    </row>
    <row r="203" spans="1:30" ht="12.75">
      <c r="A203" t="s">
        <v>21</v>
      </c>
      <c r="B203" s="12">
        <v>737</v>
      </c>
      <c r="E203" s="3">
        <v>3</v>
      </c>
      <c r="F203" s="3">
        <v>2</v>
      </c>
      <c r="G203" s="14">
        <v>2</v>
      </c>
      <c r="H203" s="3">
        <v>11</v>
      </c>
      <c r="I203" s="15">
        <v>108</v>
      </c>
      <c r="R203" s="3">
        <v>737</v>
      </c>
      <c r="S203" s="11">
        <v>328</v>
      </c>
      <c r="T203" s="4">
        <v>-99</v>
      </c>
      <c r="U203" s="4">
        <v>294</v>
      </c>
      <c r="V203" s="4">
        <v>333</v>
      </c>
      <c r="W203" s="4">
        <v>-99</v>
      </c>
      <c r="X203" s="4">
        <v>339.5</v>
      </c>
      <c r="Y203" s="4">
        <v>372</v>
      </c>
      <c r="Z203" s="4">
        <v>-99</v>
      </c>
      <c r="AA203" s="4">
        <v>10</v>
      </c>
      <c r="AB203" s="4">
        <v>366</v>
      </c>
      <c r="AC203" s="4">
        <v>-99</v>
      </c>
      <c r="AD203" s="4">
        <v>68</v>
      </c>
    </row>
    <row r="204" spans="1:31" ht="12.75">
      <c r="A204" t="s">
        <v>21</v>
      </c>
      <c r="B204" s="12">
        <v>738</v>
      </c>
      <c r="E204" s="3">
        <v>3</v>
      </c>
      <c r="F204" s="3">
        <v>2</v>
      </c>
      <c r="G204" s="14">
        <v>2</v>
      </c>
      <c r="H204" s="3">
        <v>22</v>
      </c>
      <c r="I204" s="15">
        <v>224</v>
      </c>
      <c r="R204" s="3">
        <v>738</v>
      </c>
      <c r="S204" s="11">
        <v>317</v>
      </c>
      <c r="T204" s="4">
        <v>-99</v>
      </c>
      <c r="U204" s="4">
        <v>279.5</v>
      </c>
      <c r="V204" s="4">
        <v>324</v>
      </c>
      <c r="W204" s="4">
        <v>-99</v>
      </c>
      <c r="X204" s="4">
        <v>335.5</v>
      </c>
      <c r="Y204" s="4">
        <v>320</v>
      </c>
      <c r="Z204" s="4">
        <v>-99</v>
      </c>
      <c r="AA204" s="4">
        <v>8</v>
      </c>
      <c r="AB204" s="4">
        <v>361</v>
      </c>
      <c r="AC204" s="4">
        <v>-99</v>
      </c>
      <c r="AD204" s="4">
        <v>41</v>
      </c>
      <c r="AE204" s="3" t="s">
        <v>66</v>
      </c>
    </row>
    <row r="205" spans="1:31" ht="12.75">
      <c r="A205" t="s">
        <v>21</v>
      </c>
      <c r="B205" s="12">
        <v>739</v>
      </c>
      <c r="E205" s="3">
        <v>3</v>
      </c>
      <c r="F205" s="3">
        <v>2</v>
      </c>
      <c r="G205" s="14">
        <v>4</v>
      </c>
      <c r="H205" s="3">
        <v>22</v>
      </c>
      <c r="I205" s="15">
        <v>111</v>
      </c>
      <c r="R205" s="3">
        <v>739</v>
      </c>
      <c r="S205" s="11">
        <v>315</v>
      </c>
      <c r="T205" s="4">
        <v>-99</v>
      </c>
      <c r="U205" s="4">
        <v>323.5</v>
      </c>
      <c r="V205" s="4">
        <v>316</v>
      </c>
      <c r="W205" s="4">
        <v>-99</v>
      </c>
      <c r="X205" s="4">
        <v>9</v>
      </c>
      <c r="Y205" s="4">
        <v>403</v>
      </c>
      <c r="Z205" s="4">
        <v>-99</v>
      </c>
      <c r="AA205" s="4">
        <v>69.5</v>
      </c>
      <c r="AB205" s="4">
        <v>361</v>
      </c>
      <c r="AC205" s="4">
        <v>-99</v>
      </c>
      <c r="AD205" s="4">
        <v>21</v>
      </c>
      <c r="AE205" s="3" t="s">
        <v>66</v>
      </c>
    </row>
    <row r="206" spans="1:30" ht="12.75">
      <c r="A206" t="s">
        <v>21</v>
      </c>
      <c r="B206" s="12">
        <v>740</v>
      </c>
      <c r="E206" s="3">
        <v>3</v>
      </c>
      <c r="F206" s="3">
        <v>2</v>
      </c>
      <c r="G206" s="14">
        <v>2</v>
      </c>
      <c r="H206" s="3">
        <v>11</v>
      </c>
      <c r="I206" s="15">
        <v>110</v>
      </c>
      <c r="R206" s="3">
        <v>740</v>
      </c>
      <c r="S206" s="11">
        <v>315</v>
      </c>
      <c r="T206" s="4">
        <v>-99</v>
      </c>
      <c r="U206" s="4">
        <v>339</v>
      </c>
      <c r="V206" s="4">
        <v>316</v>
      </c>
      <c r="W206" s="4">
        <v>-99</v>
      </c>
      <c r="X206" s="4">
        <v>10.5</v>
      </c>
      <c r="Y206" s="4">
        <v>361</v>
      </c>
      <c r="Z206" s="4">
        <v>-99</v>
      </c>
      <c r="AA206" s="4">
        <v>20</v>
      </c>
      <c r="AB206" s="4">
        <v>356</v>
      </c>
      <c r="AC206" s="4">
        <v>-99</v>
      </c>
      <c r="AD206" s="4">
        <v>82</v>
      </c>
    </row>
    <row r="207" spans="1:30" ht="12.75">
      <c r="A207" t="s">
        <v>21</v>
      </c>
      <c r="B207" s="12">
        <v>741</v>
      </c>
      <c r="E207" s="3">
        <v>3</v>
      </c>
      <c r="F207" s="3">
        <v>2</v>
      </c>
      <c r="G207" s="14">
        <v>2</v>
      </c>
      <c r="H207" s="3">
        <v>11</v>
      </c>
      <c r="I207" s="15">
        <v>148</v>
      </c>
      <c r="R207" s="3">
        <v>741</v>
      </c>
      <c r="S207" s="11">
        <v>315</v>
      </c>
      <c r="T207" s="4">
        <v>-99</v>
      </c>
      <c r="U207" s="4">
        <v>320</v>
      </c>
      <c r="V207" s="4">
        <v>324</v>
      </c>
      <c r="W207" s="4">
        <v>-99</v>
      </c>
      <c r="X207" s="4">
        <v>339</v>
      </c>
      <c r="Y207" s="4">
        <v>316</v>
      </c>
      <c r="Z207" s="4">
        <v>-99</v>
      </c>
      <c r="AA207" s="4">
        <v>358</v>
      </c>
      <c r="AB207" s="4">
        <v>358</v>
      </c>
      <c r="AC207" s="4">
        <v>-99</v>
      </c>
      <c r="AD207" s="4">
        <v>68</v>
      </c>
    </row>
    <row r="208" spans="1:30" ht="12.75">
      <c r="A208" t="s">
        <v>21</v>
      </c>
      <c r="B208" s="12">
        <v>742</v>
      </c>
      <c r="E208" s="3">
        <v>3</v>
      </c>
      <c r="F208" s="3">
        <v>2</v>
      </c>
      <c r="G208" s="14">
        <v>2</v>
      </c>
      <c r="H208" s="3">
        <v>11</v>
      </c>
      <c r="I208" s="15">
        <v>115</v>
      </c>
      <c r="R208" s="3">
        <v>742</v>
      </c>
      <c r="S208" s="11">
        <v>361</v>
      </c>
      <c r="T208" s="4">
        <v>-99</v>
      </c>
      <c r="U208" s="4">
        <v>338.5</v>
      </c>
      <c r="V208" s="4">
        <v>404</v>
      </c>
      <c r="W208" s="4">
        <v>-99</v>
      </c>
      <c r="X208" s="4">
        <v>34</v>
      </c>
      <c r="Y208" s="4">
        <v>405</v>
      </c>
      <c r="Z208" s="4">
        <v>-99</v>
      </c>
      <c r="AA208" s="4">
        <v>52</v>
      </c>
      <c r="AB208" s="4">
        <v>403</v>
      </c>
      <c r="AC208" s="4">
        <v>-99</v>
      </c>
      <c r="AD208" s="4">
        <v>64</v>
      </c>
    </row>
    <row r="209" spans="1:30" ht="12.75">
      <c r="A209" t="s">
        <v>21</v>
      </c>
      <c r="B209" s="12">
        <v>743</v>
      </c>
      <c r="E209" s="3">
        <v>3</v>
      </c>
      <c r="F209" s="3">
        <v>2</v>
      </c>
      <c r="G209" s="14">
        <v>2</v>
      </c>
      <c r="H209" s="3">
        <v>11</v>
      </c>
      <c r="I209" s="15">
        <v>127</v>
      </c>
      <c r="R209" s="3">
        <v>743</v>
      </c>
      <c r="S209" s="11">
        <v>320</v>
      </c>
      <c r="T209" s="4">
        <v>-99</v>
      </c>
      <c r="U209" s="4">
        <v>319.5</v>
      </c>
      <c r="V209" s="4">
        <v>361</v>
      </c>
      <c r="W209" s="4">
        <v>-99</v>
      </c>
      <c r="X209" s="4">
        <v>328</v>
      </c>
      <c r="Y209" s="4">
        <v>404</v>
      </c>
      <c r="Z209" s="4">
        <v>-99</v>
      </c>
      <c r="AA209" s="4">
        <v>29.5</v>
      </c>
      <c r="AB209" s="4">
        <v>403</v>
      </c>
      <c r="AC209" s="4">
        <v>-99</v>
      </c>
      <c r="AD209" s="4">
        <v>65</v>
      </c>
    </row>
    <row r="210" spans="1:31" ht="12.75">
      <c r="A210" t="s">
        <v>21</v>
      </c>
      <c r="B210" s="12">
        <v>744</v>
      </c>
      <c r="E210" s="3">
        <v>3</v>
      </c>
      <c r="F210" s="3">
        <v>2</v>
      </c>
      <c r="G210" s="14">
        <v>2</v>
      </c>
      <c r="H210" s="3">
        <v>11</v>
      </c>
      <c r="I210" s="15">
        <v>107</v>
      </c>
      <c r="R210" s="3">
        <v>744</v>
      </c>
      <c r="S210" s="11">
        <v>315</v>
      </c>
      <c r="T210" s="4">
        <v>-99</v>
      </c>
      <c r="U210" s="4">
        <v>296</v>
      </c>
      <c r="V210" s="4">
        <v>316</v>
      </c>
      <c r="W210" s="4">
        <v>-99</v>
      </c>
      <c r="X210" s="4">
        <v>320.5</v>
      </c>
      <c r="Y210" s="4">
        <v>361</v>
      </c>
      <c r="Z210" s="4">
        <v>-99</v>
      </c>
      <c r="AA210" s="4">
        <v>345</v>
      </c>
      <c r="AB210" s="4">
        <v>403</v>
      </c>
      <c r="AC210" s="4">
        <v>-99</v>
      </c>
      <c r="AD210" s="4">
        <v>53.5</v>
      </c>
      <c r="AE210" s="3" t="s">
        <v>67</v>
      </c>
    </row>
    <row r="211" spans="1:30" ht="12.75">
      <c r="A211" t="s">
        <v>21</v>
      </c>
      <c r="B211" s="12">
        <v>745</v>
      </c>
      <c r="E211" s="3">
        <v>3</v>
      </c>
      <c r="F211" s="3">
        <v>2</v>
      </c>
      <c r="G211" s="3">
        <v>2</v>
      </c>
      <c r="H211" s="3">
        <v>11</v>
      </c>
      <c r="I211" s="13">
        <v>107</v>
      </c>
      <c r="R211" s="3">
        <v>745</v>
      </c>
      <c r="S211" s="11">
        <v>315</v>
      </c>
      <c r="T211" s="4">
        <v>-99</v>
      </c>
      <c r="U211" s="4">
        <v>296</v>
      </c>
      <c r="V211" s="4">
        <v>316</v>
      </c>
      <c r="W211" s="4">
        <v>-99</v>
      </c>
      <c r="X211" s="4">
        <v>320.5</v>
      </c>
      <c r="Y211" s="4">
        <v>361</v>
      </c>
      <c r="Z211" s="4">
        <v>-99</v>
      </c>
      <c r="AA211" s="4">
        <v>345</v>
      </c>
      <c r="AB211" s="4">
        <v>403</v>
      </c>
      <c r="AC211" s="4">
        <v>-99</v>
      </c>
      <c r="AD211" s="4">
        <v>53.5</v>
      </c>
    </row>
    <row r="212" spans="1:30" ht="12.75">
      <c r="A212" t="s">
        <v>21</v>
      </c>
      <c r="B212" s="12">
        <v>746</v>
      </c>
      <c r="E212" s="3">
        <v>3</v>
      </c>
      <c r="F212" s="3">
        <v>2</v>
      </c>
      <c r="G212" s="3">
        <v>2</v>
      </c>
      <c r="H212" s="3">
        <v>11</v>
      </c>
      <c r="I212" s="13">
        <v>169</v>
      </c>
      <c r="K212" s="3">
        <v>16</v>
      </c>
      <c r="L212" s="3">
        <v>3.7</v>
      </c>
      <c r="M212" s="3">
        <v>13</v>
      </c>
      <c r="N212" s="3">
        <v>30</v>
      </c>
      <c r="O212" s="3">
        <v>10</v>
      </c>
      <c r="P212" s="8">
        <v>15</v>
      </c>
      <c r="Q212" s="8">
        <v>37</v>
      </c>
      <c r="R212" s="3">
        <v>746</v>
      </c>
      <c r="S212" s="11">
        <v>308</v>
      </c>
      <c r="T212" s="4">
        <v>-99</v>
      </c>
      <c r="U212" s="4">
        <v>199</v>
      </c>
      <c r="V212" s="4">
        <v>311</v>
      </c>
      <c r="W212" s="4">
        <v>-99</v>
      </c>
      <c r="X212" s="4">
        <v>235</v>
      </c>
      <c r="Y212" s="4">
        <v>313</v>
      </c>
      <c r="Z212" s="4">
        <v>-99</v>
      </c>
      <c r="AA212" s="4">
        <v>259</v>
      </c>
      <c r="AB212" s="4">
        <v>351</v>
      </c>
      <c r="AC212" s="4">
        <v>-99</v>
      </c>
      <c r="AD212" s="4">
        <v>153</v>
      </c>
    </row>
    <row r="213" spans="1:30" ht="12.75">
      <c r="A213" t="s">
        <v>21</v>
      </c>
      <c r="B213" s="12">
        <v>747</v>
      </c>
      <c r="E213" s="3">
        <v>3</v>
      </c>
      <c r="F213" s="3">
        <v>2</v>
      </c>
      <c r="G213" s="3">
        <v>2</v>
      </c>
      <c r="H213" s="3">
        <v>11</v>
      </c>
      <c r="I213" s="13">
        <v>191</v>
      </c>
      <c r="R213" s="3">
        <v>747</v>
      </c>
      <c r="S213" s="11">
        <v>350</v>
      </c>
      <c r="T213" s="4">
        <v>-99</v>
      </c>
      <c r="U213" s="4">
        <v>129</v>
      </c>
      <c r="V213" s="4">
        <v>351</v>
      </c>
      <c r="W213" s="4">
        <v>-99</v>
      </c>
      <c r="X213" s="4">
        <v>141</v>
      </c>
      <c r="Y213" s="4">
        <v>308</v>
      </c>
      <c r="Z213" s="4">
        <v>-99</v>
      </c>
      <c r="AA213" s="4">
        <v>208</v>
      </c>
      <c r="AB213" s="4">
        <v>311</v>
      </c>
      <c r="AC213" s="4">
        <v>-99</v>
      </c>
      <c r="AD213" s="4">
        <v>252</v>
      </c>
    </row>
    <row r="214" spans="1:30" ht="12.75">
      <c r="A214" t="s">
        <v>21</v>
      </c>
      <c r="B214" s="12">
        <v>748</v>
      </c>
      <c r="E214" s="3">
        <v>3</v>
      </c>
      <c r="F214" s="3">
        <v>2</v>
      </c>
      <c r="G214" s="3">
        <v>2</v>
      </c>
      <c r="H214" s="3">
        <v>11</v>
      </c>
      <c r="I214" s="13">
        <v>137</v>
      </c>
      <c r="R214" s="3">
        <v>748</v>
      </c>
      <c r="S214" s="11">
        <v>351</v>
      </c>
      <c r="T214" s="4">
        <v>-99</v>
      </c>
      <c r="U214" s="4">
        <v>193.5</v>
      </c>
      <c r="V214" s="4">
        <v>350</v>
      </c>
      <c r="W214" s="4">
        <v>-99</v>
      </c>
      <c r="X214" s="4">
        <v>165</v>
      </c>
      <c r="Y214" s="4">
        <v>397</v>
      </c>
      <c r="Z214" s="4">
        <v>-99</v>
      </c>
      <c r="AA214" s="4">
        <v>118</v>
      </c>
      <c r="AB214" s="4">
        <v>402</v>
      </c>
      <c r="AC214" s="4">
        <v>-99</v>
      </c>
      <c r="AD214" s="4">
        <v>46.5</v>
      </c>
    </row>
    <row r="215" spans="1:30" ht="12.75">
      <c r="A215" t="s">
        <v>21</v>
      </c>
      <c r="B215" s="12">
        <v>749</v>
      </c>
      <c r="E215" s="3">
        <v>3</v>
      </c>
      <c r="F215" s="3">
        <v>2</v>
      </c>
      <c r="G215" s="3">
        <v>2</v>
      </c>
      <c r="H215" s="3">
        <v>11</v>
      </c>
      <c r="I215" s="13">
        <v>164</v>
      </c>
      <c r="R215" s="3">
        <v>749</v>
      </c>
      <c r="S215" s="11">
        <v>402</v>
      </c>
      <c r="T215" s="4">
        <v>-99</v>
      </c>
      <c r="U215" s="4">
        <v>30</v>
      </c>
      <c r="V215" s="4">
        <v>401</v>
      </c>
      <c r="W215" s="4">
        <v>-99</v>
      </c>
      <c r="X215" s="4">
        <v>45</v>
      </c>
      <c r="Y215" s="4">
        <v>397</v>
      </c>
      <c r="Z215" s="4">
        <v>-99</v>
      </c>
      <c r="AA215" s="4">
        <v>105.5</v>
      </c>
      <c r="AB215" s="4">
        <v>395</v>
      </c>
      <c r="AC215" s="4">
        <v>-99</v>
      </c>
      <c r="AD215" s="4">
        <v>134</v>
      </c>
    </row>
    <row r="216" spans="1:30" ht="12.75">
      <c r="A216" t="s">
        <v>21</v>
      </c>
      <c r="B216" s="12">
        <v>750</v>
      </c>
      <c r="E216" s="3">
        <v>3</v>
      </c>
      <c r="F216" s="3">
        <v>2</v>
      </c>
      <c r="G216" s="3">
        <v>2</v>
      </c>
      <c r="H216" s="3">
        <v>11</v>
      </c>
      <c r="I216" s="13">
        <v>122</v>
      </c>
      <c r="R216" s="3">
        <v>750</v>
      </c>
      <c r="S216" s="11">
        <v>315</v>
      </c>
      <c r="T216" s="4">
        <v>-99</v>
      </c>
      <c r="U216" s="4">
        <v>312.5</v>
      </c>
      <c r="V216" s="4">
        <v>314</v>
      </c>
      <c r="W216" s="4">
        <v>-99</v>
      </c>
      <c r="X216" s="4">
        <v>281</v>
      </c>
      <c r="Y216" s="4">
        <v>313</v>
      </c>
      <c r="Z216" s="4">
        <v>-99</v>
      </c>
      <c r="AA216" s="4">
        <v>241</v>
      </c>
      <c r="AB216" s="4">
        <v>308</v>
      </c>
      <c r="AC216" s="4">
        <v>-99</v>
      </c>
      <c r="AD216" s="4">
        <v>179</v>
      </c>
    </row>
    <row r="217" spans="1:30" ht="12.75">
      <c r="A217" t="s">
        <v>21</v>
      </c>
      <c r="B217" s="12">
        <v>751</v>
      </c>
      <c r="E217" s="3">
        <v>3</v>
      </c>
      <c r="F217" s="3">
        <v>2</v>
      </c>
      <c r="G217" s="3">
        <v>2</v>
      </c>
      <c r="H217" s="3">
        <v>11</v>
      </c>
      <c r="I217" s="13">
        <v>153</v>
      </c>
      <c r="R217" s="3">
        <v>751</v>
      </c>
      <c r="S217" s="11">
        <v>315</v>
      </c>
      <c r="T217" s="4">
        <v>-99</v>
      </c>
      <c r="U217" s="4">
        <v>325.5</v>
      </c>
      <c r="V217" s="4">
        <v>314</v>
      </c>
      <c r="W217" s="4">
        <v>-99</v>
      </c>
      <c r="X217" s="4">
        <v>296</v>
      </c>
      <c r="Y217" s="4">
        <v>313</v>
      </c>
      <c r="Z217" s="4">
        <v>-99</v>
      </c>
      <c r="AA217" s="4">
        <v>258.5</v>
      </c>
      <c r="AB217" s="4">
        <v>308</v>
      </c>
      <c r="AC217" s="4">
        <v>-99</v>
      </c>
      <c r="AD217" s="4">
        <v>166</v>
      </c>
    </row>
    <row r="218" spans="1:30" ht="12.75">
      <c r="A218" t="s">
        <v>21</v>
      </c>
      <c r="B218" s="12">
        <v>752</v>
      </c>
      <c r="E218" s="3">
        <v>3</v>
      </c>
      <c r="F218" s="3">
        <v>2</v>
      </c>
      <c r="G218" s="3">
        <v>2</v>
      </c>
      <c r="H218" s="3">
        <v>11</v>
      </c>
      <c r="I218" s="13">
        <v>128</v>
      </c>
      <c r="R218" s="3">
        <v>752</v>
      </c>
      <c r="S218" s="11">
        <v>315</v>
      </c>
      <c r="T218" s="4">
        <v>-99</v>
      </c>
      <c r="U218" s="4">
        <v>338</v>
      </c>
      <c r="V218" s="4">
        <v>314</v>
      </c>
      <c r="W218" s="4">
        <v>-99</v>
      </c>
      <c r="X218" s="4">
        <v>308</v>
      </c>
      <c r="Y218" s="4">
        <v>313</v>
      </c>
      <c r="Z218" s="4">
        <v>-99</v>
      </c>
      <c r="AA218" s="4">
        <v>223.5</v>
      </c>
      <c r="AB218" s="4">
        <v>311</v>
      </c>
      <c r="AC218" s="4">
        <v>-99</v>
      </c>
      <c r="AD218" s="4">
        <v>176</v>
      </c>
    </row>
    <row r="219" spans="1:30" ht="12.75">
      <c r="A219" t="s">
        <v>21</v>
      </c>
      <c r="B219" s="12">
        <v>753</v>
      </c>
      <c r="E219" s="3">
        <v>3</v>
      </c>
      <c r="F219" s="3">
        <v>2</v>
      </c>
      <c r="G219" s="3">
        <v>2</v>
      </c>
      <c r="H219" s="3">
        <v>11</v>
      </c>
      <c r="I219" s="13">
        <v>124</v>
      </c>
      <c r="R219" s="3">
        <v>753</v>
      </c>
      <c r="S219" s="11">
        <v>314</v>
      </c>
      <c r="T219" s="4">
        <v>-99</v>
      </c>
      <c r="U219" s="4">
        <v>310.5</v>
      </c>
      <c r="V219" s="4">
        <v>315</v>
      </c>
      <c r="W219" s="4">
        <v>-99</v>
      </c>
      <c r="X219" s="4">
        <v>356</v>
      </c>
      <c r="Y219" s="4">
        <v>316</v>
      </c>
      <c r="Z219" s="4">
        <v>-99</v>
      </c>
      <c r="AA219" s="4">
        <v>20</v>
      </c>
      <c r="AB219" s="4">
        <v>361</v>
      </c>
      <c r="AC219" s="4">
        <v>-99</v>
      </c>
      <c r="AD219" s="4">
        <v>25</v>
      </c>
    </row>
    <row r="220" spans="1:30" ht="12.75">
      <c r="A220" t="s">
        <v>21</v>
      </c>
      <c r="B220" s="12">
        <v>754</v>
      </c>
      <c r="E220" s="3">
        <v>3</v>
      </c>
      <c r="F220" s="3">
        <v>2</v>
      </c>
      <c r="G220" s="3">
        <v>2</v>
      </c>
      <c r="H220" s="3">
        <v>11</v>
      </c>
      <c r="I220" s="13">
        <v>102</v>
      </c>
      <c r="R220" s="3">
        <v>754</v>
      </c>
      <c r="S220" s="11">
        <v>270</v>
      </c>
      <c r="T220" s="4">
        <v>-99</v>
      </c>
      <c r="U220" s="4">
        <v>277</v>
      </c>
      <c r="V220" s="4">
        <v>316</v>
      </c>
      <c r="W220" s="4">
        <v>-99</v>
      </c>
      <c r="X220" s="4">
        <v>17</v>
      </c>
      <c r="Y220" s="4">
        <v>351</v>
      </c>
      <c r="Z220" s="4">
        <v>-99</v>
      </c>
      <c r="AA220" s="4">
        <v>110</v>
      </c>
      <c r="AB220" s="4">
        <v>309</v>
      </c>
      <c r="AC220" s="4">
        <v>-99</v>
      </c>
      <c r="AD220" s="4">
        <v>183</v>
      </c>
    </row>
    <row r="221" spans="1:30" ht="12.75">
      <c r="A221" t="s">
        <v>21</v>
      </c>
      <c r="B221" s="12">
        <v>755</v>
      </c>
      <c r="E221" s="3">
        <v>3</v>
      </c>
      <c r="F221" s="3">
        <v>2</v>
      </c>
      <c r="G221" s="3">
        <v>2</v>
      </c>
      <c r="H221" s="3">
        <v>11</v>
      </c>
      <c r="I221" s="8">
        <v>141</v>
      </c>
      <c r="K221" s="3">
        <v>13.75</v>
      </c>
      <c r="L221" s="3">
        <v>1.97</v>
      </c>
      <c r="M221" s="3">
        <v>10</v>
      </c>
      <c r="R221" s="3">
        <v>755</v>
      </c>
      <c r="S221" s="11">
        <v>314</v>
      </c>
      <c r="T221" s="4">
        <v>-99</v>
      </c>
      <c r="U221" s="4">
        <v>345</v>
      </c>
      <c r="V221" s="4">
        <v>315</v>
      </c>
      <c r="W221" s="4">
        <v>-99</v>
      </c>
      <c r="X221" s="4">
        <v>9.5</v>
      </c>
      <c r="Y221" s="4">
        <v>316</v>
      </c>
      <c r="Z221" s="4">
        <v>-99</v>
      </c>
      <c r="AA221" s="4">
        <v>27.5</v>
      </c>
      <c r="AB221" s="4">
        <v>361</v>
      </c>
      <c r="AC221" s="4">
        <v>-99</v>
      </c>
      <c r="AD221" s="4">
        <v>30</v>
      </c>
    </row>
    <row r="222" spans="1:30" ht="12.75">
      <c r="A222" t="s">
        <v>21</v>
      </c>
      <c r="B222" s="12">
        <v>756</v>
      </c>
      <c r="E222" s="3">
        <v>3</v>
      </c>
      <c r="F222" s="3">
        <v>2</v>
      </c>
      <c r="G222" s="3">
        <v>2</v>
      </c>
      <c r="H222" s="3">
        <v>11</v>
      </c>
      <c r="I222" s="8">
        <v>122</v>
      </c>
      <c r="R222" s="3">
        <v>756</v>
      </c>
      <c r="S222" s="11">
        <v>316</v>
      </c>
      <c r="T222" s="4">
        <v>-99</v>
      </c>
      <c r="U222" s="4">
        <v>21</v>
      </c>
      <c r="V222" s="4">
        <v>275</v>
      </c>
      <c r="W222" s="4">
        <v>-99</v>
      </c>
      <c r="X222" s="4">
        <v>315.5</v>
      </c>
      <c r="Y222" s="4">
        <v>351</v>
      </c>
      <c r="Z222" s="4">
        <v>-99</v>
      </c>
      <c r="AA222" s="4">
        <v>103</v>
      </c>
      <c r="AB222" s="4">
        <v>315</v>
      </c>
      <c r="AC222" s="4">
        <v>-99</v>
      </c>
      <c r="AD222" s="4">
        <v>4</v>
      </c>
    </row>
    <row r="223" spans="1:30" ht="12.75">
      <c r="A223" t="s">
        <v>21</v>
      </c>
      <c r="B223" s="12">
        <v>757</v>
      </c>
      <c r="E223" s="3">
        <v>3</v>
      </c>
      <c r="F223" s="3">
        <v>2</v>
      </c>
      <c r="G223" s="3">
        <v>2</v>
      </c>
      <c r="H223" s="3">
        <v>11</v>
      </c>
      <c r="I223" s="8">
        <v>131</v>
      </c>
      <c r="R223" s="3">
        <v>757</v>
      </c>
      <c r="S223" s="11">
        <v>272</v>
      </c>
      <c r="T223" s="4">
        <v>-99</v>
      </c>
      <c r="U223" s="4">
        <v>314.5</v>
      </c>
      <c r="V223" s="4">
        <v>314</v>
      </c>
      <c r="W223" s="4">
        <v>-99</v>
      </c>
      <c r="X223" s="4">
        <v>355.5</v>
      </c>
      <c r="Y223" s="4">
        <v>316</v>
      </c>
      <c r="Z223" s="4">
        <v>-99</v>
      </c>
      <c r="AA223" s="4">
        <v>23.5</v>
      </c>
      <c r="AB223" s="4">
        <v>315</v>
      </c>
      <c r="AC223" s="4">
        <v>-99</v>
      </c>
      <c r="AD223" s="4">
        <v>11</v>
      </c>
    </row>
    <row r="224" spans="1:30" ht="12.75">
      <c r="A224" t="s">
        <v>21</v>
      </c>
      <c r="B224" s="12">
        <v>758</v>
      </c>
      <c r="E224" s="3">
        <v>3</v>
      </c>
      <c r="F224" s="3">
        <v>2</v>
      </c>
      <c r="G224" s="3">
        <v>2</v>
      </c>
      <c r="H224" s="3">
        <v>11</v>
      </c>
      <c r="I224" s="8">
        <v>131</v>
      </c>
      <c r="R224" s="3">
        <v>758</v>
      </c>
      <c r="S224" s="11">
        <v>312</v>
      </c>
      <c r="T224" s="4">
        <v>-99</v>
      </c>
      <c r="U224" s="4">
        <v>300</v>
      </c>
      <c r="V224" s="4">
        <v>314</v>
      </c>
      <c r="W224" s="4">
        <v>-99</v>
      </c>
      <c r="X224" s="4">
        <v>331</v>
      </c>
      <c r="Y224" s="4">
        <v>315</v>
      </c>
      <c r="Z224" s="4">
        <v>-99</v>
      </c>
      <c r="AA224" s="4">
        <v>351</v>
      </c>
      <c r="AB224" s="4">
        <v>313</v>
      </c>
      <c r="AC224" s="4">
        <v>-99</v>
      </c>
      <c r="AD224" s="4">
        <v>1</v>
      </c>
    </row>
    <row r="225" spans="1:30" ht="12.75">
      <c r="A225" t="s">
        <v>21</v>
      </c>
      <c r="B225" s="12">
        <v>759</v>
      </c>
      <c r="E225" s="3">
        <v>3</v>
      </c>
      <c r="F225" s="3">
        <v>2</v>
      </c>
      <c r="G225" s="3">
        <v>2</v>
      </c>
      <c r="H225" s="3">
        <v>11</v>
      </c>
      <c r="I225" s="8">
        <v>148</v>
      </c>
      <c r="R225" s="3">
        <v>759</v>
      </c>
      <c r="S225" s="11">
        <v>309</v>
      </c>
      <c r="T225" s="4">
        <v>-99</v>
      </c>
      <c r="U225" s="4">
        <v>251</v>
      </c>
      <c r="V225" s="4">
        <v>312</v>
      </c>
      <c r="W225" s="4">
        <v>-99</v>
      </c>
      <c r="X225" s="4">
        <v>312.5</v>
      </c>
      <c r="Y225" s="4">
        <v>272</v>
      </c>
      <c r="Z225" s="4">
        <v>-99</v>
      </c>
      <c r="AA225" s="4">
        <v>307.5</v>
      </c>
      <c r="AB225" s="4">
        <v>314</v>
      </c>
      <c r="AC225" s="4">
        <v>-99</v>
      </c>
      <c r="AD225" s="4">
        <v>330</v>
      </c>
    </row>
    <row r="226" spans="1:30" ht="12.75">
      <c r="A226" t="s">
        <v>21</v>
      </c>
      <c r="B226" s="12">
        <v>760</v>
      </c>
      <c r="E226" s="3">
        <v>3</v>
      </c>
      <c r="F226" s="3">
        <v>2</v>
      </c>
      <c r="G226" s="3">
        <v>2</v>
      </c>
      <c r="H226" s="3">
        <v>11</v>
      </c>
      <c r="I226" s="8">
        <v>127</v>
      </c>
      <c r="R226" s="3">
        <v>760</v>
      </c>
      <c r="S226" s="11">
        <v>349</v>
      </c>
      <c r="T226" s="4">
        <v>-99</v>
      </c>
      <c r="U226" s="4">
        <v>132</v>
      </c>
      <c r="V226" s="4">
        <v>306</v>
      </c>
      <c r="W226" s="4">
        <v>-99</v>
      </c>
      <c r="X226" s="4">
        <v>173</v>
      </c>
      <c r="Y226" s="4">
        <v>309</v>
      </c>
      <c r="Z226" s="4">
        <v>-99</v>
      </c>
      <c r="AA226" s="4">
        <v>249.5</v>
      </c>
      <c r="AB226" s="4">
        <v>312</v>
      </c>
      <c r="AC226" s="4">
        <v>-99</v>
      </c>
      <c r="AD226" s="4">
        <v>292</v>
      </c>
    </row>
    <row r="227" spans="1:30" ht="12.75">
      <c r="A227" t="s">
        <v>21</v>
      </c>
      <c r="B227" s="12">
        <v>761</v>
      </c>
      <c r="E227" s="3">
        <v>3</v>
      </c>
      <c r="F227" s="3">
        <v>2</v>
      </c>
      <c r="G227" s="3">
        <v>2</v>
      </c>
      <c r="H227" s="3">
        <v>11</v>
      </c>
      <c r="I227" s="8">
        <v>164</v>
      </c>
      <c r="R227" s="3">
        <v>761</v>
      </c>
      <c r="S227" s="11">
        <v>349</v>
      </c>
      <c r="T227" s="4">
        <v>-99</v>
      </c>
      <c r="U227" s="4">
        <v>104</v>
      </c>
      <c r="V227" s="4">
        <v>306</v>
      </c>
      <c r="W227" s="4">
        <v>-99</v>
      </c>
      <c r="X227" s="4">
        <v>155.5</v>
      </c>
      <c r="Y227" s="4">
        <v>304</v>
      </c>
      <c r="Z227" s="4">
        <v>-99</v>
      </c>
      <c r="AA227" s="4">
        <v>210</v>
      </c>
      <c r="AB227" s="4">
        <v>309</v>
      </c>
      <c r="AC227" s="4">
        <v>-99</v>
      </c>
      <c r="AD227" s="4">
        <v>298.5</v>
      </c>
    </row>
    <row r="228" spans="1:30" ht="12.75">
      <c r="A228" t="s">
        <v>21</v>
      </c>
      <c r="B228" s="12">
        <v>762</v>
      </c>
      <c r="E228" s="3">
        <v>3</v>
      </c>
      <c r="F228" s="3">
        <v>2</v>
      </c>
      <c r="G228" s="3">
        <v>2</v>
      </c>
      <c r="H228" s="3">
        <v>11</v>
      </c>
      <c r="I228" s="8">
        <v>107</v>
      </c>
      <c r="R228" s="3">
        <v>762</v>
      </c>
      <c r="S228" s="11">
        <v>349</v>
      </c>
      <c r="T228" s="4">
        <v>-99</v>
      </c>
      <c r="U228" s="4">
        <v>89</v>
      </c>
      <c r="V228" s="4">
        <v>347</v>
      </c>
      <c r="W228" s="4">
        <v>-99</v>
      </c>
      <c r="X228" s="4">
        <v>119</v>
      </c>
      <c r="Y228" s="4">
        <v>300</v>
      </c>
      <c r="Z228" s="4">
        <v>-99</v>
      </c>
      <c r="AA228" s="4">
        <v>173</v>
      </c>
      <c r="AB228" s="4">
        <v>302</v>
      </c>
      <c r="AC228" s="4">
        <v>-99</v>
      </c>
      <c r="AD228" s="4">
        <v>195.5</v>
      </c>
    </row>
    <row r="229" spans="1:30" ht="12.75">
      <c r="A229" t="s">
        <v>21</v>
      </c>
      <c r="B229" s="12">
        <v>763</v>
      </c>
      <c r="E229" s="3">
        <v>3</v>
      </c>
      <c r="F229" s="3">
        <v>2</v>
      </c>
      <c r="G229" s="3">
        <v>2</v>
      </c>
      <c r="H229" s="3">
        <v>11</v>
      </c>
      <c r="I229" s="8">
        <v>143</v>
      </c>
      <c r="R229" s="3">
        <v>763</v>
      </c>
      <c r="S229" s="11">
        <v>302</v>
      </c>
      <c r="T229" s="4">
        <v>-99</v>
      </c>
      <c r="U229" s="4">
        <v>161</v>
      </c>
      <c r="V229" s="4">
        <v>306</v>
      </c>
      <c r="W229" s="4">
        <v>-99</v>
      </c>
      <c r="X229" s="4">
        <v>98.5</v>
      </c>
      <c r="Y229" s="4">
        <v>308</v>
      </c>
      <c r="Z229" s="4">
        <v>-99</v>
      </c>
      <c r="AA229" s="4">
        <v>68</v>
      </c>
      <c r="AB229" s="4">
        <v>311</v>
      </c>
      <c r="AC229" s="4">
        <v>-99</v>
      </c>
      <c r="AD229" s="4">
        <v>30</v>
      </c>
    </row>
    <row r="230" spans="1:30" ht="12.75">
      <c r="A230" t="s">
        <v>21</v>
      </c>
      <c r="B230" s="12">
        <v>764</v>
      </c>
      <c r="E230" s="3">
        <v>3</v>
      </c>
      <c r="F230" s="3">
        <v>2</v>
      </c>
      <c r="G230" s="3">
        <v>2</v>
      </c>
      <c r="H230" s="3">
        <v>11</v>
      </c>
      <c r="I230" s="8">
        <v>123</v>
      </c>
      <c r="R230" s="3">
        <v>764</v>
      </c>
      <c r="S230" s="11">
        <v>302</v>
      </c>
      <c r="T230" s="4">
        <v>-99</v>
      </c>
      <c r="U230" s="4">
        <v>173</v>
      </c>
      <c r="V230" s="4">
        <v>345</v>
      </c>
      <c r="W230" s="4">
        <v>-99</v>
      </c>
      <c r="X230" s="4">
        <v>112.5</v>
      </c>
      <c r="Y230" s="4">
        <v>306</v>
      </c>
      <c r="Z230" s="4">
        <v>-99</v>
      </c>
      <c r="AA230" s="4">
        <v>91</v>
      </c>
      <c r="AB230" s="4">
        <v>308</v>
      </c>
      <c r="AC230" s="4">
        <v>-99</v>
      </c>
      <c r="AD230" s="4">
        <v>52.5</v>
      </c>
    </row>
    <row r="231" spans="1:31" ht="12.75">
      <c r="A231" t="s">
        <v>21</v>
      </c>
      <c r="B231" s="12">
        <v>765</v>
      </c>
      <c r="E231" s="3">
        <v>3</v>
      </c>
      <c r="F231" s="3">
        <v>2</v>
      </c>
      <c r="G231" s="3">
        <v>2</v>
      </c>
      <c r="H231" s="3">
        <v>12</v>
      </c>
      <c r="I231" s="8">
        <v>126</v>
      </c>
      <c r="R231" s="3">
        <v>765</v>
      </c>
      <c r="S231" s="11">
        <v>350</v>
      </c>
      <c r="T231" s="4">
        <v>-99</v>
      </c>
      <c r="U231" s="4">
        <v>95</v>
      </c>
      <c r="V231" s="4">
        <v>349</v>
      </c>
      <c r="W231" s="4">
        <v>-99</v>
      </c>
      <c r="X231" s="4">
        <v>155</v>
      </c>
      <c r="Y231" s="4">
        <v>306</v>
      </c>
      <c r="Z231" s="4">
        <v>-99</v>
      </c>
      <c r="AA231" s="4">
        <v>208</v>
      </c>
      <c r="AB231" s="4">
        <v>351</v>
      </c>
      <c r="AC231" s="4">
        <v>-99</v>
      </c>
      <c r="AD231" s="4">
        <v>78.5</v>
      </c>
      <c r="AE231" s="3" t="s">
        <v>68</v>
      </c>
    </row>
    <row r="232" spans="1:30" ht="12.75">
      <c r="A232" t="s">
        <v>21</v>
      </c>
      <c r="B232" s="12">
        <v>766</v>
      </c>
      <c r="E232" s="3">
        <v>3</v>
      </c>
      <c r="F232" s="3">
        <v>2</v>
      </c>
      <c r="G232" s="3">
        <v>2</v>
      </c>
      <c r="H232" s="3">
        <v>11</v>
      </c>
      <c r="I232" s="8">
        <v>152</v>
      </c>
      <c r="K232" s="3">
        <v>13.5</v>
      </c>
      <c r="L232" s="3">
        <v>1.25</v>
      </c>
      <c r="M232" s="3">
        <v>10</v>
      </c>
      <c r="R232" s="3">
        <v>766</v>
      </c>
      <c r="S232" s="11">
        <v>351</v>
      </c>
      <c r="T232" s="4">
        <v>-99</v>
      </c>
      <c r="U232" s="4">
        <v>32</v>
      </c>
      <c r="V232" s="4">
        <v>350</v>
      </c>
      <c r="W232" s="4">
        <v>-99</v>
      </c>
      <c r="X232" s="4">
        <v>61</v>
      </c>
      <c r="Y232" s="4">
        <v>348</v>
      </c>
      <c r="Z232" s="4">
        <v>-99</v>
      </c>
      <c r="AA232" s="4">
        <v>90.5</v>
      </c>
      <c r="AB232" s="4">
        <v>345</v>
      </c>
      <c r="AC232" s="4">
        <v>-99</v>
      </c>
      <c r="AD232" s="4">
        <v>150.5</v>
      </c>
    </row>
    <row r="233" spans="1:30" ht="12.75">
      <c r="A233" t="s">
        <v>21</v>
      </c>
      <c r="B233" s="12">
        <v>767</v>
      </c>
      <c r="E233" s="3">
        <v>3</v>
      </c>
      <c r="F233" s="3">
        <v>2</v>
      </c>
      <c r="G233" s="3">
        <v>2</v>
      </c>
      <c r="H233" s="3">
        <v>11</v>
      </c>
      <c r="I233" s="8">
        <v>136</v>
      </c>
      <c r="R233" s="3">
        <v>767</v>
      </c>
      <c r="S233" s="11">
        <v>351</v>
      </c>
      <c r="T233" s="4">
        <v>-99</v>
      </c>
      <c r="U233" s="4">
        <v>8.5</v>
      </c>
      <c r="V233" s="4">
        <v>350</v>
      </c>
      <c r="W233" s="4">
        <v>-99</v>
      </c>
      <c r="X233" s="4">
        <v>52.5</v>
      </c>
      <c r="Y233" s="4">
        <v>348</v>
      </c>
      <c r="Z233" s="4">
        <v>-99</v>
      </c>
      <c r="AA233" s="4">
        <v>105.5</v>
      </c>
      <c r="AB233" s="4">
        <v>345</v>
      </c>
      <c r="AC233" s="4">
        <v>-99</v>
      </c>
      <c r="AD233" s="4">
        <v>180</v>
      </c>
    </row>
    <row r="234" spans="1:30" ht="12.75">
      <c r="A234" t="s">
        <v>21</v>
      </c>
      <c r="B234" s="12">
        <v>768</v>
      </c>
      <c r="E234" s="3">
        <v>3</v>
      </c>
      <c r="F234" s="3">
        <v>2</v>
      </c>
      <c r="G234" s="3">
        <v>2</v>
      </c>
      <c r="H234" s="3">
        <v>11</v>
      </c>
      <c r="I234" s="8">
        <v>142</v>
      </c>
      <c r="R234" s="3">
        <v>768</v>
      </c>
      <c r="S234" s="11">
        <v>351</v>
      </c>
      <c r="T234" s="4">
        <v>-99</v>
      </c>
      <c r="U234" s="4">
        <v>352</v>
      </c>
      <c r="V234" s="4">
        <v>350</v>
      </c>
      <c r="W234" s="4">
        <v>-99</v>
      </c>
      <c r="X234" s="4">
        <v>27</v>
      </c>
      <c r="Y234" s="4">
        <v>348</v>
      </c>
      <c r="Z234" s="4">
        <v>-99</v>
      </c>
      <c r="AA234" s="4">
        <v>80</v>
      </c>
      <c r="AB234" s="4">
        <v>346</v>
      </c>
      <c r="AC234" s="4">
        <v>-99</v>
      </c>
      <c r="AD234" s="4">
        <v>137</v>
      </c>
    </row>
    <row r="235" spans="1:30" ht="12.75">
      <c r="A235" t="s">
        <v>21</v>
      </c>
      <c r="B235" s="12">
        <v>769</v>
      </c>
      <c r="E235" s="3">
        <v>3</v>
      </c>
      <c r="F235" s="3">
        <v>2</v>
      </c>
      <c r="G235" s="3">
        <v>2</v>
      </c>
      <c r="H235" s="3">
        <v>11</v>
      </c>
      <c r="I235" s="8">
        <v>129</v>
      </c>
      <c r="R235" s="3">
        <v>769</v>
      </c>
      <c r="S235" s="11">
        <v>306</v>
      </c>
      <c r="T235" s="4">
        <v>-99</v>
      </c>
      <c r="U235" s="4">
        <v>302</v>
      </c>
      <c r="V235" s="4">
        <v>349</v>
      </c>
      <c r="W235" s="4">
        <v>-99</v>
      </c>
      <c r="X235" s="4">
        <v>9</v>
      </c>
      <c r="Y235" s="4">
        <v>350</v>
      </c>
      <c r="Z235" s="4">
        <v>-99</v>
      </c>
      <c r="AA235" s="4">
        <v>38.5</v>
      </c>
      <c r="AB235" s="4">
        <v>348</v>
      </c>
      <c r="AC235" s="4">
        <v>-99</v>
      </c>
      <c r="AD235" s="4">
        <v>59.5</v>
      </c>
    </row>
    <row r="236" spans="1:30" ht="12.75">
      <c r="A236" t="s">
        <v>21</v>
      </c>
      <c r="B236" s="12">
        <v>770</v>
      </c>
      <c r="E236" s="3">
        <v>3</v>
      </c>
      <c r="F236" s="3">
        <v>2</v>
      </c>
      <c r="G236" s="3">
        <v>2</v>
      </c>
      <c r="H236" s="3">
        <v>11</v>
      </c>
      <c r="I236" s="8">
        <v>112</v>
      </c>
      <c r="R236" s="3">
        <v>770</v>
      </c>
      <c r="S236" s="11">
        <v>348</v>
      </c>
      <c r="T236" s="4">
        <v>-99</v>
      </c>
      <c r="U236" s="4">
        <v>23</v>
      </c>
      <c r="V236" s="4">
        <v>346</v>
      </c>
      <c r="W236" s="4">
        <v>-99</v>
      </c>
      <c r="X236" s="4">
        <v>47</v>
      </c>
      <c r="Y236" s="4">
        <v>390</v>
      </c>
      <c r="Z236" s="4">
        <v>-99</v>
      </c>
      <c r="AA236" s="4">
        <v>93</v>
      </c>
      <c r="AB236" s="4">
        <v>343</v>
      </c>
      <c r="AC236" s="4">
        <v>-99</v>
      </c>
      <c r="AD236" s="4">
        <v>172</v>
      </c>
    </row>
    <row r="237" spans="1:30" ht="12.75">
      <c r="A237" t="s">
        <v>21</v>
      </c>
      <c r="B237" s="12">
        <v>771</v>
      </c>
      <c r="E237" s="3">
        <v>3</v>
      </c>
      <c r="F237" s="3">
        <v>2</v>
      </c>
      <c r="G237" s="3">
        <v>2</v>
      </c>
      <c r="H237" s="3">
        <v>11</v>
      </c>
      <c r="I237" s="8">
        <v>111</v>
      </c>
      <c r="R237" s="3">
        <v>771</v>
      </c>
      <c r="S237" s="11">
        <v>343</v>
      </c>
      <c r="T237" s="4">
        <v>-99</v>
      </c>
      <c r="U237" s="4">
        <v>118</v>
      </c>
      <c r="V237" s="4">
        <v>344</v>
      </c>
      <c r="W237" s="4">
        <v>-99</v>
      </c>
      <c r="X237" s="4">
        <v>137</v>
      </c>
      <c r="Y237" s="4">
        <v>297</v>
      </c>
      <c r="Z237" s="4">
        <v>-99</v>
      </c>
      <c r="AA237" s="4">
        <v>187.5</v>
      </c>
      <c r="AB237" s="4">
        <v>300</v>
      </c>
      <c r="AC237" s="4">
        <v>-99</v>
      </c>
      <c r="AD237" s="4">
        <v>220.5</v>
      </c>
    </row>
    <row r="238" spans="1:30" ht="12.75">
      <c r="A238" t="s">
        <v>21</v>
      </c>
      <c r="B238" s="12">
        <v>772</v>
      </c>
      <c r="E238" s="3">
        <v>3</v>
      </c>
      <c r="F238" s="3">
        <v>2</v>
      </c>
      <c r="G238" s="3">
        <v>2</v>
      </c>
      <c r="H238" s="3">
        <v>11</v>
      </c>
      <c r="I238" s="8">
        <v>115</v>
      </c>
      <c r="R238" s="3">
        <v>772</v>
      </c>
      <c r="S238" s="11">
        <v>300</v>
      </c>
      <c r="T238" s="4">
        <v>-99</v>
      </c>
      <c r="U238" s="4">
        <v>181</v>
      </c>
      <c r="V238" s="4">
        <v>343</v>
      </c>
      <c r="W238" s="4">
        <v>-99</v>
      </c>
      <c r="X238" s="4">
        <v>122.5</v>
      </c>
      <c r="Y238" s="4">
        <v>345</v>
      </c>
      <c r="Z238" s="4">
        <v>-99</v>
      </c>
      <c r="AA238" s="4">
        <v>92</v>
      </c>
      <c r="AB238" s="4">
        <v>306</v>
      </c>
      <c r="AC238" s="4">
        <v>-99</v>
      </c>
      <c r="AD238" s="4">
        <v>339</v>
      </c>
    </row>
    <row r="239" spans="1:30" ht="12.75">
      <c r="A239" t="s">
        <v>21</v>
      </c>
      <c r="B239" s="12">
        <v>773</v>
      </c>
      <c r="E239" s="3">
        <v>3</v>
      </c>
      <c r="F239" s="3">
        <v>2</v>
      </c>
      <c r="G239" s="3">
        <v>2</v>
      </c>
      <c r="H239" s="3">
        <v>11</v>
      </c>
      <c r="I239" s="8">
        <v>112</v>
      </c>
      <c r="R239" s="3">
        <v>773</v>
      </c>
      <c r="S239" s="11">
        <v>344</v>
      </c>
      <c r="T239" s="4">
        <v>-99</v>
      </c>
      <c r="U239" s="4">
        <v>115</v>
      </c>
      <c r="V239" s="4">
        <v>300</v>
      </c>
      <c r="W239" s="4">
        <v>-99</v>
      </c>
      <c r="X239" s="4">
        <v>149</v>
      </c>
      <c r="Y239" s="4">
        <v>302</v>
      </c>
      <c r="Z239" s="4">
        <v>-99</v>
      </c>
      <c r="AA239" s="4">
        <v>192.5</v>
      </c>
      <c r="AB239" s="4">
        <v>301</v>
      </c>
      <c r="AC239" s="4">
        <v>-99</v>
      </c>
      <c r="AD239" s="4">
        <v>229</v>
      </c>
    </row>
    <row r="240" spans="1:30" ht="12.75">
      <c r="A240" t="s">
        <v>21</v>
      </c>
      <c r="B240" s="12">
        <v>774</v>
      </c>
      <c r="E240" s="3">
        <v>3</v>
      </c>
      <c r="F240" s="3">
        <v>2</v>
      </c>
      <c r="G240" s="3">
        <v>2</v>
      </c>
      <c r="H240" s="3">
        <v>11</v>
      </c>
      <c r="I240" s="8">
        <v>120</v>
      </c>
      <c r="R240" s="3">
        <v>774</v>
      </c>
      <c r="S240" s="11">
        <v>306</v>
      </c>
      <c r="T240" s="4">
        <v>-99</v>
      </c>
      <c r="U240" s="4">
        <v>39</v>
      </c>
      <c r="V240" s="4">
        <v>345</v>
      </c>
      <c r="W240" s="4">
        <v>-99</v>
      </c>
      <c r="X240" s="4">
        <v>100</v>
      </c>
      <c r="Y240" s="4">
        <v>344</v>
      </c>
      <c r="Z240" s="4">
        <v>-99</v>
      </c>
      <c r="AA240" s="4">
        <v>124</v>
      </c>
      <c r="AB240" s="4">
        <v>300</v>
      </c>
      <c r="AC240" s="4">
        <v>-99</v>
      </c>
      <c r="AD240" s="4">
        <v>156</v>
      </c>
    </row>
    <row r="241" spans="2:30" ht="12.75">
      <c r="B241" s="12">
        <v>775</v>
      </c>
      <c r="E241" s="3">
        <v>3</v>
      </c>
      <c r="F241" s="3">
        <v>2</v>
      </c>
      <c r="G241" s="3">
        <v>2</v>
      </c>
      <c r="H241" s="3">
        <v>11</v>
      </c>
      <c r="I241" s="8">
        <v>121</v>
      </c>
      <c r="R241" s="3">
        <v>775</v>
      </c>
      <c r="S241" s="11">
        <v>258</v>
      </c>
      <c r="T241" s="4">
        <v>-99</v>
      </c>
      <c r="U241" s="4">
        <v>212</v>
      </c>
      <c r="V241" s="4">
        <v>301</v>
      </c>
      <c r="W241" s="4">
        <v>-99</v>
      </c>
      <c r="X241" s="4">
        <v>191.5</v>
      </c>
      <c r="Y241" s="4">
        <v>302</v>
      </c>
      <c r="Z241" s="4">
        <v>-99</v>
      </c>
      <c r="AA241" s="4">
        <v>156</v>
      </c>
      <c r="AB241" s="4">
        <v>306</v>
      </c>
      <c r="AC241" s="4">
        <v>-99</v>
      </c>
      <c r="AD241" s="4">
        <v>72</v>
      </c>
    </row>
    <row r="242" spans="2:30" ht="12.75">
      <c r="B242" s="12">
        <v>776</v>
      </c>
      <c r="E242" s="3">
        <v>3</v>
      </c>
      <c r="F242" s="3">
        <v>2</v>
      </c>
      <c r="G242" s="3">
        <v>2</v>
      </c>
      <c r="H242" s="3">
        <v>11</v>
      </c>
      <c r="I242" s="8">
        <v>114</v>
      </c>
      <c r="R242" s="3">
        <v>776</v>
      </c>
      <c r="S242" s="11">
        <v>258</v>
      </c>
      <c r="T242" s="4">
        <v>-99</v>
      </c>
      <c r="U242" s="4">
        <v>204</v>
      </c>
      <c r="V242" s="4">
        <v>301</v>
      </c>
      <c r="W242" s="4">
        <v>-99</v>
      </c>
      <c r="X242" s="4">
        <v>174</v>
      </c>
      <c r="Y242" s="4">
        <v>302</v>
      </c>
      <c r="Z242" s="4">
        <v>-99</v>
      </c>
      <c r="AA242" s="4">
        <v>137</v>
      </c>
      <c r="AB242" s="4">
        <v>306</v>
      </c>
      <c r="AC242" s="4">
        <v>-99</v>
      </c>
      <c r="AD242" s="4">
        <v>71</v>
      </c>
    </row>
    <row r="243" spans="2:30" ht="12.75">
      <c r="B243" s="12">
        <v>777</v>
      </c>
      <c r="E243" s="3">
        <v>3</v>
      </c>
      <c r="F243" s="3">
        <v>2</v>
      </c>
      <c r="G243" s="3">
        <v>2</v>
      </c>
      <c r="H243" s="3">
        <v>11</v>
      </c>
      <c r="I243" s="8">
        <v>139</v>
      </c>
      <c r="R243" s="3">
        <v>777</v>
      </c>
      <c r="S243" s="11">
        <v>258</v>
      </c>
      <c r="T243" s="4">
        <v>-99</v>
      </c>
      <c r="U243" s="4">
        <v>196</v>
      </c>
      <c r="V243" s="4">
        <v>301</v>
      </c>
      <c r="W243" s="4">
        <v>-99</v>
      </c>
      <c r="X243" s="4">
        <v>170</v>
      </c>
      <c r="Y243" s="4">
        <v>302</v>
      </c>
      <c r="Z243" s="4">
        <v>-99</v>
      </c>
      <c r="AA243" s="4">
        <v>143</v>
      </c>
      <c r="AB243" s="4">
        <v>306</v>
      </c>
      <c r="AC243" s="4">
        <v>-99</v>
      </c>
      <c r="AD243" s="4">
        <v>87</v>
      </c>
    </row>
    <row r="244" spans="2:30" ht="12.75">
      <c r="B244" s="12">
        <v>778</v>
      </c>
      <c r="E244" s="3">
        <v>3</v>
      </c>
      <c r="F244" s="3">
        <v>2</v>
      </c>
      <c r="G244" s="3">
        <v>2</v>
      </c>
      <c r="H244" s="3">
        <v>11</v>
      </c>
      <c r="I244" s="8">
        <v>139</v>
      </c>
      <c r="K244" s="3">
        <v>13</v>
      </c>
      <c r="L244" s="3">
        <v>0.93</v>
      </c>
      <c r="M244" s="3">
        <v>10</v>
      </c>
      <c r="N244" s="3">
        <v>24</v>
      </c>
      <c r="O244" s="3">
        <v>8</v>
      </c>
      <c r="P244" s="8">
        <v>10</v>
      </c>
      <c r="Q244" s="8">
        <v>33</v>
      </c>
      <c r="R244" s="3">
        <v>778</v>
      </c>
      <c r="S244" s="11">
        <v>258</v>
      </c>
      <c r="T244" s="4">
        <v>-99</v>
      </c>
      <c r="U244" s="4">
        <v>216</v>
      </c>
      <c r="V244" s="4">
        <v>301</v>
      </c>
      <c r="W244" s="4">
        <v>-99</v>
      </c>
      <c r="X244" s="4">
        <v>188.5</v>
      </c>
      <c r="Y244" s="4">
        <v>302</v>
      </c>
      <c r="Z244" s="4">
        <v>-99</v>
      </c>
      <c r="AA244" s="4">
        <v>134.5</v>
      </c>
      <c r="AB244" s="4">
        <v>306</v>
      </c>
      <c r="AC244" s="4">
        <v>-99</v>
      </c>
      <c r="AD244" s="4">
        <v>55</v>
      </c>
    </row>
    <row r="245" spans="2:30" ht="12.75">
      <c r="B245" s="12">
        <v>779</v>
      </c>
      <c r="E245" s="3">
        <v>3</v>
      </c>
      <c r="F245" s="3">
        <v>2</v>
      </c>
      <c r="G245" s="3">
        <v>2</v>
      </c>
      <c r="H245" s="3">
        <v>11</v>
      </c>
      <c r="I245" s="8">
        <v>108</v>
      </c>
      <c r="R245" s="3">
        <v>779</v>
      </c>
      <c r="S245" s="11">
        <v>258</v>
      </c>
      <c r="T245" s="4">
        <v>-99</v>
      </c>
      <c r="U245" s="4">
        <v>232.5</v>
      </c>
      <c r="V245" s="4">
        <v>299</v>
      </c>
      <c r="W245" s="4">
        <v>-99</v>
      </c>
      <c r="X245" s="4">
        <v>168.5</v>
      </c>
      <c r="Y245" s="4">
        <v>302</v>
      </c>
      <c r="Z245" s="4">
        <v>-99</v>
      </c>
      <c r="AA245" s="4">
        <v>124</v>
      </c>
      <c r="AB245" s="4">
        <v>345</v>
      </c>
      <c r="AC245" s="4">
        <v>-99</v>
      </c>
      <c r="AD245" s="4">
        <v>79.5</v>
      </c>
    </row>
    <row r="246" spans="2:30" ht="12.75">
      <c r="B246" s="12">
        <v>780</v>
      </c>
      <c r="E246" s="3">
        <v>3</v>
      </c>
      <c r="F246" s="3">
        <v>2</v>
      </c>
      <c r="G246" s="3">
        <v>2</v>
      </c>
      <c r="H246" s="3">
        <v>11</v>
      </c>
      <c r="I246" s="8">
        <v>112</v>
      </c>
      <c r="R246" s="3">
        <v>780</v>
      </c>
      <c r="S246" s="11">
        <v>258</v>
      </c>
      <c r="T246" s="4">
        <v>-99</v>
      </c>
      <c r="U246" s="4">
        <v>267</v>
      </c>
      <c r="V246" s="4">
        <v>256</v>
      </c>
      <c r="W246" s="4">
        <v>-99</v>
      </c>
      <c r="X246" s="4">
        <v>230</v>
      </c>
      <c r="Y246" s="4">
        <v>294</v>
      </c>
      <c r="Z246" s="4">
        <v>-99</v>
      </c>
      <c r="AA246" s="4">
        <v>164</v>
      </c>
      <c r="AB246" s="4">
        <v>295</v>
      </c>
      <c r="AC246" s="4">
        <v>-99</v>
      </c>
      <c r="AD246" s="4">
        <v>128</v>
      </c>
    </row>
    <row r="247" spans="2:30" ht="12.75">
      <c r="B247" s="12">
        <v>781</v>
      </c>
      <c r="E247" s="3">
        <v>3</v>
      </c>
      <c r="F247" s="3">
        <v>2</v>
      </c>
      <c r="G247" s="3">
        <v>2</v>
      </c>
      <c r="H247" s="3">
        <v>11</v>
      </c>
      <c r="I247" s="8">
        <v>120</v>
      </c>
      <c r="R247" s="3">
        <v>781</v>
      </c>
      <c r="S247" s="11">
        <v>344</v>
      </c>
      <c r="T247" s="4">
        <v>-99</v>
      </c>
      <c r="U247" s="4">
        <v>88</v>
      </c>
      <c r="V247" s="4">
        <v>298</v>
      </c>
      <c r="W247" s="4">
        <v>-99</v>
      </c>
      <c r="X247" s="4">
        <v>151</v>
      </c>
      <c r="Y247" s="4">
        <v>294</v>
      </c>
      <c r="Z247" s="4">
        <v>-99</v>
      </c>
      <c r="AA247" s="4">
        <v>179</v>
      </c>
      <c r="AB247" s="4">
        <v>299</v>
      </c>
      <c r="AC247" s="4">
        <v>-99</v>
      </c>
      <c r="AD247" s="4">
        <v>205.5</v>
      </c>
    </row>
    <row r="248" spans="2:30" ht="12.75">
      <c r="B248" s="12">
        <v>782</v>
      </c>
      <c r="E248" s="3">
        <v>3</v>
      </c>
      <c r="F248" s="3">
        <v>2</v>
      </c>
      <c r="G248" s="3">
        <v>2</v>
      </c>
      <c r="H248" s="3">
        <v>11</v>
      </c>
      <c r="I248" s="8">
        <v>119</v>
      </c>
      <c r="R248" s="3">
        <v>782</v>
      </c>
      <c r="S248" s="11">
        <v>299</v>
      </c>
      <c r="T248" s="4">
        <v>-99</v>
      </c>
      <c r="U248" s="4">
        <v>255</v>
      </c>
      <c r="V248" s="4">
        <v>296</v>
      </c>
      <c r="W248" s="4">
        <v>-99</v>
      </c>
      <c r="X248" s="4">
        <v>224</v>
      </c>
      <c r="Y248" s="4">
        <v>295</v>
      </c>
      <c r="Z248" s="4">
        <v>-99</v>
      </c>
      <c r="AA248" s="4">
        <v>154.5</v>
      </c>
      <c r="AB248" s="4">
        <v>341</v>
      </c>
      <c r="AC248" s="4">
        <v>-99</v>
      </c>
      <c r="AD248" s="4">
        <v>120.5</v>
      </c>
    </row>
    <row r="249" spans="2:30" ht="12.75">
      <c r="B249" s="12">
        <v>783</v>
      </c>
      <c r="E249" s="3">
        <v>3</v>
      </c>
      <c r="F249" s="3">
        <v>2</v>
      </c>
      <c r="G249" s="3">
        <v>2</v>
      </c>
      <c r="H249" s="3">
        <v>11</v>
      </c>
      <c r="I249" s="8">
        <v>138</v>
      </c>
      <c r="R249" s="3">
        <v>783</v>
      </c>
      <c r="S249" s="11">
        <v>230</v>
      </c>
      <c r="T249" s="4">
        <v>-99</v>
      </c>
      <c r="U249" s="4">
        <v>278</v>
      </c>
      <c r="V249" s="4">
        <v>225</v>
      </c>
      <c r="W249" s="4">
        <v>-99</v>
      </c>
      <c r="X249" s="4">
        <v>219</v>
      </c>
      <c r="Y249" s="4">
        <v>258</v>
      </c>
      <c r="Z249" s="4">
        <v>-99</v>
      </c>
      <c r="AA249" s="4">
        <v>176</v>
      </c>
      <c r="AB249" s="4">
        <v>301</v>
      </c>
      <c r="AC249" s="4">
        <v>-99</v>
      </c>
      <c r="AD249" s="4">
        <v>155.5</v>
      </c>
    </row>
    <row r="250" spans="2:30" ht="12.75">
      <c r="B250" s="12">
        <v>784</v>
      </c>
      <c r="E250" s="3">
        <v>3</v>
      </c>
      <c r="F250" s="3">
        <v>2</v>
      </c>
      <c r="G250" s="3">
        <v>2</v>
      </c>
      <c r="H250" s="3">
        <v>11</v>
      </c>
      <c r="I250" s="8">
        <v>106</v>
      </c>
      <c r="R250" s="3">
        <v>784</v>
      </c>
      <c r="S250" s="11">
        <v>301</v>
      </c>
      <c r="T250" s="4">
        <v>-99</v>
      </c>
      <c r="U250" s="4">
        <v>150</v>
      </c>
      <c r="V250" s="4">
        <v>258</v>
      </c>
      <c r="W250" s="4">
        <v>-99</v>
      </c>
      <c r="X250" s="4">
        <v>170</v>
      </c>
      <c r="Y250" s="4">
        <v>225</v>
      </c>
      <c r="Z250" s="4">
        <v>-99</v>
      </c>
      <c r="AA250" s="4">
        <v>208.5</v>
      </c>
      <c r="AB250" s="4">
        <v>230</v>
      </c>
      <c r="AC250" s="4">
        <v>-99</v>
      </c>
      <c r="AD250" s="4">
        <v>271</v>
      </c>
    </row>
    <row r="251" spans="2:30" ht="12.75">
      <c r="B251" s="12">
        <v>785</v>
      </c>
      <c r="E251" s="3">
        <v>3</v>
      </c>
      <c r="F251" s="3">
        <v>2</v>
      </c>
      <c r="G251" s="3">
        <v>2</v>
      </c>
      <c r="H251" s="3">
        <v>11</v>
      </c>
      <c r="I251" s="8">
        <v>137</v>
      </c>
      <c r="R251" s="3">
        <v>785</v>
      </c>
      <c r="S251" s="11">
        <v>230</v>
      </c>
      <c r="T251" s="4">
        <v>-99</v>
      </c>
      <c r="U251" s="4">
        <v>264</v>
      </c>
      <c r="V251" s="4">
        <v>225</v>
      </c>
      <c r="W251" s="4">
        <v>-99</v>
      </c>
      <c r="X251" s="4">
        <v>205.5</v>
      </c>
      <c r="Y251" s="4">
        <v>258</v>
      </c>
      <c r="Z251" s="4">
        <v>-99</v>
      </c>
      <c r="AA251" s="4">
        <v>170</v>
      </c>
      <c r="AB251" s="4">
        <v>301</v>
      </c>
      <c r="AC251" s="4">
        <v>-99</v>
      </c>
      <c r="AD251" s="4">
        <v>153.5</v>
      </c>
    </row>
    <row r="252" spans="2:31" ht="12.75">
      <c r="B252" s="12">
        <v>786</v>
      </c>
      <c r="E252" s="3">
        <v>3</v>
      </c>
      <c r="F252" s="3">
        <v>2</v>
      </c>
      <c r="G252" s="3">
        <v>2</v>
      </c>
      <c r="H252" s="3">
        <v>22</v>
      </c>
      <c r="I252" s="8">
        <v>168</v>
      </c>
      <c r="R252" s="3">
        <v>786</v>
      </c>
      <c r="S252" s="11">
        <v>272</v>
      </c>
      <c r="T252" s="4">
        <v>-99</v>
      </c>
      <c r="U252" s="4">
        <v>274.5</v>
      </c>
      <c r="V252" s="4">
        <v>275</v>
      </c>
      <c r="W252" s="4">
        <v>-99</v>
      </c>
      <c r="X252" s="4">
        <v>311</v>
      </c>
      <c r="Y252" s="4">
        <v>317</v>
      </c>
      <c r="Z252" s="4">
        <v>-99</v>
      </c>
      <c r="AA252" s="4">
        <v>360</v>
      </c>
      <c r="AB252" s="4">
        <v>315</v>
      </c>
      <c r="AC252" s="4">
        <v>-99</v>
      </c>
      <c r="AD252" s="4">
        <v>42.5</v>
      </c>
      <c r="AE252" s="3" t="s">
        <v>69</v>
      </c>
    </row>
    <row r="253" spans="2:30" ht="12.75">
      <c r="B253" s="12">
        <v>787</v>
      </c>
      <c r="E253" s="3">
        <v>3</v>
      </c>
      <c r="F253" s="3">
        <v>2</v>
      </c>
      <c r="G253" s="3">
        <v>2</v>
      </c>
      <c r="H253" s="3">
        <v>11</v>
      </c>
      <c r="I253" s="8">
        <v>136</v>
      </c>
      <c r="R253" s="3">
        <v>787</v>
      </c>
      <c r="S253" s="11">
        <v>272</v>
      </c>
      <c r="T253" s="4">
        <v>-99</v>
      </c>
      <c r="U253" s="4">
        <v>273.5</v>
      </c>
      <c r="V253" s="4">
        <v>275</v>
      </c>
      <c r="W253" s="4">
        <v>-99</v>
      </c>
      <c r="X253" s="4">
        <v>307.5</v>
      </c>
      <c r="Y253" s="4">
        <v>317</v>
      </c>
      <c r="Z253" s="4">
        <v>-99</v>
      </c>
      <c r="AA253" s="4">
        <v>355</v>
      </c>
      <c r="AB253" s="4">
        <v>315</v>
      </c>
      <c r="AC253" s="4">
        <v>-99</v>
      </c>
      <c r="AD253" s="4">
        <v>39</v>
      </c>
    </row>
    <row r="254" spans="2:30" ht="12.75">
      <c r="B254" s="12">
        <v>788</v>
      </c>
      <c r="E254" s="3">
        <v>3</v>
      </c>
      <c r="F254" s="3">
        <v>2</v>
      </c>
      <c r="G254" s="3">
        <v>2</v>
      </c>
      <c r="H254" s="3">
        <v>11</v>
      </c>
      <c r="I254" s="8">
        <v>119</v>
      </c>
      <c r="R254" s="3">
        <v>788</v>
      </c>
      <c r="S254" s="11">
        <v>270</v>
      </c>
      <c r="T254" s="4">
        <v>-99</v>
      </c>
      <c r="U254" s="4">
        <v>239</v>
      </c>
      <c r="V254" s="4">
        <v>275</v>
      </c>
      <c r="W254" s="4">
        <v>-99</v>
      </c>
      <c r="X254" s="4">
        <v>315.5</v>
      </c>
      <c r="Y254" s="4">
        <v>317</v>
      </c>
      <c r="Z254" s="4">
        <v>-99</v>
      </c>
      <c r="AA254" s="4">
        <v>15</v>
      </c>
      <c r="AB254" s="4">
        <v>315</v>
      </c>
      <c r="AC254" s="4">
        <v>-99</v>
      </c>
      <c r="AD254" s="4">
        <v>58</v>
      </c>
    </row>
    <row r="255" spans="2:30" ht="12.75">
      <c r="B255" s="12">
        <v>789</v>
      </c>
      <c r="E255" s="3">
        <v>3</v>
      </c>
      <c r="F255" s="3">
        <v>2</v>
      </c>
      <c r="G255" s="3">
        <v>2</v>
      </c>
      <c r="H255" s="3">
        <v>11</v>
      </c>
      <c r="I255" s="8">
        <v>131</v>
      </c>
      <c r="K255" s="3">
        <v>12.75</v>
      </c>
      <c r="L255" s="3">
        <v>1.14</v>
      </c>
      <c r="M255" s="3">
        <v>9</v>
      </c>
      <c r="R255" s="3">
        <v>789</v>
      </c>
      <c r="S255" s="11">
        <v>317</v>
      </c>
      <c r="T255" s="4">
        <v>-99</v>
      </c>
      <c r="U255" s="4">
        <v>26</v>
      </c>
      <c r="V255" s="4">
        <v>315</v>
      </c>
      <c r="W255" s="4">
        <v>-99</v>
      </c>
      <c r="X255" s="4">
        <v>88</v>
      </c>
      <c r="Y255" s="4">
        <v>272</v>
      </c>
      <c r="Z255" s="4">
        <v>-99</v>
      </c>
      <c r="AA255" s="4">
        <v>207</v>
      </c>
      <c r="AB255" s="4">
        <v>271</v>
      </c>
      <c r="AC255" s="4">
        <v>-99</v>
      </c>
      <c r="AD255" s="4">
        <v>232.5</v>
      </c>
    </row>
    <row r="256" spans="2:30" ht="12.75">
      <c r="B256" s="12">
        <v>790</v>
      </c>
      <c r="E256" s="3">
        <v>3</v>
      </c>
      <c r="F256" s="3">
        <v>2</v>
      </c>
      <c r="G256" s="3">
        <v>2</v>
      </c>
      <c r="H256" s="3">
        <v>11</v>
      </c>
      <c r="I256" s="8">
        <v>122</v>
      </c>
      <c r="R256" s="3">
        <v>790</v>
      </c>
      <c r="S256" s="11">
        <v>320</v>
      </c>
      <c r="T256" s="4">
        <v>-99</v>
      </c>
      <c r="U256" s="4">
        <v>45.5</v>
      </c>
      <c r="V256" s="4">
        <v>361</v>
      </c>
      <c r="W256" s="4">
        <v>-99</v>
      </c>
      <c r="X256" s="4">
        <v>65</v>
      </c>
      <c r="Y256" s="4">
        <v>316</v>
      </c>
      <c r="Z256" s="4">
        <v>-99</v>
      </c>
      <c r="AA256" s="4">
        <v>82.5</v>
      </c>
      <c r="AB256" s="4">
        <v>315</v>
      </c>
      <c r="AC256" s="4">
        <v>-99</v>
      </c>
      <c r="AD256" s="4">
        <v>107</v>
      </c>
    </row>
    <row r="257" spans="2:30" ht="12.75">
      <c r="B257" s="12">
        <v>791</v>
      </c>
      <c r="E257" s="3">
        <v>3</v>
      </c>
      <c r="F257" s="3">
        <v>2</v>
      </c>
      <c r="G257" s="3">
        <v>2</v>
      </c>
      <c r="H257" s="3">
        <v>11</v>
      </c>
      <c r="I257" s="8">
        <v>119</v>
      </c>
      <c r="R257" s="3">
        <v>791</v>
      </c>
      <c r="S257" s="11">
        <v>323</v>
      </c>
      <c r="T257" s="4">
        <v>-99</v>
      </c>
      <c r="U257" s="4">
        <v>50</v>
      </c>
      <c r="V257" s="4">
        <v>322</v>
      </c>
      <c r="W257" s="4">
        <v>-99</v>
      </c>
      <c r="X257" s="4">
        <v>67</v>
      </c>
      <c r="Y257" s="4">
        <v>317</v>
      </c>
      <c r="Z257" s="4">
        <v>-99</v>
      </c>
      <c r="AA257" s="4">
        <v>138</v>
      </c>
      <c r="AB257" s="4">
        <v>276</v>
      </c>
      <c r="AC257" s="4">
        <v>-99</v>
      </c>
      <c r="AD257" s="4">
        <v>184</v>
      </c>
    </row>
    <row r="258" spans="2:30" ht="12.75">
      <c r="B258" s="12">
        <v>792</v>
      </c>
      <c r="E258" s="3">
        <v>3</v>
      </c>
      <c r="F258" s="3">
        <v>2</v>
      </c>
      <c r="G258" s="3">
        <v>2</v>
      </c>
      <c r="H258" s="3">
        <v>11</v>
      </c>
      <c r="I258" s="8">
        <v>123</v>
      </c>
      <c r="R258" s="3">
        <v>792</v>
      </c>
      <c r="S258" s="11">
        <v>276</v>
      </c>
      <c r="T258" s="4">
        <v>-99</v>
      </c>
      <c r="U258" s="4">
        <v>192.5</v>
      </c>
      <c r="V258" s="4">
        <v>317</v>
      </c>
      <c r="W258" s="4">
        <v>-99</v>
      </c>
      <c r="X258" s="4">
        <v>152</v>
      </c>
      <c r="Y258" s="4">
        <v>319</v>
      </c>
      <c r="Z258" s="4">
        <v>-99</v>
      </c>
      <c r="AA258" s="4">
        <v>113.5</v>
      </c>
      <c r="AB258" s="4">
        <v>323</v>
      </c>
      <c r="AC258" s="4">
        <v>-99</v>
      </c>
      <c r="AD258" s="4">
        <v>54</v>
      </c>
    </row>
    <row r="259" spans="2:30" ht="12.75">
      <c r="B259" s="12">
        <v>793</v>
      </c>
      <c r="E259" s="3">
        <v>3</v>
      </c>
      <c r="F259" s="3">
        <v>2</v>
      </c>
      <c r="G259" s="3">
        <v>2</v>
      </c>
      <c r="H259" s="3">
        <v>11</v>
      </c>
      <c r="I259" s="8">
        <v>108</v>
      </c>
      <c r="R259" s="3">
        <v>793</v>
      </c>
      <c r="S259" s="11">
        <v>276</v>
      </c>
      <c r="T259" s="4">
        <v>-99</v>
      </c>
      <c r="U259" s="4">
        <v>206</v>
      </c>
      <c r="V259" s="4">
        <v>317</v>
      </c>
      <c r="W259" s="4">
        <v>-99</v>
      </c>
      <c r="X259" s="4">
        <v>165</v>
      </c>
      <c r="Y259" s="4">
        <v>319</v>
      </c>
      <c r="Z259" s="4">
        <v>-99</v>
      </c>
      <c r="AA259" s="4">
        <v>122</v>
      </c>
      <c r="AB259" s="4">
        <v>322</v>
      </c>
      <c r="AC259" s="4">
        <v>-99</v>
      </c>
      <c r="AD259" s="4">
        <v>70</v>
      </c>
    </row>
    <row r="260" spans="2:30" ht="12.75">
      <c r="B260" s="12">
        <v>794</v>
      </c>
      <c r="E260" s="3">
        <v>3</v>
      </c>
      <c r="F260" s="3">
        <v>2</v>
      </c>
      <c r="G260" s="3">
        <v>2</v>
      </c>
      <c r="H260" s="3">
        <v>11</v>
      </c>
      <c r="I260" s="8">
        <v>96</v>
      </c>
      <c r="R260" s="3">
        <v>794</v>
      </c>
      <c r="S260" s="11">
        <v>328</v>
      </c>
      <c r="T260" s="4">
        <v>-99</v>
      </c>
      <c r="U260" s="4">
        <v>35</v>
      </c>
      <c r="V260" s="4">
        <v>327</v>
      </c>
      <c r="W260" s="4">
        <v>-99</v>
      </c>
      <c r="X260" s="4">
        <v>59</v>
      </c>
      <c r="Y260" s="4">
        <v>322</v>
      </c>
      <c r="Z260" s="4">
        <v>-99</v>
      </c>
      <c r="AA260" s="4">
        <v>80.5</v>
      </c>
      <c r="AB260" s="4">
        <v>317</v>
      </c>
      <c r="AC260" s="4">
        <v>-99</v>
      </c>
      <c r="AD260" s="4">
        <v>154</v>
      </c>
    </row>
    <row r="261" spans="2:30" ht="12.75">
      <c r="B261" s="12">
        <v>795</v>
      </c>
      <c r="E261" s="3">
        <v>3</v>
      </c>
      <c r="F261" s="3">
        <v>2</v>
      </c>
      <c r="G261" s="3">
        <v>2</v>
      </c>
      <c r="H261" s="3">
        <v>11</v>
      </c>
      <c r="I261" s="8">
        <v>125</v>
      </c>
      <c r="R261" s="3">
        <v>795</v>
      </c>
      <c r="S261" s="11">
        <v>328</v>
      </c>
      <c r="T261" s="4">
        <v>-99</v>
      </c>
      <c r="U261" s="4">
        <v>48</v>
      </c>
      <c r="V261" s="4">
        <v>327</v>
      </c>
      <c r="W261" s="4">
        <v>-99</v>
      </c>
      <c r="X261" s="4">
        <v>71</v>
      </c>
      <c r="Y261" s="4">
        <v>323</v>
      </c>
      <c r="Z261" s="4">
        <v>-99</v>
      </c>
      <c r="AA261" s="4">
        <v>92</v>
      </c>
      <c r="AB261" s="4">
        <v>278</v>
      </c>
      <c r="AC261" s="4">
        <v>-99</v>
      </c>
      <c r="AD261" s="4">
        <v>160</v>
      </c>
    </row>
    <row r="262" spans="2:31" ht="12.75">
      <c r="B262" s="19">
        <v>796</v>
      </c>
      <c r="C262" s="20"/>
      <c r="D262" s="21"/>
      <c r="E262" s="21"/>
      <c r="F262" s="21"/>
      <c r="G262" s="21"/>
      <c r="H262" s="21"/>
      <c r="I262" s="22"/>
      <c r="J262" s="23"/>
      <c r="K262" s="21"/>
      <c r="L262" s="21"/>
      <c r="M262" s="21"/>
      <c r="N262" s="21"/>
      <c r="O262" s="21"/>
      <c r="P262" s="22"/>
      <c r="Q262" s="22"/>
      <c r="S262" s="11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21" t="s">
        <v>70</v>
      </c>
    </row>
    <row r="263" spans="2:31" ht="12.75">
      <c r="B263" s="19">
        <v>797</v>
      </c>
      <c r="C263" s="20"/>
      <c r="D263" s="21"/>
      <c r="E263" s="21"/>
      <c r="F263" s="21"/>
      <c r="G263" s="21"/>
      <c r="H263" s="21"/>
      <c r="I263" s="22"/>
      <c r="J263" s="23"/>
      <c r="K263" s="21"/>
      <c r="L263" s="21"/>
      <c r="M263" s="21"/>
      <c r="N263" s="21"/>
      <c r="O263" s="21"/>
      <c r="P263" s="22"/>
      <c r="Q263" s="22"/>
      <c r="S263" s="11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21" t="s">
        <v>70</v>
      </c>
    </row>
    <row r="264" spans="2:31" ht="12.75">
      <c r="B264" s="19">
        <v>798</v>
      </c>
      <c r="C264" s="20"/>
      <c r="D264" s="21"/>
      <c r="E264" s="21"/>
      <c r="F264" s="21"/>
      <c r="G264" s="21"/>
      <c r="H264" s="21"/>
      <c r="I264" s="22"/>
      <c r="J264" s="23"/>
      <c r="K264" s="21"/>
      <c r="L264" s="21"/>
      <c r="M264" s="21"/>
      <c r="N264" s="21"/>
      <c r="O264" s="21"/>
      <c r="P264" s="22"/>
      <c r="Q264" s="22"/>
      <c r="S264" s="11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21" t="s">
        <v>70</v>
      </c>
    </row>
    <row r="265" spans="2:31" ht="12.75">
      <c r="B265" s="19">
        <v>799</v>
      </c>
      <c r="C265" s="20"/>
      <c r="D265" s="21"/>
      <c r="E265" s="21"/>
      <c r="F265" s="21"/>
      <c r="G265" s="21"/>
      <c r="H265" s="21"/>
      <c r="I265" s="22"/>
      <c r="J265" s="23"/>
      <c r="K265" s="21"/>
      <c r="L265" s="21"/>
      <c r="M265" s="21"/>
      <c r="N265" s="21"/>
      <c r="O265" s="21"/>
      <c r="P265" s="22"/>
      <c r="Q265" s="22"/>
      <c r="S265" s="11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21" t="s">
        <v>70</v>
      </c>
    </row>
    <row r="266" spans="2:30" ht="12.75">
      <c r="B266" s="12">
        <v>800</v>
      </c>
      <c r="E266" s="3">
        <v>3</v>
      </c>
      <c r="F266" s="3">
        <v>2</v>
      </c>
      <c r="G266" s="3">
        <v>2</v>
      </c>
      <c r="H266" s="3">
        <v>11</v>
      </c>
      <c r="I266" s="8">
        <v>102</v>
      </c>
      <c r="R266" s="24">
        <v>800</v>
      </c>
      <c r="S266" s="25">
        <v>328</v>
      </c>
      <c r="T266" s="26">
        <v>-99</v>
      </c>
      <c r="U266" s="26">
        <v>49</v>
      </c>
      <c r="V266" s="26">
        <v>324</v>
      </c>
      <c r="W266" s="26">
        <v>-99</v>
      </c>
      <c r="X266" s="26">
        <v>104.5</v>
      </c>
      <c r="Y266" s="26">
        <v>323</v>
      </c>
      <c r="Z266" s="26">
        <v>-99</v>
      </c>
      <c r="AA266" s="26">
        <v>146</v>
      </c>
      <c r="AB266" s="26">
        <v>278</v>
      </c>
      <c r="AC266" s="26">
        <v>-99</v>
      </c>
      <c r="AD266" s="26">
        <v>203</v>
      </c>
    </row>
    <row r="267" spans="2:30" ht="12.75">
      <c r="B267" s="12">
        <v>801</v>
      </c>
      <c r="E267" s="3">
        <v>3</v>
      </c>
      <c r="F267" s="3">
        <v>2</v>
      </c>
      <c r="G267" s="3">
        <v>2</v>
      </c>
      <c r="H267" s="3">
        <v>11</v>
      </c>
      <c r="I267" s="8">
        <v>116</v>
      </c>
      <c r="R267" s="24">
        <v>801</v>
      </c>
      <c r="S267" s="25">
        <v>328</v>
      </c>
      <c r="T267" s="26">
        <v>-99</v>
      </c>
      <c r="U267" s="26">
        <v>74</v>
      </c>
      <c r="V267" s="26">
        <v>324</v>
      </c>
      <c r="W267" s="26">
        <v>-99</v>
      </c>
      <c r="X267" s="26">
        <v>100</v>
      </c>
      <c r="Y267" s="26">
        <v>278</v>
      </c>
      <c r="Z267" s="26">
        <v>-99</v>
      </c>
      <c r="AA267" s="26">
        <v>155</v>
      </c>
      <c r="AB267" s="26">
        <v>277</v>
      </c>
      <c r="AC267" s="26">
        <v>-99</v>
      </c>
      <c r="AD267" s="26">
        <v>210</v>
      </c>
    </row>
    <row r="268" spans="2:30" ht="12.75">
      <c r="B268" s="12">
        <v>802</v>
      </c>
      <c r="E268" s="3">
        <v>3</v>
      </c>
      <c r="F268" s="3">
        <v>2</v>
      </c>
      <c r="G268" s="3">
        <v>2</v>
      </c>
      <c r="H268" s="3">
        <v>11</v>
      </c>
      <c r="I268" s="8">
        <v>149</v>
      </c>
      <c r="R268" s="24">
        <v>802</v>
      </c>
      <c r="S268" s="25">
        <v>328</v>
      </c>
      <c r="T268" s="26">
        <v>-99</v>
      </c>
      <c r="U268" s="26">
        <v>88</v>
      </c>
      <c r="V268" s="26">
        <v>332</v>
      </c>
      <c r="W268" s="26">
        <v>-99</v>
      </c>
      <c r="X268" s="26">
        <v>58</v>
      </c>
      <c r="Y268" s="26">
        <v>333</v>
      </c>
      <c r="Z268" s="26">
        <v>-99</v>
      </c>
      <c r="AA268" s="26">
        <v>43</v>
      </c>
      <c r="AB268" s="26">
        <v>334</v>
      </c>
      <c r="AC268" s="26">
        <v>-99</v>
      </c>
      <c r="AD268" s="26">
        <v>25</v>
      </c>
    </row>
    <row r="269" spans="2:30" ht="12.75">
      <c r="B269" s="12">
        <v>803</v>
      </c>
      <c r="E269" s="3">
        <v>3</v>
      </c>
      <c r="F269" s="3">
        <v>2</v>
      </c>
      <c r="G269" s="3">
        <v>2</v>
      </c>
      <c r="H269" s="3">
        <v>11</v>
      </c>
      <c r="I269" s="8">
        <v>139</v>
      </c>
      <c r="R269" s="24">
        <v>803</v>
      </c>
      <c r="S269" s="25">
        <v>278</v>
      </c>
      <c r="T269" s="26">
        <v>-99</v>
      </c>
      <c r="U269" s="26">
        <v>220</v>
      </c>
      <c r="V269" s="26">
        <v>324</v>
      </c>
      <c r="W269" s="26">
        <v>-99</v>
      </c>
      <c r="X269" s="26">
        <v>104</v>
      </c>
      <c r="Y269" s="26">
        <v>327</v>
      </c>
      <c r="Z269" s="26">
        <v>-99</v>
      </c>
      <c r="AA269" s="26">
        <v>75</v>
      </c>
      <c r="AB269" s="26">
        <v>328</v>
      </c>
      <c r="AC269" s="26">
        <v>-99</v>
      </c>
      <c r="AD269" s="26">
        <v>15</v>
      </c>
    </row>
    <row r="270" spans="2:30" ht="12.75">
      <c r="B270" s="12">
        <v>804</v>
      </c>
      <c r="E270" s="3">
        <v>3</v>
      </c>
      <c r="F270" s="3">
        <v>2</v>
      </c>
      <c r="G270" s="3">
        <v>2</v>
      </c>
      <c r="H270" s="3">
        <v>11</v>
      </c>
      <c r="I270" s="8">
        <v>104</v>
      </c>
      <c r="R270" s="3">
        <v>804</v>
      </c>
      <c r="S270" s="11">
        <v>323</v>
      </c>
      <c r="T270" s="4">
        <v>-99</v>
      </c>
      <c r="U270" s="4">
        <v>178</v>
      </c>
      <c r="V270" s="4">
        <v>324</v>
      </c>
      <c r="W270" s="4">
        <v>-99</v>
      </c>
      <c r="X270" s="4">
        <v>149</v>
      </c>
      <c r="Y270" s="4">
        <v>332</v>
      </c>
      <c r="Z270" s="4">
        <v>-99</v>
      </c>
      <c r="AA270" s="4">
        <v>53</v>
      </c>
      <c r="AB270" s="4">
        <v>333</v>
      </c>
      <c r="AC270" s="4">
        <v>-99</v>
      </c>
      <c r="AD270" s="4">
        <v>35</v>
      </c>
    </row>
    <row r="271" spans="2:30" ht="12.75">
      <c r="B271" s="12">
        <v>805</v>
      </c>
      <c r="E271" s="3">
        <v>3</v>
      </c>
      <c r="F271" s="3">
        <v>2</v>
      </c>
      <c r="G271" s="3">
        <v>2</v>
      </c>
      <c r="H271" s="3">
        <v>11</v>
      </c>
      <c r="I271" s="8">
        <v>110</v>
      </c>
      <c r="R271" s="3">
        <v>805</v>
      </c>
      <c r="S271" s="11">
        <v>323</v>
      </c>
      <c r="T271" s="4">
        <v>-99</v>
      </c>
      <c r="U271" s="4">
        <v>160</v>
      </c>
      <c r="V271" s="4">
        <v>324</v>
      </c>
      <c r="W271" s="4">
        <v>-99</v>
      </c>
      <c r="X271" s="4">
        <v>137</v>
      </c>
      <c r="Y271" s="4">
        <v>333</v>
      </c>
      <c r="Z271" s="4">
        <v>-99</v>
      </c>
      <c r="AA271" s="4">
        <v>49</v>
      </c>
      <c r="AB271" s="4">
        <v>334</v>
      </c>
      <c r="AC271" s="4">
        <v>-99</v>
      </c>
      <c r="AD271" s="4">
        <v>27</v>
      </c>
    </row>
    <row r="272" spans="2:30" ht="12.75">
      <c r="B272" s="12">
        <v>806</v>
      </c>
      <c r="E272" s="3">
        <v>3</v>
      </c>
      <c r="F272" s="3">
        <v>2</v>
      </c>
      <c r="G272" s="3">
        <v>2</v>
      </c>
      <c r="H272" s="3">
        <v>11</v>
      </c>
      <c r="I272" s="8">
        <v>101</v>
      </c>
      <c r="R272" s="3">
        <v>806</v>
      </c>
      <c r="S272" s="11">
        <v>328</v>
      </c>
      <c r="T272" s="4">
        <v>-99</v>
      </c>
      <c r="U272" s="4">
        <v>120</v>
      </c>
      <c r="V272" s="4">
        <v>323</v>
      </c>
      <c r="W272" s="4">
        <v>-99</v>
      </c>
      <c r="X272" s="4">
        <v>155</v>
      </c>
      <c r="Y272" s="4">
        <v>334</v>
      </c>
      <c r="Z272" s="4">
        <v>-99</v>
      </c>
      <c r="AA272" s="4">
        <v>39</v>
      </c>
      <c r="AB272" s="4">
        <v>335</v>
      </c>
      <c r="AC272" s="4">
        <v>-99</v>
      </c>
      <c r="AD272" s="4">
        <v>10</v>
      </c>
    </row>
    <row r="273" spans="2:30" ht="12.75">
      <c r="B273" s="12">
        <v>807</v>
      </c>
      <c r="E273" s="3">
        <v>3</v>
      </c>
      <c r="F273" s="3">
        <v>2</v>
      </c>
      <c r="G273" s="3">
        <v>2</v>
      </c>
      <c r="H273" s="3">
        <v>11</v>
      </c>
      <c r="I273" s="8">
        <v>133</v>
      </c>
      <c r="K273" s="3">
        <v>14</v>
      </c>
      <c r="L273" s="3">
        <v>2.13</v>
      </c>
      <c r="M273" s="3">
        <v>8</v>
      </c>
      <c r="R273" s="3">
        <v>807</v>
      </c>
      <c r="S273" s="11">
        <v>323</v>
      </c>
      <c r="T273" s="4">
        <v>-99</v>
      </c>
      <c r="U273" s="4">
        <v>198</v>
      </c>
      <c r="V273" s="4">
        <v>324</v>
      </c>
      <c r="W273" s="4">
        <v>-99</v>
      </c>
      <c r="X273" s="4">
        <v>161</v>
      </c>
      <c r="Y273" s="4">
        <v>322</v>
      </c>
      <c r="Z273" s="4">
        <v>-99</v>
      </c>
      <c r="AA273" s="4">
        <v>131</v>
      </c>
      <c r="AB273" s="4">
        <v>368</v>
      </c>
      <c r="AC273" s="4">
        <v>-99</v>
      </c>
      <c r="AD273" s="4">
        <v>76</v>
      </c>
    </row>
    <row r="274" spans="2:30" ht="12.75">
      <c r="B274" s="12">
        <v>808</v>
      </c>
      <c r="E274" s="3">
        <v>3</v>
      </c>
      <c r="F274" s="3">
        <v>2</v>
      </c>
      <c r="G274" s="3">
        <v>2</v>
      </c>
      <c r="H274" s="3">
        <v>11</v>
      </c>
      <c r="I274" s="8">
        <v>111</v>
      </c>
      <c r="R274" s="3">
        <v>808</v>
      </c>
      <c r="S274" s="11">
        <v>335</v>
      </c>
      <c r="T274" s="4">
        <v>-99</v>
      </c>
      <c r="U274" s="4">
        <v>325</v>
      </c>
      <c r="V274" s="4">
        <v>336</v>
      </c>
      <c r="W274" s="4">
        <v>-99</v>
      </c>
      <c r="X274" s="4">
        <v>340</v>
      </c>
      <c r="Y274" s="4">
        <v>375</v>
      </c>
      <c r="Z274" s="4">
        <v>-99</v>
      </c>
      <c r="AA274" s="4">
        <v>11</v>
      </c>
      <c r="AB274" s="4">
        <v>372</v>
      </c>
      <c r="AC274" s="4">
        <v>-99</v>
      </c>
      <c r="AD274" s="4">
        <v>57</v>
      </c>
    </row>
    <row r="275" spans="2:30" ht="12.75">
      <c r="B275" s="12">
        <v>809</v>
      </c>
      <c r="E275" s="3">
        <v>3</v>
      </c>
      <c r="F275" s="3">
        <v>2</v>
      </c>
      <c r="G275" s="3">
        <v>2</v>
      </c>
      <c r="H275" s="3">
        <v>11</v>
      </c>
      <c r="I275" s="8">
        <v>97</v>
      </c>
      <c r="R275" s="3">
        <v>809</v>
      </c>
      <c r="S275" s="11">
        <v>372</v>
      </c>
      <c r="T275" s="4">
        <v>-99</v>
      </c>
      <c r="U275" s="4">
        <v>55</v>
      </c>
      <c r="V275" s="4">
        <v>375</v>
      </c>
      <c r="W275" s="4">
        <v>-99</v>
      </c>
      <c r="X275" s="4">
        <v>5</v>
      </c>
      <c r="Y275" s="4">
        <v>336</v>
      </c>
      <c r="Z275" s="4">
        <v>-99</v>
      </c>
      <c r="AA275" s="4">
        <v>331</v>
      </c>
      <c r="AB275" s="4">
        <v>334</v>
      </c>
      <c r="AC275" s="4">
        <v>-99</v>
      </c>
      <c r="AD275" s="4">
        <v>316</v>
      </c>
    </row>
    <row r="276" spans="2:30" ht="12.75">
      <c r="B276" s="12">
        <v>810</v>
      </c>
      <c r="E276" s="3">
        <v>3</v>
      </c>
      <c r="F276" s="3">
        <v>2</v>
      </c>
      <c r="G276" s="3">
        <v>2</v>
      </c>
      <c r="H276" s="3">
        <v>11</v>
      </c>
      <c r="I276" s="8">
        <v>132</v>
      </c>
      <c r="R276" s="3">
        <v>810</v>
      </c>
      <c r="S276" s="11">
        <v>328</v>
      </c>
      <c r="T276" s="4">
        <v>-99</v>
      </c>
      <c r="U276" s="4">
        <v>250</v>
      </c>
      <c r="V276" s="4">
        <v>324</v>
      </c>
      <c r="W276" s="4">
        <v>-99</v>
      </c>
      <c r="X276" s="4">
        <v>212</v>
      </c>
      <c r="Y276" s="4">
        <v>322</v>
      </c>
      <c r="Z276" s="4">
        <v>-99</v>
      </c>
      <c r="AA276" s="4">
        <v>182</v>
      </c>
      <c r="AB276" s="4">
        <v>365</v>
      </c>
      <c r="AC276" s="4">
        <v>-99</v>
      </c>
      <c r="AD276" s="4">
        <v>142</v>
      </c>
    </row>
    <row r="277" spans="2:30" ht="12.75">
      <c r="B277" s="12">
        <v>811</v>
      </c>
      <c r="E277" s="3">
        <v>3</v>
      </c>
      <c r="F277" s="3">
        <v>2</v>
      </c>
      <c r="G277" s="3">
        <v>2</v>
      </c>
      <c r="H277" s="3">
        <v>11</v>
      </c>
      <c r="I277" s="8">
        <v>107</v>
      </c>
      <c r="R277" s="3">
        <v>811</v>
      </c>
      <c r="S277" s="11">
        <v>328</v>
      </c>
      <c r="T277" s="4">
        <v>-99</v>
      </c>
      <c r="U277" s="4">
        <v>260</v>
      </c>
      <c r="V277" s="4">
        <v>324</v>
      </c>
      <c r="W277" s="4">
        <v>-99</v>
      </c>
      <c r="X277" s="4">
        <v>221</v>
      </c>
      <c r="Y277" s="4">
        <v>322</v>
      </c>
      <c r="Z277" s="4">
        <v>-99</v>
      </c>
      <c r="AA277" s="4">
        <v>182</v>
      </c>
      <c r="AB277" s="4">
        <v>365</v>
      </c>
      <c r="AC277" s="4">
        <v>-99</v>
      </c>
      <c r="AD277" s="4">
        <v>133</v>
      </c>
    </row>
    <row r="278" spans="2:30" ht="12.75">
      <c r="B278" s="12">
        <v>812</v>
      </c>
      <c r="E278" s="3">
        <v>3</v>
      </c>
      <c r="F278" s="3">
        <v>2</v>
      </c>
      <c r="G278" s="3">
        <v>2</v>
      </c>
      <c r="H278" s="3">
        <v>11</v>
      </c>
      <c r="I278" s="8">
        <v>143</v>
      </c>
      <c r="R278" s="3">
        <v>812</v>
      </c>
      <c r="S278" s="11">
        <v>365</v>
      </c>
      <c r="T278" s="4">
        <v>-99</v>
      </c>
      <c r="U278" s="4">
        <v>158</v>
      </c>
      <c r="V278" s="4">
        <v>322</v>
      </c>
      <c r="W278" s="4">
        <v>-99</v>
      </c>
      <c r="X278" s="4">
        <v>211</v>
      </c>
      <c r="Y278" s="4">
        <v>324</v>
      </c>
      <c r="Z278" s="4">
        <v>-99</v>
      </c>
      <c r="AA278" s="4">
        <v>236</v>
      </c>
      <c r="AB278" s="4">
        <v>328</v>
      </c>
      <c r="AC278" s="4">
        <v>-99</v>
      </c>
      <c r="AD278" s="4">
        <v>265</v>
      </c>
    </row>
    <row r="279" spans="2:30" ht="12.75">
      <c r="B279" s="12">
        <v>813</v>
      </c>
      <c r="E279" s="3">
        <v>3</v>
      </c>
      <c r="F279" s="3">
        <v>2</v>
      </c>
      <c r="G279" s="3">
        <v>2</v>
      </c>
      <c r="H279" s="3">
        <v>11</v>
      </c>
      <c r="I279" s="8">
        <v>103</v>
      </c>
      <c r="R279" s="3">
        <v>813</v>
      </c>
      <c r="S279" s="11">
        <v>335</v>
      </c>
      <c r="T279" s="4">
        <v>-99</v>
      </c>
      <c r="U279" s="4">
        <v>7</v>
      </c>
      <c r="V279" s="4">
        <v>334</v>
      </c>
      <c r="W279" s="4">
        <v>-99</v>
      </c>
      <c r="X279" s="4">
        <v>51</v>
      </c>
      <c r="Y279" s="4">
        <v>333</v>
      </c>
      <c r="Z279" s="4">
        <v>-99</v>
      </c>
      <c r="AA279" s="4">
        <v>78</v>
      </c>
      <c r="AB279" s="4">
        <v>328</v>
      </c>
      <c r="AC279" s="4">
        <v>-99</v>
      </c>
      <c r="AD279" s="4">
        <v>148</v>
      </c>
    </row>
    <row r="280" spans="2:30" ht="12.75">
      <c r="B280" s="12">
        <v>814</v>
      </c>
      <c r="E280" s="3">
        <v>3</v>
      </c>
      <c r="F280" s="3">
        <v>2</v>
      </c>
      <c r="G280" s="3">
        <v>2</v>
      </c>
      <c r="H280" s="3">
        <v>11</v>
      </c>
      <c r="I280" s="8">
        <v>110</v>
      </c>
      <c r="R280" s="3">
        <v>814</v>
      </c>
      <c r="S280" s="11">
        <v>328</v>
      </c>
      <c r="T280" s="4">
        <v>-99</v>
      </c>
      <c r="U280" s="4">
        <v>133.5</v>
      </c>
      <c r="V280" s="4">
        <v>333</v>
      </c>
      <c r="W280" s="4">
        <v>-99</v>
      </c>
      <c r="X280" s="4">
        <v>74</v>
      </c>
      <c r="Y280" s="4">
        <v>334</v>
      </c>
      <c r="Z280" s="4">
        <v>-99</v>
      </c>
      <c r="AA280" s="4">
        <v>51</v>
      </c>
      <c r="AB280" s="4">
        <v>335</v>
      </c>
      <c r="AC280" s="4">
        <v>-99</v>
      </c>
      <c r="AD280" s="4">
        <v>16.5</v>
      </c>
    </row>
    <row r="281" spans="2:30" ht="12.75">
      <c r="B281" s="12">
        <v>815</v>
      </c>
      <c r="E281" s="3">
        <v>3</v>
      </c>
      <c r="F281" s="3">
        <v>2</v>
      </c>
      <c r="G281" s="3">
        <v>2</v>
      </c>
      <c r="H281" s="3">
        <v>11</v>
      </c>
      <c r="I281" s="8">
        <v>111</v>
      </c>
      <c r="R281" s="3">
        <v>815</v>
      </c>
      <c r="S281" s="11">
        <v>328</v>
      </c>
      <c r="T281" s="4">
        <v>-99</v>
      </c>
      <c r="U281" s="4">
        <v>119</v>
      </c>
      <c r="V281" s="4">
        <v>333</v>
      </c>
      <c r="W281" s="4">
        <v>-99</v>
      </c>
      <c r="X281" s="4">
        <v>65</v>
      </c>
      <c r="Y281" s="4">
        <v>334</v>
      </c>
      <c r="Z281" s="4">
        <v>-99</v>
      </c>
      <c r="AA281" s="4">
        <v>46</v>
      </c>
      <c r="AB281" s="4">
        <v>335</v>
      </c>
      <c r="AC281" s="4">
        <v>-99</v>
      </c>
      <c r="AD281" s="4">
        <v>18</v>
      </c>
    </row>
    <row r="282" spans="2:30" ht="12.75">
      <c r="B282" s="12">
        <v>816</v>
      </c>
      <c r="E282" s="3">
        <v>3</v>
      </c>
      <c r="F282" s="3">
        <v>2</v>
      </c>
      <c r="G282" s="3">
        <v>2</v>
      </c>
      <c r="H282" s="3">
        <v>11</v>
      </c>
      <c r="I282" s="8">
        <v>118</v>
      </c>
      <c r="R282" s="3">
        <v>816</v>
      </c>
      <c r="S282" s="11">
        <v>291</v>
      </c>
      <c r="T282" s="4">
        <v>-99</v>
      </c>
      <c r="U282" s="4">
        <v>340</v>
      </c>
      <c r="V282" s="4">
        <v>290</v>
      </c>
      <c r="W282" s="4">
        <v>-99</v>
      </c>
      <c r="X282" s="4">
        <v>360</v>
      </c>
      <c r="Y282" s="4">
        <v>335</v>
      </c>
      <c r="Z282" s="4">
        <v>-99</v>
      </c>
      <c r="AA282" s="4">
        <v>24</v>
      </c>
      <c r="AB282" s="4">
        <v>333</v>
      </c>
      <c r="AC282" s="4">
        <v>-99</v>
      </c>
      <c r="AD282" s="4">
        <v>76</v>
      </c>
    </row>
    <row r="283" spans="2:30" ht="12.75">
      <c r="B283" s="12">
        <v>817</v>
      </c>
      <c r="E283" s="3">
        <v>3</v>
      </c>
      <c r="F283" s="3">
        <v>2</v>
      </c>
      <c r="G283" s="3">
        <v>2</v>
      </c>
      <c r="H283" s="3">
        <v>11</v>
      </c>
      <c r="I283" s="8">
        <v>101</v>
      </c>
      <c r="R283" s="3">
        <v>817</v>
      </c>
      <c r="S283" s="11">
        <v>288</v>
      </c>
      <c r="T283" s="4">
        <v>-99</v>
      </c>
      <c r="U283" s="4">
        <v>321</v>
      </c>
      <c r="V283" s="4">
        <v>291</v>
      </c>
      <c r="W283" s="4">
        <v>-99</v>
      </c>
      <c r="X283" s="4">
        <v>340</v>
      </c>
      <c r="Y283" s="4">
        <v>290</v>
      </c>
      <c r="Z283" s="4">
        <v>-99</v>
      </c>
      <c r="AA283" s="4">
        <v>5</v>
      </c>
      <c r="AB283" s="4">
        <v>334</v>
      </c>
      <c r="AC283" s="4">
        <v>-99</v>
      </c>
      <c r="AD283" s="4">
        <v>69</v>
      </c>
    </row>
    <row r="284" spans="2:30" ht="12.75">
      <c r="B284" s="12">
        <v>818</v>
      </c>
      <c r="E284" s="3">
        <v>3</v>
      </c>
      <c r="F284" s="3">
        <v>2</v>
      </c>
      <c r="G284" s="3">
        <v>2</v>
      </c>
      <c r="H284" s="3">
        <v>11</v>
      </c>
      <c r="I284" s="8">
        <v>124</v>
      </c>
      <c r="R284" s="3">
        <v>818</v>
      </c>
      <c r="S284" s="11">
        <v>283</v>
      </c>
      <c r="T284" s="4">
        <v>-99</v>
      </c>
      <c r="U284" s="4">
        <v>291</v>
      </c>
      <c r="V284" s="4">
        <v>287</v>
      </c>
      <c r="W284" s="4">
        <v>-99</v>
      </c>
      <c r="X284" s="4">
        <v>0.5</v>
      </c>
      <c r="Y284" s="4">
        <v>334</v>
      </c>
      <c r="Z284" s="4">
        <v>-99</v>
      </c>
      <c r="AA284" s="4">
        <v>46.5</v>
      </c>
      <c r="AB284" s="4">
        <v>328</v>
      </c>
      <c r="AC284" s="4">
        <v>-99</v>
      </c>
      <c r="AD284" s="4">
        <v>103</v>
      </c>
    </row>
    <row r="285" spans="2:30" ht="12.75">
      <c r="B285" s="12">
        <v>819</v>
      </c>
      <c r="E285" s="3">
        <v>3</v>
      </c>
      <c r="F285" s="3">
        <v>2</v>
      </c>
      <c r="G285" s="3">
        <v>2</v>
      </c>
      <c r="H285" s="3">
        <v>11</v>
      </c>
      <c r="I285" s="8">
        <v>117</v>
      </c>
      <c r="R285" s="3">
        <v>819</v>
      </c>
      <c r="S285" s="11">
        <v>272</v>
      </c>
      <c r="T285" s="4">
        <v>-99</v>
      </c>
      <c r="U285" s="4">
        <v>336</v>
      </c>
      <c r="V285" s="4">
        <v>270</v>
      </c>
      <c r="W285" s="4">
        <v>-99</v>
      </c>
      <c r="X285" s="4">
        <v>311</v>
      </c>
      <c r="Y285" s="4">
        <v>269</v>
      </c>
      <c r="Z285" s="4">
        <v>-99</v>
      </c>
      <c r="AA285" s="4">
        <v>330</v>
      </c>
      <c r="AB285" s="4">
        <v>312</v>
      </c>
      <c r="AC285" s="4">
        <v>-99</v>
      </c>
      <c r="AD285" s="4">
        <v>51</v>
      </c>
    </row>
    <row r="286" spans="2:30" ht="12.75">
      <c r="B286" s="12">
        <v>820</v>
      </c>
      <c r="E286" s="3">
        <v>3</v>
      </c>
      <c r="F286" s="3">
        <v>2</v>
      </c>
      <c r="G286" s="3">
        <v>2</v>
      </c>
      <c r="H286" s="3">
        <v>11</v>
      </c>
      <c r="I286" s="8">
        <v>107</v>
      </c>
      <c r="R286" s="3">
        <v>820</v>
      </c>
      <c r="S286" s="11">
        <v>404</v>
      </c>
      <c r="T286" s="4">
        <v>-99</v>
      </c>
      <c r="U286" s="4">
        <v>351</v>
      </c>
      <c r="V286" s="4">
        <v>403</v>
      </c>
      <c r="W286" s="4">
        <v>-99</v>
      </c>
      <c r="X286" s="4">
        <v>29</v>
      </c>
      <c r="Y286" s="4">
        <v>402</v>
      </c>
      <c r="Z286" s="4">
        <v>-99</v>
      </c>
      <c r="AA286" s="4">
        <v>55</v>
      </c>
      <c r="AB286" s="4">
        <v>401</v>
      </c>
      <c r="AC286" s="4">
        <v>-99</v>
      </c>
      <c r="AD286" s="4">
        <v>77</v>
      </c>
    </row>
    <row r="287" spans="2:30" ht="12.75">
      <c r="B287" s="12">
        <v>821</v>
      </c>
      <c r="E287" s="3">
        <v>3</v>
      </c>
      <c r="F287" s="3">
        <v>2</v>
      </c>
      <c r="G287" s="3">
        <v>2</v>
      </c>
      <c r="H287" s="3">
        <v>11</v>
      </c>
      <c r="I287" s="8">
        <v>112</v>
      </c>
      <c r="R287" s="3">
        <v>821</v>
      </c>
      <c r="S287" s="11">
        <v>412</v>
      </c>
      <c r="T287" s="4">
        <v>-99</v>
      </c>
      <c r="U287" s="4">
        <v>313</v>
      </c>
      <c r="V287" s="4">
        <v>411</v>
      </c>
      <c r="W287" s="4">
        <v>-99</v>
      </c>
      <c r="X287" s="4">
        <v>344</v>
      </c>
      <c r="Y287" s="4">
        <v>410</v>
      </c>
      <c r="Z287" s="4">
        <v>-99</v>
      </c>
      <c r="AA287" s="4">
        <v>46</v>
      </c>
      <c r="AB287" s="4">
        <v>409</v>
      </c>
      <c r="AC287" s="4">
        <v>-99</v>
      </c>
      <c r="AD287" s="4">
        <v>80</v>
      </c>
    </row>
    <row r="288" spans="2:31" ht="12.75">
      <c r="B288" s="27">
        <v>822</v>
      </c>
      <c r="C288" s="28"/>
      <c r="D288" s="24"/>
      <c r="E288" s="24">
        <v>3</v>
      </c>
      <c r="F288" s="24">
        <v>1</v>
      </c>
      <c r="G288" s="24">
        <v>1</v>
      </c>
      <c r="H288" s="24">
        <v>12</v>
      </c>
      <c r="I288" s="29">
        <v>178</v>
      </c>
      <c r="J288" s="30"/>
      <c r="K288" s="24"/>
      <c r="L288" s="24"/>
      <c r="M288" s="24"/>
      <c r="N288" s="24"/>
      <c r="O288" s="24"/>
      <c r="P288" s="29"/>
      <c r="Q288" s="29"/>
      <c r="R288" s="24">
        <v>822</v>
      </c>
      <c r="S288" s="30">
        <v>316</v>
      </c>
      <c r="T288" s="24">
        <v>-99</v>
      </c>
      <c r="U288" s="24">
        <v>326</v>
      </c>
      <c r="V288" s="24">
        <v>361</v>
      </c>
      <c r="W288" s="24">
        <v>-99</v>
      </c>
      <c r="X288" s="24">
        <v>3.5</v>
      </c>
      <c r="Y288" s="24">
        <v>404</v>
      </c>
      <c r="Z288" s="24">
        <v>-99</v>
      </c>
      <c r="AA288" s="24">
        <v>55</v>
      </c>
      <c r="AB288" s="24">
        <v>401</v>
      </c>
      <c r="AC288" s="24">
        <v>-99</v>
      </c>
      <c r="AD288" s="24">
        <v>94.5</v>
      </c>
      <c r="AE288" s="31" t="s">
        <v>60</v>
      </c>
    </row>
    <row r="289" spans="2:30" ht="12.75">
      <c r="B289" s="12">
        <v>823</v>
      </c>
      <c r="E289" s="3">
        <v>3</v>
      </c>
      <c r="F289" s="3">
        <v>2</v>
      </c>
      <c r="G289" s="3">
        <v>2</v>
      </c>
      <c r="H289" s="3">
        <v>11</v>
      </c>
      <c r="I289" s="8">
        <v>148</v>
      </c>
      <c r="K289" s="3">
        <v>15</v>
      </c>
      <c r="L289" s="3">
        <v>2.7</v>
      </c>
      <c r="M289" s="3">
        <v>9</v>
      </c>
      <c r="N289" s="3">
        <v>20</v>
      </c>
      <c r="O289" s="3">
        <v>6</v>
      </c>
      <c r="P289" s="8">
        <v>27.5</v>
      </c>
      <c r="Q289" s="8">
        <v>32</v>
      </c>
      <c r="R289" s="3">
        <v>823</v>
      </c>
      <c r="S289" s="11">
        <v>270</v>
      </c>
      <c r="T289" s="4">
        <v>-99</v>
      </c>
      <c r="U289" s="4">
        <v>295</v>
      </c>
      <c r="V289" s="4">
        <v>275</v>
      </c>
      <c r="W289" s="4">
        <v>-99</v>
      </c>
      <c r="X289" s="4">
        <v>320</v>
      </c>
      <c r="Y289" s="4">
        <v>316</v>
      </c>
      <c r="Z289" s="4">
        <v>-99</v>
      </c>
      <c r="AA289" s="4">
        <v>6.5</v>
      </c>
      <c r="AB289" s="4">
        <v>351</v>
      </c>
      <c r="AC289" s="4">
        <v>-99</v>
      </c>
      <c r="AD289" s="4">
        <v>93</v>
      </c>
    </row>
    <row r="290" spans="2:30" ht="12.75">
      <c r="B290" s="12">
        <v>824</v>
      </c>
      <c r="E290" s="3">
        <v>3</v>
      </c>
      <c r="F290" s="3">
        <v>2</v>
      </c>
      <c r="G290" s="3">
        <v>2</v>
      </c>
      <c r="H290" s="3">
        <v>11</v>
      </c>
      <c r="I290" s="8">
        <v>143</v>
      </c>
      <c r="R290" s="3">
        <v>824</v>
      </c>
      <c r="S290" s="11">
        <v>387</v>
      </c>
      <c r="T290" s="4">
        <v>-99</v>
      </c>
      <c r="U290" s="4">
        <v>174.5</v>
      </c>
      <c r="V290" s="4">
        <v>386</v>
      </c>
      <c r="W290" s="4">
        <v>-99</v>
      </c>
      <c r="X290" s="4">
        <v>215.5</v>
      </c>
      <c r="Y290" s="4">
        <v>346</v>
      </c>
      <c r="Z290" s="4">
        <v>-99</v>
      </c>
      <c r="AA290" s="4">
        <v>295.5</v>
      </c>
      <c r="AB290" s="4">
        <v>348</v>
      </c>
      <c r="AC290" s="4">
        <v>-99</v>
      </c>
      <c r="AD290" s="4">
        <v>312</v>
      </c>
    </row>
    <row r="291" spans="2:30" ht="12.75">
      <c r="B291" s="12">
        <v>825</v>
      </c>
      <c r="E291" s="3">
        <v>3</v>
      </c>
      <c r="F291" s="3">
        <v>2</v>
      </c>
      <c r="G291" s="3">
        <v>2</v>
      </c>
      <c r="H291" s="3">
        <v>11</v>
      </c>
      <c r="I291" s="8">
        <v>103</v>
      </c>
      <c r="R291" s="3">
        <v>825</v>
      </c>
      <c r="S291" s="11">
        <v>306</v>
      </c>
      <c r="T291" s="4">
        <v>-99</v>
      </c>
      <c r="U291" s="4">
        <v>130</v>
      </c>
      <c r="V291" s="4">
        <v>302</v>
      </c>
      <c r="W291" s="4">
        <v>-99</v>
      </c>
      <c r="X291" s="4">
        <v>169</v>
      </c>
      <c r="Y291" s="4">
        <v>301</v>
      </c>
      <c r="Z291" s="4">
        <v>-99</v>
      </c>
      <c r="AA291" s="4">
        <v>187</v>
      </c>
      <c r="AB291" s="4">
        <v>258</v>
      </c>
      <c r="AC291" s="4">
        <v>-99</v>
      </c>
      <c r="AD291" s="4">
        <v>202</v>
      </c>
    </row>
    <row r="292" spans="2:30" ht="12.75">
      <c r="B292" s="12">
        <v>826</v>
      </c>
      <c r="E292" s="3">
        <v>3</v>
      </c>
      <c r="F292" s="3">
        <v>2</v>
      </c>
      <c r="G292" s="3">
        <v>2</v>
      </c>
      <c r="H292" s="3">
        <v>11</v>
      </c>
      <c r="I292" s="8">
        <v>105</v>
      </c>
      <c r="R292" s="3">
        <v>826</v>
      </c>
      <c r="S292" s="11">
        <v>322</v>
      </c>
      <c r="T292" s="4">
        <v>-99</v>
      </c>
      <c r="U292" s="4">
        <v>55.5</v>
      </c>
      <c r="V292" s="4">
        <v>324</v>
      </c>
      <c r="W292" s="4">
        <v>-99</v>
      </c>
      <c r="X292" s="4">
        <v>27.5</v>
      </c>
      <c r="Y292" s="4">
        <v>323</v>
      </c>
      <c r="Z292" s="4">
        <v>-99</v>
      </c>
      <c r="AA292" s="4">
        <v>330</v>
      </c>
      <c r="AB292" s="4">
        <v>278</v>
      </c>
      <c r="AC292" s="4">
        <v>-99</v>
      </c>
      <c r="AD292" s="4">
        <v>271.5</v>
      </c>
    </row>
    <row r="293" spans="19:30" ht="12.75">
      <c r="S293" s="11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9:30" ht="12.75">
      <c r="S294" s="11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9:30" ht="12.75">
      <c r="S295" s="11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9:30" ht="12.75">
      <c r="S296" s="11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9:30" ht="12.75">
      <c r="S297" s="11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9:30" ht="12.75">
      <c r="S298" s="11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9:30" ht="12.75">
      <c r="S299" s="11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9:30" ht="12.75">
      <c r="S300" s="11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9:30" ht="12.75">
      <c r="S301" s="1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9:30" ht="12.75">
      <c r="S302" s="11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9:30" ht="12.75">
      <c r="S303" s="11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9:30" ht="12.75">
      <c r="S304" s="11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9:30" ht="12.75">
      <c r="S305" s="11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9:30" ht="12.75">
      <c r="S306" s="11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9:30" ht="12.75">
      <c r="S307" s="11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9:30" ht="12.75">
      <c r="S308" s="11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9:30" ht="12.75">
      <c r="S309" s="11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9:30" ht="12.75">
      <c r="S310" s="11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9:30" ht="12.75">
      <c r="S311" s="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9:30" ht="12.75">
      <c r="S312" s="11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9:30" ht="12.75">
      <c r="S313" s="11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9:30" ht="12.75">
      <c r="S314" s="11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9:30" ht="12.75">
      <c r="S315" s="11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</sheetData>
  <sheetProtection/>
  <printOptions gridLines="1"/>
  <pageMargins left="0.23" right="0.16" top="0.58" bottom="0.7086614173228347" header="0.23" footer="0.2755905511811024"/>
  <pageSetup horizontalDpi="600" verticalDpi="600" orientation="landscape" paperSize="9" r:id="rId1"/>
  <headerFooter alignWithMargins="0">
    <oddHeader>&amp;L&amp;6 11 =  Elossa, normaali latvus 12 =  Elossa, latvus epäsymm. piisk., 13 =  Elossa, kuoleva, 14 =  Elossa, vino (&gt; 1 m)
21 =  Kuollut, kelo, 22 =  Kuollut, pökkelö, 23 =  Kuollut, maassa ilmakuvapuu. 
31 =  Kanto
&amp;C&amp;"Arial,Bold"&amp;8&amp;F&amp;R&amp;P</oddHeader>
    <oddFooter>&amp;L&amp;6FOTOPUU: 0= koealan ulkop., 1 = Sisällä, löytyi, 2 = Sisällä, valepuu, 3 = omissio
JAKSO: 1 = ylempi/ainoa, 2 = al.
P-LAJI: 1 = MÄ, 2=NÄRE, 3=RA-KO, 4=HI-KO, 5=HAAPA, 6=HA-LEP, 7=TE-LEP, 8=TUOMI, 9=LE-KU, 13=RAITA, 16=PIHLAJA, 20=MUULP., 21=MUUHAVUP.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2"/>
  <sheetViews>
    <sheetView zoomScalePageLayoutView="0" workbookViewId="0" topLeftCell="G1">
      <selection activeCell="Y6" sqref="Y6"/>
    </sheetView>
  </sheetViews>
  <sheetFormatPr defaultColWidth="9.140625" defaultRowHeight="12.75"/>
  <cols>
    <col min="13" max="13" width="9.8515625" style="0" bestFit="1" customWidth="1"/>
    <col min="14" max="14" width="5.8515625" style="0" bestFit="1" customWidth="1"/>
    <col min="16" max="16" width="10.140625" style="0" bestFit="1" customWidth="1"/>
    <col min="17" max="17" width="5.140625" style="0" bestFit="1" customWidth="1"/>
    <col min="18" max="18" width="12.28125" style="0" bestFit="1" customWidth="1"/>
    <col min="19" max="19" width="8.28125" style="0" bestFit="1" customWidth="1"/>
    <col min="20" max="20" width="8.00390625" style="0" bestFit="1" customWidth="1"/>
    <col min="21" max="21" width="4.57421875" style="0" bestFit="1" customWidth="1"/>
  </cols>
  <sheetData>
    <row r="1" spans="2:23" ht="12.75">
      <c r="B1" s="33" t="s">
        <v>77</v>
      </c>
      <c r="G1" s="33" t="s">
        <v>78</v>
      </c>
      <c r="L1" s="33" t="s">
        <v>79</v>
      </c>
      <c r="W1" s="33"/>
    </row>
    <row r="2" spans="2:24" ht="12.75">
      <c r="B2" s="33"/>
      <c r="G2" s="33"/>
      <c r="L2" s="33"/>
      <c r="M2">
        <f aca="true" t="shared" si="0" ref="M2:S2">COUNTIF(M4:M196,1)</f>
        <v>145</v>
      </c>
      <c r="N2">
        <f t="shared" si="0"/>
        <v>7</v>
      </c>
      <c r="O2">
        <f t="shared" si="0"/>
        <v>145</v>
      </c>
      <c r="P2">
        <f t="shared" si="0"/>
        <v>3</v>
      </c>
      <c r="Q2">
        <f t="shared" si="0"/>
        <v>3</v>
      </c>
      <c r="R2">
        <f t="shared" si="0"/>
        <v>145</v>
      </c>
      <c r="S2">
        <f t="shared" si="0"/>
        <v>10</v>
      </c>
      <c r="W2" s="34"/>
      <c r="X2" s="34" t="s">
        <v>80</v>
      </c>
    </row>
    <row r="3" spans="1:27" ht="12.75">
      <c r="A3" t="s">
        <v>0</v>
      </c>
      <c r="B3" t="s">
        <v>12</v>
      </c>
      <c r="C3" t="s">
        <v>3</v>
      </c>
      <c r="D3" s="32" t="s">
        <v>4</v>
      </c>
      <c r="E3" s="32" t="s">
        <v>5</v>
      </c>
      <c r="F3" t="s">
        <v>71</v>
      </c>
      <c r="G3" t="s">
        <v>12</v>
      </c>
      <c r="H3" t="s">
        <v>3</v>
      </c>
      <c r="I3" s="32" t="s">
        <v>4</v>
      </c>
      <c r="J3" s="32" t="s">
        <v>5</v>
      </c>
      <c r="K3" t="s">
        <v>71</v>
      </c>
      <c r="L3" s="32" t="s">
        <v>12</v>
      </c>
      <c r="M3" s="32" t="s">
        <v>72</v>
      </c>
      <c r="N3" s="32" t="s">
        <v>3</v>
      </c>
      <c r="O3" s="32" t="s">
        <v>73</v>
      </c>
      <c r="P3" s="32" t="s">
        <v>74</v>
      </c>
      <c r="Q3" s="32" t="s">
        <v>4</v>
      </c>
      <c r="R3" s="32" t="s">
        <v>75</v>
      </c>
      <c r="S3" s="32" t="s">
        <v>5</v>
      </c>
      <c r="T3" s="32" t="s">
        <v>76</v>
      </c>
      <c r="U3" s="32" t="s">
        <v>71</v>
      </c>
      <c r="W3" s="35" t="s">
        <v>12</v>
      </c>
      <c r="X3" s="36">
        <f>COUNTIF(L4:L196,1)/COUNT(L4:L196)*100</f>
        <v>3.1088082901554404</v>
      </c>
      <c r="AA3" s="32"/>
    </row>
    <row r="4" spans="1:27" ht="12.75">
      <c r="A4">
        <v>253</v>
      </c>
      <c r="B4">
        <f>IF(VLOOKUP($A4,uusintamittaus!$B$2:$AE$292,4,FALSE)="","",VLOOKUP($A4,uusintamittaus!$B$2:$AE$292,4,FALSE))</f>
        <v>0</v>
      </c>
      <c r="C4">
        <f>IF(VLOOKUP($A4,uusintamittaus!$B$2:$AE$292,5,FALSE)="","",VLOOKUP($A4,uusintamittaus!$B$2:$AE$292,5,FALSE))</f>
      </c>
      <c r="D4">
        <f>IF(VLOOKUP($A4,uusintamittaus!$B$2:$AE$292,6,FALSE)="","",VLOOKUP($A4,uusintamittaus!$B$2:$AE$292,6,FALSE))</f>
      </c>
      <c r="E4">
        <f>IF(VLOOKUP($A4,uusintamittaus!$B$2:$AE$292,7,FALSE)="","",VLOOKUP($A4,uusintamittaus!$B$2:$AE$292,7,FALSE))</f>
      </c>
      <c r="F4">
        <f>IF(VLOOKUP($A4,uusintamittaus!$B$2:$AE$292,8,FALSE)="","",VLOOKUP($A4,uusintamittaus!$B$2:$AE$292,8,FALSE))</f>
      </c>
      <c r="G4">
        <f>IF(VLOOKUP($A4,opiskelijoiden_mittaus!$B$2:$AE$292,4,FALSE)="","",VLOOKUP($A4,opiskelijoiden_mittaus!$B$2:$AE$292,4,FALSE))</f>
        <v>0</v>
      </c>
      <c r="H4">
        <f>IF(VLOOKUP($A4,opiskelijoiden_mittaus!$B$2:$AE$292,5,FALSE)="","",VLOOKUP($A4,opiskelijoiden_mittaus!$B$2:$AE$292,5,FALSE))</f>
      </c>
      <c r="I4">
        <f>IF(VLOOKUP($A4,opiskelijoiden_mittaus!$B$2:$AE$292,6,FALSE)="","",VLOOKUP($A4,opiskelijoiden_mittaus!$B$2:$AE$292,6,FALSE))</f>
      </c>
      <c r="J4">
        <f>IF(VLOOKUP($A4,opiskelijoiden_mittaus!$B$2:$AE$292,7,FALSE)="","",VLOOKUP($A4,opiskelijoiden_mittaus!$B$2:$AE$292,7,FALSE))</f>
      </c>
      <c r="K4">
        <f>IF(VLOOKUP($A4,opiskelijoiden_mittaus!$B$2:$AE$292,8,FALSE)="","",VLOOKUP($A4,opiskelijoiden_mittaus!$B$2:$AE$292,8,FALSE))</f>
      </c>
      <c r="L4">
        <f>IF(B4-G4&lt;&gt;0,1,0)</f>
        <v>0</v>
      </c>
      <c r="M4">
        <f>IF(AND(C4&lt;&gt;"",H4&lt;&gt;""),1,0)</f>
        <v>0</v>
      </c>
      <c r="N4">
        <f>IF(M4=1,IF(H4-C4&lt;&gt;0,1,0),0)</f>
        <v>0</v>
      </c>
      <c r="O4">
        <f>IF(AND(D4&lt;&gt;"",I4&lt;&gt;""),1,0)</f>
        <v>0</v>
      </c>
      <c r="P4">
        <f>IF(O4=1,IF(D4-I4&lt;&gt;0,1,0),0)</f>
        <v>0</v>
      </c>
      <c r="Q4">
        <f>IF(P4=1,IF(OR(AND(D4=3,I4=4),AND(D4=4,I4=3)),0,1),0)</f>
        <v>0</v>
      </c>
      <c r="R4">
        <f>IF(AND(E4&lt;&gt;"",J4&lt;&gt;""),1,0)</f>
        <v>0</v>
      </c>
      <c r="S4">
        <f>IF(R4=1,IF(E4-J4&lt;&gt;0,1,0),0)</f>
        <v>0</v>
      </c>
      <c r="T4">
        <f>IF(AND(F4&lt;&gt;"",K4&lt;&gt;""),1,0)</f>
        <v>0</v>
      </c>
      <c r="U4">
        <f>IF(T4=1,F4-K4,"")</f>
      </c>
      <c r="W4" s="35" t="s">
        <v>3</v>
      </c>
      <c r="X4" s="36">
        <f>N2/M2*100</f>
        <v>4.827586206896552</v>
      </c>
      <c r="AA4" s="32"/>
    </row>
    <row r="5" spans="1:27" ht="12.75">
      <c r="A5">
        <v>254</v>
      </c>
      <c r="B5">
        <f>IF(VLOOKUP($A5,uusintamittaus!$B$2:$AE$292,4,FALSE)="","",VLOOKUP($A5,uusintamittaus!$B$2:$AE$292,4,FALSE))</f>
        <v>1</v>
      </c>
      <c r="C5">
        <f>IF(VLOOKUP($A5,uusintamittaus!$B$2:$AE$292,5,FALSE)="","",VLOOKUP($A5,uusintamittaus!$B$2:$AE$292,5,FALSE))</f>
        <v>1</v>
      </c>
      <c r="D5">
        <f>IF(VLOOKUP($A5,uusintamittaus!$B$2:$AE$292,6,FALSE)="","",VLOOKUP($A5,uusintamittaus!$B$2:$AE$292,6,FALSE))</f>
        <v>1</v>
      </c>
      <c r="E5">
        <f>IF(VLOOKUP($A5,uusintamittaus!$B$2:$AE$292,7,FALSE)="","",VLOOKUP($A5,uusintamittaus!$B$2:$AE$292,7,FALSE))</f>
        <v>11</v>
      </c>
      <c r="F5">
        <f>IF(VLOOKUP($A5,uusintamittaus!$B$2:$AE$292,8,FALSE)="","",VLOOKUP($A5,uusintamittaus!$B$2:$AE$292,8,FALSE))</f>
        <v>233</v>
      </c>
      <c r="G5">
        <f>IF(VLOOKUP($A5,opiskelijoiden_mittaus!$B$2:$AE$292,4,FALSE)="","",VLOOKUP($A5,opiskelijoiden_mittaus!$B$2:$AE$292,4,FALSE))</f>
        <v>1</v>
      </c>
      <c r="H5">
        <f>IF(VLOOKUP($A5,opiskelijoiden_mittaus!$B$2:$AE$292,5,FALSE)="","",VLOOKUP($A5,opiskelijoiden_mittaus!$B$2:$AE$292,5,FALSE))</f>
        <v>1</v>
      </c>
      <c r="I5">
        <f>IF(VLOOKUP($A5,opiskelijoiden_mittaus!$B$2:$AE$292,6,FALSE)="","",VLOOKUP($A5,opiskelijoiden_mittaus!$B$2:$AE$292,6,FALSE))</f>
        <v>1</v>
      </c>
      <c r="J5">
        <f>IF(VLOOKUP($A5,opiskelijoiden_mittaus!$B$2:$AE$292,7,FALSE)="","",VLOOKUP($A5,opiskelijoiden_mittaus!$B$2:$AE$292,7,FALSE))</f>
        <v>11</v>
      </c>
      <c r="K5">
        <f>IF(VLOOKUP($A5,opiskelijoiden_mittaus!$B$2:$AE$292,8,FALSE)="","",VLOOKUP($A5,opiskelijoiden_mittaus!$B$2:$AE$292,8,FALSE))</f>
        <v>237</v>
      </c>
      <c r="L5">
        <f aca="true" t="shared" si="1" ref="L5:L68">IF(B5-G5&lt;&gt;0,1,0)</f>
        <v>0</v>
      </c>
      <c r="M5">
        <f aca="true" t="shared" si="2" ref="M5:M68">IF(AND(C5&lt;&gt;"",H5&lt;&gt;""),1,0)</f>
        <v>1</v>
      </c>
      <c r="N5">
        <f aca="true" t="shared" si="3" ref="N5:N68">IF(M5=1,IF(H5-C5&lt;&gt;0,1,0),0)</f>
        <v>0</v>
      </c>
      <c r="O5">
        <f aca="true" t="shared" si="4" ref="O5:O68">IF(AND(D5&lt;&gt;"",I5&lt;&gt;""),1,0)</f>
        <v>1</v>
      </c>
      <c r="P5">
        <f aca="true" t="shared" si="5" ref="P5:P68">IF(O5=1,IF(D5-I5&lt;&gt;0,1,0),0)</f>
        <v>0</v>
      </c>
      <c r="Q5">
        <f aca="true" t="shared" si="6" ref="Q5:Q68">IF(P5=1,IF(OR(AND(D5=3,I5=4),AND(D5=4,I5=3)),0,1),0)</f>
        <v>0</v>
      </c>
      <c r="R5">
        <f aca="true" t="shared" si="7" ref="R5:R68">IF(AND(E5&lt;&gt;"",J5&lt;&gt;""),1,0)</f>
        <v>1</v>
      </c>
      <c r="S5">
        <f aca="true" t="shared" si="8" ref="S5:S68">IF(R5=1,IF(E5-J5&lt;&gt;0,1,0),0)</f>
        <v>0</v>
      </c>
      <c r="T5">
        <f aca="true" t="shared" si="9" ref="T5:T68">IF(AND(F5&lt;&gt;"",K5&lt;&gt;""),1,0)</f>
        <v>1</v>
      </c>
      <c r="U5">
        <f aca="true" t="shared" si="10" ref="U5:U68">IF(T5=1,F5-K5,"")</f>
        <v>-4</v>
      </c>
      <c r="W5" s="35" t="s">
        <v>4</v>
      </c>
      <c r="X5" s="36">
        <f>Q2/O2*100</f>
        <v>2.0689655172413794</v>
      </c>
      <c r="AA5" s="32"/>
    </row>
    <row r="6" spans="1:27" ht="12.75">
      <c r="A6">
        <v>256</v>
      </c>
      <c r="B6">
        <f>IF(VLOOKUP($A6,uusintamittaus!$B$2:$AE$292,4,FALSE)="","",VLOOKUP($A6,uusintamittaus!$B$2:$AE$292,4,FALSE))</f>
        <v>1</v>
      </c>
      <c r="C6">
        <f>IF(VLOOKUP($A6,uusintamittaus!$B$2:$AE$292,5,FALSE)="","",VLOOKUP($A6,uusintamittaus!$B$2:$AE$292,5,FALSE))</f>
        <v>1</v>
      </c>
      <c r="D6">
        <f>IF(VLOOKUP($A6,uusintamittaus!$B$2:$AE$292,6,FALSE)="","",VLOOKUP($A6,uusintamittaus!$B$2:$AE$292,6,FALSE))</f>
        <v>1</v>
      </c>
      <c r="E6">
        <f>IF(VLOOKUP($A6,uusintamittaus!$B$2:$AE$292,7,FALSE)="","",VLOOKUP($A6,uusintamittaus!$B$2:$AE$292,7,FALSE))</f>
        <v>11</v>
      </c>
      <c r="F6">
        <f>IF(VLOOKUP($A6,uusintamittaus!$B$2:$AE$292,8,FALSE)="","",VLOOKUP($A6,uusintamittaus!$B$2:$AE$292,8,FALSE))</f>
        <v>219</v>
      </c>
      <c r="G6">
        <f>IF(VLOOKUP($A6,opiskelijoiden_mittaus!$B$2:$AE$292,4,FALSE)="","",VLOOKUP($A6,opiskelijoiden_mittaus!$B$2:$AE$292,4,FALSE))</f>
        <v>1</v>
      </c>
      <c r="H6">
        <f>IF(VLOOKUP($A6,opiskelijoiden_mittaus!$B$2:$AE$292,5,FALSE)="","",VLOOKUP($A6,opiskelijoiden_mittaus!$B$2:$AE$292,5,FALSE))</f>
        <v>1</v>
      </c>
      <c r="I6">
        <f>IF(VLOOKUP($A6,opiskelijoiden_mittaus!$B$2:$AE$292,6,FALSE)="","",VLOOKUP($A6,opiskelijoiden_mittaus!$B$2:$AE$292,6,FALSE))</f>
        <v>1</v>
      </c>
      <c r="J6">
        <f>IF(VLOOKUP($A6,opiskelijoiden_mittaus!$B$2:$AE$292,7,FALSE)="","",VLOOKUP($A6,opiskelijoiden_mittaus!$B$2:$AE$292,7,FALSE))</f>
        <v>11</v>
      </c>
      <c r="K6">
        <f>IF(VLOOKUP($A6,opiskelijoiden_mittaus!$B$2:$AE$292,8,FALSE)="","",VLOOKUP($A6,opiskelijoiden_mittaus!$B$2:$AE$292,8,FALSE))</f>
        <v>228</v>
      </c>
      <c r="L6">
        <f t="shared" si="1"/>
        <v>0</v>
      </c>
      <c r="M6">
        <f t="shared" si="2"/>
        <v>1</v>
      </c>
      <c r="N6">
        <f t="shared" si="3"/>
        <v>0</v>
      </c>
      <c r="O6">
        <f t="shared" si="4"/>
        <v>1</v>
      </c>
      <c r="P6">
        <f t="shared" si="5"/>
        <v>0</v>
      </c>
      <c r="Q6">
        <f t="shared" si="6"/>
        <v>0</v>
      </c>
      <c r="R6">
        <f t="shared" si="7"/>
        <v>1</v>
      </c>
      <c r="S6">
        <f t="shared" si="8"/>
        <v>0</v>
      </c>
      <c r="T6">
        <f t="shared" si="9"/>
        <v>1</v>
      </c>
      <c r="U6">
        <f t="shared" si="10"/>
        <v>-9</v>
      </c>
      <c r="W6" s="35" t="s">
        <v>5</v>
      </c>
      <c r="X6" s="36">
        <f>S2/R2*100</f>
        <v>6.896551724137931</v>
      </c>
      <c r="AA6" s="32"/>
    </row>
    <row r="7" spans="1:27" ht="12.75">
      <c r="A7">
        <v>261</v>
      </c>
      <c r="B7">
        <f>IF(VLOOKUP($A7,uusintamittaus!$B$2:$AE$292,4,FALSE)="","",VLOOKUP($A7,uusintamittaus!$B$2:$AE$292,4,FALSE))</f>
        <v>1</v>
      </c>
      <c r="C7">
        <f>IF(VLOOKUP($A7,uusintamittaus!$B$2:$AE$292,5,FALSE)="","",VLOOKUP($A7,uusintamittaus!$B$2:$AE$292,5,FALSE))</f>
        <v>1</v>
      </c>
      <c r="D7">
        <f>IF(VLOOKUP($A7,uusintamittaus!$B$2:$AE$292,6,FALSE)="","",VLOOKUP($A7,uusintamittaus!$B$2:$AE$292,6,FALSE))</f>
        <v>3</v>
      </c>
      <c r="E7">
        <f>IF(VLOOKUP($A7,uusintamittaus!$B$2:$AE$292,7,FALSE)="","",VLOOKUP($A7,uusintamittaus!$B$2:$AE$292,7,FALSE))</f>
        <v>13</v>
      </c>
      <c r="F7">
        <f>IF(VLOOKUP($A7,uusintamittaus!$B$2:$AE$292,8,FALSE)="","",VLOOKUP($A7,uusintamittaus!$B$2:$AE$292,8,FALSE))</f>
        <v>153</v>
      </c>
      <c r="G7">
        <f>IF(VLOOKUP($A7,opiskelijoiden_mittaus!$B$2:$AE$292,4,FALSE)="","",VLOOKUP($A7,opiskelijoiden_mittaus!$B$2:$AE$292,4,FALSE))</f>
        <v>1</v>
      </c>
      <c r="H7">
        <f>IF(VLOOKUP($A7,opiskelijoiden_mittaus!$B$2:$AE$292,5,FALSE)="","",VLOOKUP($A7,opiskelijoiden_mittaus!$B$2:$AE$292,5,FALSE))</f>
        <v>1</v>
      </c>
      <c r="I7">
        <f>IF(VLOOKUP($A7,opiskelijoiden_mittaus!$B$2:$AE$292,6,FALSE)="","",VLOOKUP($A7,opiskelijoiden_mittaus!$B$2:$AE$292,6,FALSE))</f>
        <v>3</v>
      </c>
      <c r="J7">
        <f>IF(VLOOKUP($A7,opiskelijoiden_mittaus!$B$2:$AE$292,7,FALSE)="","",VLOOKUP($A7,opiskelijoiden_mittaus!$B$2:$AE$292,7,FALSE))</f>
        <v>13</v>
      </c>
      <c r="K7">
        <f>IF(VLOOKUP($A7,opiskelijoiden_mittaus!$B$2:$AE$292,8,FALSE)="","",VLOOKUP($A7,opiskelijoiden_mittaus!$B$2:$AE$292,8,FALSE))</f>
        <v>152</v>
      </c>
      <c r="L7">
        <f t="shared" si="1"/>
        <v>0</v>
      </c>
      <c r="M7">
        <f t="shared" si="2"/>
        <v>1</v>
      </c>
      <c r="N7">
        <f t="shared" si="3"/>
        <v>0</v>
      </c>
      <c r="O7">
        <f t="shared" si="4"/>
        <v>1</v>
      </c>
      <c r="P7">
        <f t="shared" si="5"/>
        <v>0</v>
      </c>
      <c r="Q7">
        <f t="shared" si="6"/>
        <v>0</v>
      </c>
      <c r="R7">
        <f t="shared" si="7"/>
        <v>1</v>
      </c>
      <c r="S7">
        <f t="shared" si="8"/>
        <v>0</v>
      </c>
      <c r="T7">
        <f t="shared" si="9"/>
        <v>1</v>
      </c>
      <c r="U7">
        <f t="shared" si="10"/>
        <v>1</v>
      </c>
      <c r="W7" s="37"/>
      <c r="X7" s="37"/>
      <c r="AA7" s="32"/>
    </row>
    <row r="8" spans="1:24" ht="12.75">
      <c r="A8">
        <v>262</v>
      </c>
      <c r="B8">
        <f>IF(VLOOKUP($A8,uusintamittaus!$B$2:$AE$292,4,FALSE)="","",VLOOKUP($A8,uusintamittaus!$B$2:$AE$292,4,FALSE))</f>
        <v>2</v>
      </c>
      <c r="C8">
        <f>IF(VLOOKUP($A8,uusintamittaus!$B$2:$AE$292,5,FALSE)="","",VLOOKUP($A8,uusintamittaus!$B$2:$AE$292,5,FALSE))</f>
      </c>
      <c r="D8">
        <f>IF(VLOOKUP($A8,uusintamittaus!$B$2:$AE$292,6,FALSE)="","",VLOOKUP($A8,uusintamittaus!$B$2:$AE$292,6,FALSE))</f>
      </c>
      <c r="E8">
        <f>IF(VLOOKUP($A8,uusintamittaus!$B$2:$AE$292,7,FALSE)="","",VLOOKUP($A8,uusintamittaus!$B$2:$AE$292,7,FALSE))</f>
      </c>
      <c r="F8">
        <f>IF(VLOOKUP($A8,uusintamittaus!$B$2:$AE$292,8,FALSE)="","",VLOOKUP($A8,uusintamittaus!$B$2:$AE$292,8,FALSE))</f>
      </c>
      <c r="G8">
        <f>IF(VLOOKUP($A8,opiskelijoiden_mittaus!$B$2:$AE$292,4,FALSE)="","",VLOOKUP($A8,opiskelijoiden_mittaus!$B$2:$AE$292,4,FALSE))</f>
        <v>2</v>
      </c>
      <c r="H8">
        <f>IF(VLOOKUP($A8,opiskelijoiden_mittaus!$B$2:$AE$292,5,FALSE)="","",VLOOKUP($A8,opiskelijoiden_mittaus!$B$2:$AE$292,5,FALSE))</f>
      </c>
      <c r="I8">
        <f>IF(VLOOKUP($A8,opiskelijoiden_mittaus!$B$2:$AE$292,6,FALSE)="","",VLOOKUP($A8,opiskelijoiden_mittaus!$B$2:$AE$292,6,FALSE))</f>
      </c>
      <c r="J8">
        <f>IF(VLOOKUP($A8,opiskelijoiden_mittaus!$B$2:$AE$292,7,FALSE)="","",VLOOKUP($A8,opiskelijoiden_mittaus!$B$2:$AE$292,7,FALSE))</f>
      </c>
      <c r="K8">
        <f>IF(VLOOKUP($A8,opiskelijoiden_mittaus!$B$2:$AE$292,8,FALSE)="","",VLOOKUP($A8,opiskelijoiden_mittaus!$B$2:$AE$292,8,FALSE))</f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>
        <f t="shared" si="7"/>
        <v>0</v>
      </c>
      <c r="S8">
        <f t="shared" si="8"/>
        <v>0</v>
      </c>
      <c r="T8">
        <f t="shared" si="9"/>
        <v>0</v>
      </c>
      <c r="U8">
        <f t="shared" si="10"/>
      </c>
      <c r="W8" s="34" t="s">
        <v>71</v>
      </c>
      <c r="X8" s="37"/>
    </row>
    <row r="9" spans="1:24" ht="12.75">
      <c r="A9">
        <v>263</v>
      </c>
      <c r="B9">
        <f>IF(VLOOKUP($A9,uusintamittaus!$B$2:$AE$292,4,FALSE)="","",VLOOKUP($A9,uusintamittaus!$B$2:$AE$292,4,FALSE))</f>
        <v>1</v>
      </c>
      <c r="C9">
        <f>IF(VLOOKUP($A9,uusintamittaus!$B$2:$AE$292,5,FALSE)="","",VLOOKUP($A9,uusintamittaus!$B$2:$AE$292,5,FALSE))</f>
        <v>1</v>
      </c>
      <c r="D9">
        <f>IF(VLOOKUP($A9,uusintamittaus!$B$2:$AE$292,6,FALSE)="","",VLOOKUP($A9,uusintamittaus!$B$2:$AE$292,6,FALSE))</f>
        <v>3</v>
      </c>
      <c r="E9">
        <f>IF(VLOOKUP($A9,uusintamittaus!$B$2:$AE$292,7,FALSE)="","",VLOOKUP($A9,uusintamittaus!$B$2:$AE$292,7,FALSE))</f>
        <v>11</v>
      </c>
      <c r="F9">
        <f>IF(VLOOKUP($A9,uusintamittaus!$B$2:$AE$292,8,FALSE)="","",VLOOKUP($A9,uusintamittaus!$B$2:$AE$292,8,FALSE))</f>
        <v>193</v>
      </c>
      <c r="G9">
        <f>IF(VLOOKUP($A9,opiskelijoiden_mittaus!$B$2:$AE$292,4,FALSE)="","",VLOOKUP($A9,opiskelijoiden_mittaus!$B$2:$AE$292,4,FALSE))</f>
        <v>1</v>
      </c>
      <c r="H9">
        <f>IF(VLOOKUP($A9,opiskelijoiden_mittaus!$B$2:$AE$292,5,FALSE)="","",VLOOKUP($A9,opiskelijoiden_mittaus!$B$2:$AE$292,5,FALSE))</f>
        <v>1</v>
      </c>
      <c r="I9">
        <f>IF(VLOOKUP($A9,opiskelijoiden_mittaus!$B$2:$AE$292,6,FALSE)="","",VLOOKUP($A9,opiskelijoiden_mittaus!$B$2:$AE$292,6,FALSE))</f>
        <v>3</v>
      </c>
      <c r="J9">
        <f>IF(VLOOKUP($A9,opiskelijoiden_mittaus!$B$2:$AE$292,7,FALSE)="","",VLOOKUP($A9,opiskelijoiden_mittaus!$B$2:$AE$292,7,FALSE))</f>
        <v>11</v>
      </c>
      <c r="K9">
        <f>IF(VLOOKUP($A9,opiskelijoiden_mittaus!$B$2:$AE$292,8,FALSE)="","",VLOOKUP($A9,opiskelijoiden_mittaus!$B$2:$AE$292,8,FALSE))</f>
        <v>191</v>
      </c>
      <c r="L9">
        <f t="shared" si="1"/>
        <v>0</v>
      </c>
      <c r="M9">
        <f t="shared" si="2"/>
        <v>1</v>
      </c>
      <c r="N9">
        <f t="shared" si="3"/>
        <v>0</v>
      </c>
      <c r="O9">
        <f t="shared" si="4"/>
        <v>1</v>
      </c>
      <c r="P9">
        <f t="shared" si="5"/>
        <v>0</v>
      </c>
      <c r="Q9">
        <f t="shared" si="6"/>
        <v>0</v>
      </c>
      <c r="R9">
        <f t="shared" si="7"/>
        <v>1</v>
      </c>
      <c r="S9">
        <f t="shared" si="8"/>
        <v>0</v>
      </c>
      <c r="T9">
        <f t="shared" si="9"/>
        <v>1</v>
      </c>
      <c r="U9">
        <f t="shared" si="10"/>
        <v>2</v>
      </c>
      <c r="W9" s="35" t="s">
        <v>81</v>
      </c>
      <c r="X9" s="38">
        <f>AVERAGE(U4:U196)</f>
        <v>-5.86896551724138</v>
      </c>
    </row>
    <row r="10" spans="1:24" ht="12.75">
      <c r="A10">
        <v>264</v>
      </c>
      <c r="B10">
        <f>IF(VLOOKUP($A10,uusintamittaus!$B$2:$AE$292,4,FALSE)="","",VLOOKUP($A10,uusintamittaus!$B$2:$AE$292,4,FALSE))</f>
        <v>1</v>
      </c>
      <c r="C10">
        <f>IF(VLOOKUP($A10,uusintamittaus!$B$2:$AE$292,5,FALSE)="","",VLOOKUP($A10,uusintamittaus!$B$2:$AE$292,5,FALSE))</f>
        <v>1</v>
      </c>
      <c r="D10">
        <f>IF(VLOOKUP($A10,uusintamittaus!$B$2:$AE$292,6,FALSE)="","",VLOOKUP($A10,uusintamittaus!$B$2:$AE$292,6,FALSE))</f>
        <v>3</v>
      </c>
      <c r="E10">
        <f>IF(VLOOKUP($A10,uusintamittaus!$B$2:$AE$292,7,FALSE)="","",VLOOKUP($A10,uusintamittaus!$B$2:$AE$292,7,FALSE))</f>
        <v>12</v>
      </c>
      <c r="F10">
        <f>IF(VLOOKUP($A10,uusintamittaus!$B$2:$AE$292,8,FALSE)="","",VLOOKUP($A10,uusintamittaus!$B$2:$AE$292,8,FALSE))</f>
        <v>142</v>
      </c>
      <c r="G10">
        <f>IF(VLOOKUP($A10,opiskelijoiden_mittaus!$B$2:$AE$292,4,FALSE)="","",VLOOKUP($A10,opiskelijoiden_mittaus!$B$2:$AE$292,4,FALSE))</f>
        <v>1</v>
      </c>
      <c r="H10">
        <f>IF(VLOOKUP($A10,opiskelijoiden_mittaus!$B$2:$AE$292,5,FALSE)="","",VLOOKUP($A10,opiskelijoiden_mittaus!$B$2:$AE$292,5,FALSE))</f>
        <v>1</v>
      </c>
      <c r="I10">
        <f>IF(VLOOKUP($A10,opiskelijoiden_mittaus!$B$2:$AE$292,6,FALSE)="","",VLOOKUP($A10,opiskelijoiden_mittaus!$B$2:$AE$292,6,FALSE))</f>
        <v>3</v>
      </c>
      <c r="J10">
        <f>IF(VLOOKUP($A10,opiskelijoiden_mittaus!$B$2:$AE$292,7,FALSE)="","",VLOOKUP($A10,opiskelijoiden_mittaus!$B$2:$AE$292,7,FALSE))</f>
        <v>12</v>
      </c>
      <c r="K10">
        <f>IF(VLOOKUP($A10,opiskelijoiden_mittaus!$B$2:$AE$292,8,FALSE)="","",VLOOKUP($A10,opiskelijoiden_mittaus!$B$2:$AE$292,8,FALSE))</f>
        <v>142</v>
      </c>
      <c r="L10">
        <f t="shared" si="1"/>
        <v>0</v>
      </c>
      <c r="M10">
        <f t="shared" si="2"/>
        <v>1</v>
      </c>
      <c r="N10">
        <f t="shared" si="3"/>
        <v>0</v>
      </c>
      <c r="O10">
        <f t="shared" si="4"/>
        <v>1</v>
      </c>
      <c r="P10">
        <f t="shared" si="5"/>
        <v>0</v>
      </c>
      <c r="Q10">
        <f t="shared" si="6"/>
        <v>0</v>
      </c>
      <c r="R10">
        <f t="shared" si="7"/>
        <v>1</v>
      </c>
      <c r="S10">
        <f t="shared" si="8"/>
        <v>0</v>
      </c>
      <c r="T10">
        <f t="shared" si="9"/>
        <v>1</v>
      </c>
      <c r="U10">
        <f t="shared" si="10"/>
        <v>0</v>
      </c>
      <c r="W10" s="35" t="s">
        <v>82</v>
      </c>
      <c r="X10" s="38">
        <f>STDEV(U4:U196)</f>
        <v>10.836701510001012</v>
      </c>
    </row>
    <row r="11" spans="1:24" ht="12.75">
      <c r="A11">
        <v>267</v>
      </c>
      <c r="B11">
        <f>IF(VLOOKUP($A11,uusintamittaus!$B$2:$AE$292,4,FALSE)="","",VLOOKUP($A11,uusintamittaus!$B$2:$AE$292,4,FALSE))</f>
        <v>1</v>
      </c>
      <c r="C11">
        <f>IF(VLOOKUP($A11,uusintamittaus!$B$2:$AE$292,5,FALSE)="","",VLOOKUP($A11,uusintamittaus!$B$2:$AE$292,5,FALSE))</f>
        <v>1</v>
      </c>
      <c r="D11">
        <f>IF(VLOOKUP($A11,uusintamittaus!$B$2:$AE$292,6,FALSE)="","",VLOOKUP($A11,uusintamittaus!$B$2:$AE$292,6,FALSE))</f>
        <v>3</v>
      </c>
      <c r="E11">
        <f>IF(VLOOKUP($A11,uusintamittaus!$B$2:$AE$292,7,FALSE)="","",VLOOKUP($A11,uusintamittaus!$B$2:$AE$292,7,FALSE))</f>
        <v>11</v>
      </c>
      <c r="F11">
        <f>IF(VLOOKUP($A11,uusintamittaus!$B$2:$AE$292,8,FALSE)="","",VLOOKUP($A11,uusintamittaus!$B$2:$AE$292,8,FALSE))</f>
        <v>171</v>
      </c>
      <c r="G11">
        <f>IF(VLOOKUP($A11,opiskelijoiden_mittaus!$B$2:$AE$292,4,FALSE)="","",VLOOKUP($A11,opiskelijoiden_mittaus!$B$2:$AE$292,4,FALSE))</f>
        <v>1</v>
      </c>
      <c r="H11">
        <f>IF(VLOOKUP($A11,opiskelijoiden_mittaus!$B$2:$AE$292,5,FALSE)="","",VLOOKUP($A11,opiskelijoiden_mittaus!$B$2:$AE$292,5,FALSE))</f>
        <v>1</v>
      </c>
      <c r="I11">
        <f>IF(VLOOKUP($A11,opiskelijoiden_mittaus!$B$2:$AE$292,6,FALSE)="","",VLOOKUP($A11,opiskelijoiden_mittaus!$B$2:$AE$292,6,FALSE))</f>
        <v>3</v>
      </c>
      <c r="J11">
        <f>IF(VLOOKUP($A11,opiskelijoiden_mittaus!$B$2:$AE$292,7,FALSE)="","",VLOOKUP($A11,opiskelijoiden_mittaus!$B$2:$AE$292,7,FALSE))</f>
        <v>11</v>
      </c>
      <c r="K11">
        <f>IF(VLOOKUP($A11,opiskelijoiden_mittaus!$B$2:$AE$292,8,FALSE)="","",VLOOKUP($A11,opiskelijoiden_mittaus!$B$2:$AE$292,8,FALSE))</f>
        <v>172</v>
      </c>
      <c r="L11">
        <f t="shared" si="1"/>
        <v>0</v>
      </c>
      <c r="M11">
        <f t="shared" si="2"/>
        <v>1</v>
      </c>
      <c r="N11">
        <f t="shared" si="3"/>
        <v>0</v>
      </c>
      <c r="O11">
        <f t="shared" si="4"/>
        <v>1</v>
      </c>
      <c r="P11">
        <f t="shared" si="5"/>
        <v>0</v>
      </c>
      <c r="Q11">
        <f t="shared" si="6"/>
        <v>0</v>
      </c>
      <c r="R11">
        <f t="shared" si="7"/>
        <v>1</v>
      </c>
      <c r="S11">
        <f t="shared" si="8"/>
        <v>0</v>
      </c>
      <c r="T11">
        <f t="shared" si="9"/>
        <v>1</v>
      </c>
      <c r="U11">
        <f t="shared" si="10"/>
        <v>-1</v>
      </c>
      <c r="W11" s="35" t="s">
        <v>83</v>
      </c>
      <c r="X11" s="37">
        <f>MIN(U4:U196)</f>
        <v>-92</v>
      </c>
    </row>
    <row r="12" spans="1:24" ht="12.75">
      <c r="A12">
        <v>269</v>
      </c>
      <c r="B12">
        <f>IF(VLOOKUP($A12,uusintamittaus!$B$2:$AE$292,4,FALSE)="","",VLOOKUP($A12,uusintamittaus!$B$2:$AE$292,4,FALSE))</f>
        <v>1</v>
      </c>
      <c r="C12">
        <f>IF(VLOOKUP($A12,uusintamittaus!$B$2:$AE$292,5,FALSE)="","",VLOOKUP($A12,uusintamittaus!$B$2:$AE$292,5,FALSE))</f>
        <v>1</v>
      </c>
      <c r="D12">
        <f>IF(VLOOKUP($A12,uusintamittaus!$B$2:$AE$292,6,FALSE)="","",VLOOKUP($A12,uusintamittaus!$B$2:$AE$292,6,FALSE))</f>
        <v>3</v>
      </c>
      <c r="E12">
        <f>IF(VLOOKUP($A12,uusintamittaus!$B$2:$AE$292,7,FALSE)="","",VLOOKUP($A12,uusintamittaus!$B$2:$AE$292,7,FALSE))</f>
        <v>11</v>
      </c>
      <c r="F12">
        <f>IF(VLOOKUP($A12,uusintamittaus!$B$2:$AE$292,8,FALSE)="","",VLOOKUP($A12,uusintamittaus!$B$2:$AE$292,8,FALSE))</f>
        <v>188</v>
      </c>
      <c r="G12">
        <f>IF(VLOOKUP($A12,opiskelijoiden_mittaus!$B$2:$AE$292,4,FALSE)="","",VLOOKUP($A12,opiskelijoiden_mittaus!$B$2:$AE$292,4,FALSE))</f>
        <v>1</v>
      </c>
      <c r="H12">
        <f>IF(VLOOKUP($A12,opiskelijoiden_mittaus!$B$2:$AE$292,5,FALSE)="","",VLOOKUP($A12,opiskelijoiden_mittaus!$B$2:$AE$292,5,FALSE))</f>
        <v>1</v>
      </c>
      <c r="I12">
        <f>IF(VLOOKUP($A12,opiskelijoiden_mittaus!$B$2:$AE$292,6,FALSE)="","",VLOOKUP($A12,opiskelijoiden_mittaus!$B$2:$AE$292,6,FALSE))</f>
        <v>3</v>
      </c>
      <c r="J12">
        <f>IF(VLOOKUP($A12,opiskelijoiden_mittaus!$B$2:$AE$292,7,FALSE)="","",VLOOKUP($A12,opiskelijoiden_mittaus!$B$2:$AE$292,7,FALSE))</f>
        <v>11</v>
      </c>
      <c r="K12">
        <f>IF(VLOOKUP($A12,opiskelijoiden_mittaus!$B$2:$AE$292,8,FALSE)="","",VLOOKUP($A12,opiskelijoiden_mittaus!$B$2:$AE$292,8,FALSE))</f>
        <v>192</v>
      </c>
      <c r="L12">
        <f t="shared" si="1"/>
        <v>0</v>
      </c>
      <c r="M12">
        <f t="shared" si="2"/>
        <v>1</v>
      </c>
      <c r="N12">
        <f t="shared" si="3"/>
        <v>0</v>
      </c>
      <c r="O12">
        <f t="shared" si="4"/>
        <v>1</v>
      </c>
      <c r="P12">
        <f t="shared" si="5"/>
        <v>0</v>
      </c>
      <c r="Q12">
        <f t="shared" si="6"/>
        <v>0</v>
      </c>
      <c r="R12">
        <f t="shared" si="7"/>
        <v>1</v>
      </c>
      <c r="S12">
        <f t="shared" si="8"/>
        <v>0</v>
      </c>
      <c r="T12">
        <f t="shared" si="9"/>
        <v>1</v>
      </c>
      <c r="U12">
        <f t="shared" si="10"/>
        <v>-4</v>
      </c>
      <c r="W12" s="35" t="s">
        <v>84</v>
      </c>
      <c r="X12" s="37">
        <f>MAX(U4:U196)</f>
        <v>17</v>
      </c>
    </row>
    <row r="13" spans="1:21" ht="12.75">
      <c r="A13">
        <v>272</v>
      </c>
      <c r="B13">
        <f>IF(VLOOKUP($A13,uusintamittaus!$B$2:$AE$292,4,FALSE)="","",VLOOKUP($A13,uusintamittaus!$B$2:$AE$292,4,FALSE))</f>
        <v>1</v>
      </c>
      <c r="C13">
        <f>IF(VLOOKUP($A13,uusintamittaus!$B$2:$AE$292,5,FALSE)="","",VLOOKUP($A13,uusintamittaus!$B$2:$AE$292,5,FALSE))</f>
        <v>1</v>
      </c>
      <c r="D13">
        <f>IF(VLOOKUP($A13,uusintamittaus!$B$2:$AE$292,6,FALSE)="","",VLOOKUP($A13,uusintamittaus!$B$2:$AE$292,6,FALSE))</f>
        <v>2</v>
      </c>
      <c r="E13">
        <f>IF(VLOOKUP($A13,uusintamittaus!$B$2:$AE$292,7,FALSE)="","",VLOOKUP($A13,uusintamittaus!$B$2:$AE$292,7,FALSE))</f>
        <v>11</v>
      </c>
      <c r="F13">
        <f>IF(VLOOKUP($A13,uusintamittaus!$B$2:$AE$292,8,FALSE)="","",VLOOKUP($A13,uusintamittaus!$B$2:$AE$292,8,FALSE))</f>
        <v>163</v>
      </c>
      <c r="G13">
        <f>IF(VLOOKUP($A13,opiskelijoiden_mittaus!$B$2:$AE$292,4,FALSE)="","",VLOOKUP($A13,opiskelijoiden_mittaus!$B$2:$AE$292,4,FALSE))</f>
        <v>1</v>
      </c>
      <c r="H13">
        <f>IF(VLOOKUP($A13,opiskelijoiden_mittaus!$B$2:$AE$292,5,FALSE)="","",VLOOKUP($A13,opiskelijoiden_mittaus!$B$2:$AE$292,5,FALSE))</f>
        <v>2</v>
      </c>
      <c r="I13">
        <f>IF(VLOOKUP($A13,opiskelijoiden_mittaus!$B$2:$AE$292,6,FALSE)="","",VLOOKUP($A13,opiskelijoiden_mittaus!$B$2:$AE$292,6,FALSE))</f>
        <v>3</v>
      </c>
      <c r="J13">
        <f>IF(VLOOKUP($A13,opiskelijoiden_mittaus!$B$2:$AE$292,7,FALSE)="","",VLOOKUP($A13,opiskelijoiden_mittaus!$B$2:$AE$292,7,FALSE))</f>
        <v>11</v>
      </c>
      <c r="K13">
        <f>IF(VLOOKUP($A13,opiskelijoiden_mittaus!$B$2:$AE$292,8,FALSE)="","",VLOOKUP($A13,opiskelijoiden_mittaus!$B$2:$AE$292,8,FALSE))</f>
        <v>162</v>
      </c>
      <c r="L13">
        <f t="shared" si="1"/>
        <v>0</v>
      </c>
      <c r="M13">
        <f t="shared" si="2"/>
        <v>1</v>
      </c>
      <c r="N13">
        <f t="shared" si="3"/>
        <v>1</v>
      </c>
      <c r="O13">
        <f t="shared" si="4"/>
        <v>1</v>
      </c>
      <c r="P13">
        <f t="shared" si="5"/>
        <v>1</v>
      </c>
      <c r="Q13">
        <f t="shared" si="6"/>
        <v>1</v>
      </c>
      <c r="R13">
        <f t="shared" si="7"/>
        <v>1</v>
      </c>
      <c r="S13">
        <f t="shared" si="8"/>
        <v>0</v>
      </c>
      <c r="T13">
        <f t="shared" si="9"/>
        <v>1</v>
      </c>
      <c r="U13">
        <f t="shared" si="10"/>
        <v>1</v>
      </c>
    </row>
    <row r="14" spans="1:21" ht="12.75">
      <c r="A14">
        <v>274</v>
      </c>
      <c r="B14">
        <f>IF(VLOOKUP($A14,uusintamittaus!$B$2:$AE$292,4,FALSE)="","",VLOOKUP($A14,uusintamittaus!$B$2:$AE$292,4,FALSE))</f>
        <v>1</v>
      </c>
      <c r="C14">
        <f>IF(VLOOKUP($A14,uusintamittaus!$B$2:$AE$292,5,FALSE)="","",VLOOKUP($A14,uusintamittaus!$B$2:$AE$292,5,FALSE))</f>
        <v>1</v>
      </c>
      <c r="D14">
        <f>IF(VLOOKUP($A14,uusintamittaus!$B$2:$AE$292,6,FALSE)="","",VLOOKUP($A14,uusintamittaus!$B$2:$AE$292,6,FALSE))</f>
        <v>3</v>
      </c>
      <c r="E14">
        <f>IF(VLOOKUP($A14,uusintamittaus!$B$2:$AE$292,7,FALSE)="","",VLOOKUP($A14,uusintamittaus!$B$2:$AE$292,7,FALSE))</f>
        <v>11</v>
      </c>
      <c r="F14">
        <f>IF(VLOOKUP($A14,uusintamittaus!$B$2:$AE$292,8,FALSE)="","",VLOOKUP($A14,uusintamittaus!$B$2:$AE$292,8,FALSE))</f>
        <v>201</v>
      </c>
      <c r="G14">
        <f>IF(VLOOKUP($A14,opiskelijoiden_mittaus!$B$2:$AE$292,4,FALSE)="","",VLOOKUP($A14,opiskelijoiden_mittaus!$B$2:$AE$292,4,FALSE))</f>
        <v>1</v>
      </c>
      <c r="H14">
        <f>IF(VLOOKUP($A14,opiskelijoiden_mittaus!$B$2:$AE$292,5,FALSE)="","",VLOOKUP($A14,opiskelijoiden_mittaus!$B$2:$AE$292,5,FALSE))</f>
        <v>1</v>
      </c>
      <c r="I14">
        <f>IF(VLOOKUP($A14,opiskelijoiden_mittaus!$B$2:$AE$292,6,FALSE)="","",VLOOKUP($A14,opiskelijoiden_mittaus!$B$2:$AE$292,6,FALSE))</f>
        <v>3</v>
      </c>
      <c r="J14">
        <f>IF(VLOOKUP($A14,opiskelijoiden_mittaus!$B$2:$AE$292,7,FALSE)="","",VLOOKUP($A14,opiskelijoiden_mittaus!$B$2:$AE$292,7,FALSE))</f>
        <v>11</v>
      </c>
      <c r="K14">
        <f>IF(VLOOKUP($A14,opiskelijoiden_mittaus!$B$2:$AE$292,8,FALSE)="","",VLOOKUP($A14,opiskelijoiden_mittaus!$B$2:$AE$292,8,FALSE))</f>
        <v>202</v>
      </c>
      <c r="L14">
        <f t="shared" si="1"/>
        <v>0</v>
      </c>
      <c r="M14">
        <f t="shared" si="2"/>
        <v>1</v>
      </c>
      <c r="N14">
        <f t="shared" si="3"/>
        <v>0</v>
      </c>
      <c r="O14">
        <f t="shared" si="4"/>
        <v>1</v>
      </c>
      <c r="P14">
        <f t="shared" si="5"/>
        <v>0</v>
      </c>
      <c r="Q14">
        <f t="shared" si="6"/>
        <v>0</v>
      </c>
      <c r="R14">
        <f t="shared" si="7"/>
        <v>1</v>
      </c>
      <c r="S14">
        <f t="shared" si="8"/>
        <v>0</v>
      </c>
      <c r="T14">
        <f t="shared" si="9"/>
        <v>1</v>
      </c>
      <c r="U14">
        <f t="shared" si="10"/>
        <v>-1</v>
      </c>
    </row>
    <row r="15" spans="1:21" ht="12.75">
      <c r="A15">
        <v>276</v>
      </c>
      <c r="B15">
        <f>IF(VLOOKUP($A15,uusintamittaus!$B$2:$AE$292,4,FALSE)="","",VLOOKUP($A15,uusintamittaus!$B$2:$AE$292,4,FALSE))</f>
        <v>1</v>
      </c>
      <c r="C15">
        <f>IF(VLOOKUP($A15,uusintamittaus!$B$2:$AE$292,5,FALSE)="","",VLOOKUP($A15,uusintamittaus!$B$2:$AE$292,5,FALSE))</f>
        <v>1</v>
      </c>
      <c r="D15">
        <f>IF(VLOOKUP($A15,uusintamittaus!$B$2:$AE$292,6,FALSE)="","",VLOOKUP($A15,uusintamittaus!$B$2:$AE$292,6,FALSE))</f>
        <v>1</v>
      </c>
      <c r="E15">
        <f>IF(VLOOKUP($A15,uusintamittaus!$B$2:$AE$292,7,FALSE)="","",VLOOKUP($A15,uusintamittaus!$B$2:$AE$292,7,FALSE))</f>
        <v>11</v>
      </c>
      <c r="F15">
        <f>IF(VLOOKUP($A15,uusintamittaus!$B$2:$AE$292,8,FALSE)="","",VLOOKUP($A15,uusintamittaus!$B$2:$AE$292,8,FALSE))</f>
        <v>220</v>
      </c>
      <c r="G15">
        <f>IF(VLOOKUP($A15,opiskelijoiden_mittaus!$B$2:$AE$292,4,FALSE)="","",VLOOKUP($A15,opiskelijoiden_mittaus!$B$2:$AE$292,4,FALSE))</f>
        <v>1</v>
      </c>
      <c r="H15">
        <f>IF(VLOOKUP($A15,opiskelijoiden_mittaus!$B$2:$AE$292,5,FALSE)="","",VLOOKUP($A15,opiskelijoiden_mittaus!$B$2:$AE$292,5,FALSE))</f>
        <v>1</v>
      </c>
      <c r="I15">
        <f>IF(VLOOKUP($A15,opiskelijoiden_mittaus!$B$2:$AE$292,6,FALSE)="","",VLOOKUP($A15,opiskelijoiden_mittaus!$B$2:$AE$292,6,FALSE))</f>
        <v>1</v>
      </c>
      <c r="J15">
        <f>IF(VLOOKUP($A15,opiskelijoiden_mittaus!$B$2:$AE$292,7,FALSE)="","",VLOOKUP($A15,opiskelijoiden_mittaus!$B$2:$AE$292,7,FALSE))</f>
        <v>11</v>
      </c>
      <c r="K15">
        <f>IF(VLOOKUP($A15,opiskelijoiden_mittaus!$B$2:$AE$292,8,FALSE)="","",VLOOKUP($A15,opiskelijoiden_mittaus!$B$2:$AE$292,8,FALSE))</f>
        <v>219</v>
      </c>
      <c r="L15">
        <f t="shared" si="1"/>
        <v>0</v>
      </c>
      <c r="M15">
        <f t="shared" si="2"/>
        <v>1</v>
      </c>
      <c r="N15">
        <f t="shared" si="3"/>
        <v>0</v>
      </c>
      <c r="O15">
        <f t="shared" si="4"/>
        <v>1</v>
      </c>
      <c r="P15">
        <f t="shared" si="5"/>
        <v>0</v>
      </c>
      <c r="Q15">
        <f t="shared" si="6"/>
        <v>0</v>
      </c>
      <c r="R15">
        <f t="shared" si="7"/>
        <v>1</v>
      </c>
      <c r="S15">
        <f t="shared" si="8"/>
        <v>0</v>
      </c>
      <c r="T15">
        <f t="shared" si="9"/>
        <v>1</v>
      </c>
      <c r="U15">
        <f t="shared" si="10"/>
        <v>1</v>
      </c>
    </row>
    <row r="16" spans="1:21" ht="12.75">
      <c r="A16">
        <v>278</v>
      </c>
      <c r="B16">
        <f>IF(VLOOKUP($A16,uusintamittaus!$B$2:$AE$292,4,FALSE)="","",VLOOKUP($A16,uusintamittaus!$B$2:$AE$292,4,FALSE))</f>
        <v>1</v>
      </c>
      <c r="C16">
        <f>IF(VLOOKUP($A16,uusintamittaus!$B$2:$AE$292,5,FALSE)="","",VLOOKUP($A16,uusintamittaus!$B$2:$AE$292,5,FALSE))</f>
        <v>1</v>
      </c>
      <c r="D16">
        <f>IF(VLOOKUP($A16,uusintamittaus!$B$2:$AE$292,6,FALSE)="","",VLOOKUP($A16,uusintamittaus!$B$2:$AE$292,6,FALSE))</f>
        <v>1</v>
      </c>
      <c r="E16">
        <f>IF(VLOOKUP($A16,uusintamittaus!$B$2:$AE$292,7,FALSE)="","",VLOOKUP($A16,uusintamittaus!$B$2:$AE$292,7,FALSE))</f>
        <v>11</v>
      </c>
      <c r="F16">
        <f>IF(VLOOKUP($A16,uusintamittaus!$B$2:$AE$292,8,FALSE)="","",VLOOKUP($A16,uusintamittaus!$B$2:$AE$292,8,FALSE))</f>
        <v>207</v>
      </c>
      <c r="G16">
        <f>IF(VLOOKUP($A16,opiskelijoiden_mittaus!$B$2:$AE$292,4,FALSE)="","",VLOOKUP($A16,opiskelijoiden_mittaus!$B$2:$AE$292,4,FALSE))</f>
        <v>1</v>
      </c>
      <c r="H16">
        <f>IF(VLOOKUP($A16,opiskelijoiden_mittaus!$B$2:$AE$292,5,FALSE)="","",VLOOKUP($A16,opiskelijoiden_mittaus!$B$2:$AE$292,5,FALSE))</f>
        <v>1</v>
      </c>
      <c r="I16">
        <f>IF(VLOOKUP($A16,opiskelijoiden_mittaus!$B$2:$AE$292,6,FALSE)="","",VLOOKUP($A16,opiskelijoiden_mittaus!$B$2:$AE$292,6,FALSE))</f>
        <v>1</v>
      </c>
      <c r="J16">
        <f>IF(VLOOKUP($A16,opiskelijoiden_mittaus!$B$2:$AE$292,7,FALSE)="","",VLOOKUP($A16,opiskelijoiden_mittaus!$B$2:$AE$292,7,FALSE))</f>
        <v>11</v>
      </c>
      <c r="K16">
        <f>IF(VLOOKUP($A16,opiskelijoiden_mittaus!$B$2:$AE$292,8,FALSE)="","",VLOOKUP($A16,opiskelijoiden_mittaus!$B$2:$AE$292,8,FALSE))</f>
        <v>206</v>
      </c>
      <c r="L16">
        <f t="shared" si="1"/>
        <v>0</v>
      </c>
      <c r="M16">
        <f t="shared" si="2"/>
        <v>1</v>
      </c>
      <c r="N16">
        <f t="shared" si="3"/>
        <v>0</v>
      </c>
      <c r="O16">
        <f t="shared" si="4"/>
        <v>1</v>
      </c>
      <c r="P16">
        <f t="shared" si="5"/>
        <v>0</v>
      </c>
      <c r="Q16">
        <f t="shared" si="6"/>
        <v>0</v>
      </c>
      <c r="R16">
        <f t="shared" si="7"/>
        <v>1</v>
      </c>
      <c r="S16">
        <f t="shared" si="8"/>
        <v>0</v>
      </c>
      <c r="T16">
        <f t="shared" si="9"/>
        <v>1</v>
      </c>
      <c r="U16">
        <f t="shared" si="10"/>
        <v>1</v>
      </c>
    </row>
    <row r="17" spans="1:21" ht="12.75">
      <c r="A17">
        <v>279</v>
      </c>
      <c r="B17">
        <f>IF(VLOOKUP($A17,uusintamittaus!$B$2:$AE$292,4,FALSE)="","",VLOOKUP($A17,uusintamittaus!$B$2:$AE$292,4,FALSE))</f>
        <v>1</v>
      </c>
      <c r="C17">
        <f>IF(VLOOKUP($A17,uusintamittaus!$B$2:$AE$292,5,FALSE)="","",VLOOKUP($A17,uusintamittaus!$B$2:$AE$292,5,FALSE))</f>
        <v>1</v>
      </c>
      <c r="D17">
        <f>IF(VLOOKUP($A17,uusintamittaus!$B$2:$AE$292,6,FALSE)="","",VLOOKUP($A17,uusintamittaus!$B$2:$AE$292,6,FALSE))</f>
        <v>3</v>
      </c>
      <c r="E17">
        <f>IF(VLOOKUP($A17,uusintamittaus!$B$2:$AE$292,7,FALSE)="","",VLOOKUP($A17,uusintamittaus!$B$2:$AE$292,7,FALSE))</f>
        <v>11</v>
      </c>
      <c r="F17">
        <f>IF(VLOOKUP($A17,uusintamittaus!$B$2:$AE$292,8,FALSE)="","",VLOOKUP($A17,uusintamittaus!$B$2:$AE$292,8,FALSE))</f>
        <v>246</v>
      </c>
      <c r="G17">
        <f>IF(VLOOKUP($A17,opiskelijoiden_mittaus!$B$2:$AE$292,4,FALSE)="","",VLOOKUP($A17,opiskelijoiden_mittaus!$B$2:$AE$292,4,FALSE))</f>
        <v>1</v>
      </c>
      <c r="H17">
        <f>IF(VLOOKUP($A17,opiskelijoiden_mittaus!$B$2:$AE$292,5,FALSE)="","",VLOOKUP($A17,opiskelijoiden_mittaus!$B$2:$AE$292,5,FALSE))</f>
        <v>1</v>
      </c>
      <c r="I17">
        <f>IF(VLOOKUP($A17,opiskelijoiden_mittaus!$B$2:$AE$292,6,FALSE)="","",VLOOKUP($A17,opiskelijoiden_mittaus!$B$2:$AE$292,6,FALSE))</f>
        <v>3</v>
      </c>
      <c r="J17">
        <f>IF(VLOOKUP($A17,opiskelijoiden_mittaus!$B$2:$AE$292,7,FALSE)="","",VLOOKUP($A17,opiskelijoiden_mittaus!$B$2:$AE$292,7,FALSE))</f>
        <v>11</v>
      </c>
      <c r="K17">
        <f>IF(VLOOKUP($A17,opiskelijoiden_mittaus!$B$2:$AE$292,8,FALSE)="","",VLOOKUP($A17,opiskelijoiden_mittaus!$B$2:$AE$292,8,FALSE))</f>
        <v>247</v>
      </c>
      <c r="L17">
        <f t="shared" si="1"/>
        <v>0</v>
      </c>
      <c r="M17">
        <f t="shared" si="2"/>
        <v>1</v>
      </c>
      <c r="N17">
        <f t="shared" si="3"/>
        <v>0</v>
      </c>
      <c r="O17">
        <f t="shared" si="4"/>
        <v>1</v>
      </c>
      <c r="P17">
        <f t="shared" si="5"/>
        <v>0</v>
      </c>
      <c r="Q17">
        <f t="shared" si="6"/>
        <v>0</v>
      </c>
      <c r="R17">
        <f t="shared" si="7"/>
        <v>1</v>
      </c>
      <c r="S17">
        <f t="shared" si="8"/>
        <v>0</v>
      </c>
      <c r="T17">
        <f t="shared" si="9"/>
        <v>1</v>
      </c>
      <c r="U17">
        <f t="shared" si="10"/>
        <v>-1</v>
      </c>
    </row>
    <row r="18" spans="1:21" ht="12.75">
      <c r="A18">
        <v>280</v>
      </c>
      <c r="B18">
        <f>IF(VLOOKUP($A18,uusintamittaus!$B$2:$AE$292,4,FALSE)="","",VLOOKUP($A18,uusintamittaus!$B$2:$AE$292,4,FALSE))</f>
        <v>1</v>
      </c>
      <c r="C18">
        <f>IF(VLOOKUP($A18,uusintamittaus!$B$2:$AE$292,5,FALSE)="","",VLOOKUP($A18,uusintamittaus!$B$2:$AE$292,5,FALSE))</f>
        <v>1</v>
      </c>
      <c r="D18">
        <f>IF(VLOOKUP($A18,uusintamittaus!$B$2:$AE$292,6,FALSE)="","",VLOOKUP($A18,uusintamittaus!$B$2:$AE$292,6,FALSE))</f>
        <v>3</v>
      </c>
      <c r="E18">
        <f>IF(VLOOKUP($A18,uusintamittaus!$B$2:$AE$292,7,FALSE)="","",VLOOKUP($A18,uusintamittaus!$B$2:$AE$292,7,FALSE))</f>
        <v>11</v>
      </c>
      <c r="F18">
        <f>IF(VLOOKUP($A18,uusintamittaus!$B$2:$AE$292,8,FALSE)="","",VLOOKUP($A18,uusintamittaus!$B$2:$AE$292,8,FALSE))</f>
        <v>191</v>
      </c>
      <c r="G18">
        <f>IF(VLOOKUP($A18,opiskelijoiden_mittaus!$B$2:$AE$292,4,FALSE)="","",VLOOKUP($A18,opiskelijoiden_mittaus!$B$2:$AE$292,4,FALSE))</f>
        <v>1</v>
      </c>
      <c r="H18">
        <f>IF(VLOOKUP($A18,opiskelijoiden_mittaus!$B$2:$AE$292,5,FALSE)="","",VLOOKUP($A18,opiskelijoiden_mittaus!$B$2:$AE$292,5,FALSE))</f>
        <v>1</v>
      </c>
      <c r="I18">
        <f>IF(VLOOKUP($A18,opiskelijoiden_mittaus!$B$2:$AE$292,6,FALSE)="","",VLOOKUP($A18,opiskelijoiden_mittaus!$B$2:$AE$292,6,FALSE))</f>
        <v>3</v>
      </c>
      <c r="J18">
        <f>IF(VLOOKUP($A18,opiskelijoiden_mittaus!$B$2:$AE$292,7,FALSE)="","",VLOOKUP($A18,opiskelijoiden_mittaus!$B$2:$AE$292,7,FALSE))</f>
        <v>11</v>
      </c>
      <c r="K18">
        <f>IF(VLOOKUP($A18,opiskelijoiden_mittaus!$B$2:$AE$292,8,FALSE)="","",VLOOKUP($A18,opiskelijoiden_mittaus!$B$2:$AE$292,8,FALSE))</f>
        <v>191</v>
      </c>
      <c r="L18">
        <f t="shared" si="1"/>
        <v>0</v>
      </c>
      <c r="M18">
        <f t="shared" si="2"/>
        <v>1</v>
      </c>
      <c r="N18">
        <f t="shared" si="3"/>
        <v>0</v>
      </c>
      <c r="O18">
        <f t="shared" si="4"/>
        <v>1</v>
      </c>
      <c r="P18">
        <f t="shared" si="5"/>
        <v>0</v>
      </c>
      <c r="Q18">
        <f t="shared" si="6"/>
        <v>0</v>
      </c>
      <c r="R18">
        <f t="shared" si="7"/>
        <v>1</v>
      </c>
      <c r="S18">
        <f t="shared" si="8"/>
        <v>0</v>
      </c>
      <c r="T18">
        <f t="shared" si="9"/>
        <v>1</v>
      </c>
      <c r="U18">
        <f t="shared" si="10"/>
        <v>0</v>
      </c>
    </row>
    <row r="19" spans="1:21" ht="12.75">
      <c r="A19">
        <v>282</v>
      </c>
      <c r="B19">
        <f>IF(VLOOKUP($A19,uusintamittaus!$B$2:$AE$292,4,FALSE)="","",VLOOKUP($A19,uusintamittaus!$B$2:$AE$292,4,FALSE))</f>
        <v>1</v>
      </c>
      <c r="C19">
        <f>IF(VLOOKUP($A19,uusintamittaus!$B$2:$AE$292,5,FALSE)="","",VLOOKUP($A19,uusintamittaus!$B$2:$AE$292,5,FALSE))</f>
        <v>1</v>
      </c>
      <c r="D19">
        <f>IF(VLOOKUP($A19,uusintamittaus!$B$2:$AE$292,6,FALSE)="","",VLOOKUP($A19,uusintamittaus!$B$2:$AE$292,6,FALSE))</f>
        <v>3</v>
      </c>
      <c r="E19">
        <f>IF(VLOOKUP($A19,uusintamittaus!$B$2:$AE$292,7,FALSE)="","",VLOOKUP($A19,uusintamittaus!$B$2:$AE$292,7,FALSE))</f>
        <v>12</v>
      </c>
      <c r="F19">
        <f>IF(VLOOKUP($A19,uusintamittaus!$B$2:$AE$292,8,FALSE)="","",VLOOKUP($A19,uusintamittaus!$B$2:$AE$292,8,FALSE))</f>
        <v>214</v>
      </c>
      <c r="G19">
        <f>IF(VLOOKUP($A19,opiskelijoiden_mittaus!$B$2:$AE$292,4,FALSE)="","",VLOOKUP($A19,opiskelijoiden_mittaus!$B$2:$AE$292,4,FALSE))</f>
        <v>1</v>
      </c>
      <c r="H19">
        <f>IF(VLOOKUP($A19,opiskelijoiden_mittaus!$B$2:$AE$292,5,FALSE)="","",VLOOKUP($A19,opiskelijoiden_mittaus!$B$2:$AE$292,5,FALSE))</f>
        <v>1</v>
      </c>
      <c r="I19">
        <f>IF(VLOOKUP($A19,opiskelijoiden_mittaus!$B$2:$AE$292,6,FALSE)="","",VLOOKUP($A19,opiskelijoiden_mittaus!$B$2:$AE$292,6,FALSE))</f>
        <v>3</v>
      </c>
      <c r="J19">
        <f>IF(VLOOKUP($A19,opiskelijoiden_mittaus!$B$2:$AE$292,7,FALSE)="","",VLOOKUP($A19,opiskelijoiden_mittaus!$B$2:$AE$292,7,FALSE))</f>
        <v>11</v>
      </c>
      <c r="K19">
        <f>IF(VLOOKUP($A19,opiskelijoiden_mittaus!$B$2:$AE$292,8,FALSE)="","",VLOOKUP($A19,opiskelijoiden_mittaus!$B$2:$AE$292,8,FALSE))</f>
        <v>219</v>
      </c>
      <c r="L19">
        <f t="shared" si="1"/>
        <v>0</v>
      </c>
      <c r="M19">
        <f t="shared" si="2"/>
        <v>1</v>
      </c>
      <c r="N19">
        <f t="shared" si="3"/>
        <v>0</v>
      </c>
      <c r="O19">
        <f t="shared" si="4"/>
        <v>1</v>
      </c>
      <c r="P19">
        <f t="shared" si="5"/>
        <v>0</v>
      </c>
      <c r="Q19">
        <f t="shared" si="6"/>
        <v>0</v>
      </c>
      <c r="R19">
        <f t="shared" si="7"/>
        <v>1</v>
      </c>
      <c r="S19">
        <f t="shared" si="8"/>
        <v>1</v>
      </c>
      <c r="T19">
        <f t="shared" si="9"/>
        <v>1</v>
      </c>
      <c r="U19">
        <f t="shared" si="10"/>
        <v>-5</v>
      </c>
    </row>
    <row r="20" spans="1:21" ht="12.75">
      <c r="A20">
        <v>284</v>
      </c>
      <c r="B20">
        <f>IF(VLOOKUP($A20,uusintamittaus!$B$2:$AE$292,4,FALSE)="","",VLOOKUP($A20,uusintamittaus!$B$2:$AE$292,4,FALSE))</f>
        <v>1</v>
      </c>
      <c r="C20">
        <f>IF(VLOOKUP($A20,uusintamittaus!$B$2:$AE$292,5,FALSE)="","",VLOOKUP($A20,uusintamittaus!$B$2:$AE$292,5,FALSE))</f>
        <v>1</v>
      </c>
      <c r="D20">
        <f>IF(VLOOKUP($A20,uusintamittaus!$B$2:$AE$292,6,FALSE)="","",VLOOKUP($A20,uusintamittaus!$B$2:$AE$292,6,FALSE))</f>
        <v>3</v>
      </c>
      <c r="E20">
        <f>IF(VLOOKUP($A20,uusintamittaus!$B$2:$AE$292,7,FALSE)="","",VLOOKUP($A20,uusintamittaus!$B$2:$AE$292,7,FALSE))</f>
        <v>12</v>
      </c>
      <c r="F20">
        <f>IF(VLOOKUP($A20,uusintamittaus!$B$2:$AE$292,8,FALSE)="","",VLOOKUP($A20,uusintamittaus!$B$2:$AE$292,8,FALSE))</f>
        <v>210</v>
      </c>
      <c r="G20">
        <f>IF(VLOOKUP($A20,opiskelijoiden_mittaus!$B$2:$AE$292,4,FALSE)="","",VLOOKUP($A20,opiskelijoiden_mittaus!$B$2:$AE$292,4,FALSE))</f>
        <v>1</v>
      </c>
      <c r="H20">
        <f>IF(VLOOKUP($A20,opiskelijoiden_mittaus!$B$2:$AE$292,5,FALSE)="","",VLOOKUP($A20,opiskelijoiden_mittaus!$B$2:$AE$292,5,FALSE))</f>
        <v>1</v>
      </c>
      <c r="I20">
        <f>IF(VLOOKUP($A20,opiskelijoiden_mittaus!$B$2:$AE$292,6,FALSE)="","",VLOOKUP($A20,opiskelijoiden_mittaus!$B$2:$AE$292,6,FALSE))</f>
        <v>3</v>
      </c>
      <c r="J20">
        <f>IF(VLOOKUP($A20,opiskelijoiden_mittaus!$B$2:$AE$292,7,FALSE)="","",VLOOKUP($A20,opiskelijoiden_mittaus!$B$2:$AE$292,7,FALSE))</f>
        <v>12</v>
      </c>
      <c r="K20">
        <f>IF(VLOOKUP($A20,opiskelijoiden_mittaus!$B$2:$AE$292,8,FALSE)="","",VLOOKUP($A20,opiskelijoiden_mittaus!$B$2:$AE$292,8,FALSE))</f>
        <v>214</v>
      </c>
      <c r="L20">
        <f t="shared" si="1"/>
        <v>0</v>
      </c>
      <c r="M20">
        <f t="shared" si="2"/>
        <v>1</v>
      </c>
      <c r="N20">
        <f t="shared" si="3"/>
        <v>0</v>
      </c>
      <c r="O20">
        <f t="shared" si="4"/>
        <v>1</v>
      </c>
      <c r="P20">
        <f t="shared" si="5"/>
        <v>0</v>
      </c>
      <c r="Q20">
        <f t="shared" si="6"/>
        <v>0</v>
      </c>
      <c r="R20">
        <f t="shared" si="7"/>
        <v>1</v>
      </c>
      <c r="S20">
        <f t="shared" si="8"/>
        <v>0</v>
      </c>
      <c r="T20">
        <f t="shared" si="9"/>
        <v>1</v>
      </c>
      <c r="U20">
        <f t="shared" si="10"/>
        <v>-4</v>
      </c>
    </row>
    <row r="21" spans="1:21" ht="12.75">
      <c r="A21">
        <v>285</v>
      </c>
      <c r="B21">
        <f>IF(VLOOKUP($A21,uusintamittaus!$B$2:$AE$292,4,FALSE)="","",VLOOKUP($A21,uusintamittaus!$B$2:$AE$292,4,FALSE))</f>
        <v>1</v>
      </c>
      <c r="C21">
        <f>IF(VLOOKUP($A21,uusintamittaus!$B$2:$AE$292,5,FALSE)="","",VLOOKUP($A21,uusintamittaus!$B$2:$AE$292,5,FALSE))</f>
        <v>1</v>
      </c>
      <c r="D21">
        <f>IF(VLOOKUP($A21,uusintamittaus!$B$2:$AE$292,6,FALSE)="","",VLOOKUP($A21,uusintamittaus!$B$2:$AE$292,6,FALSE))</f>
        <v>3</v>
      </c>
      <c r="E21">
        <f>IF(VLOOKUP($A21,uusintamittaus!$B$2:$AE$292,7,FALSE)="","",VLOOKUP($A21,uusintamittaus!$B$2:$AE$292,7,FALSE))</f>
        <v>12</v>
      </c>
      <c r="F21">
        <f>IF(VLOOKUP($A21,uusintamittaus!$B$2:$AE$292,8,FALSE)="","",VLOOKUP($A21,uusintamittaus!$B$2:$AE$292,8,FALSE))</f>
        <v>268</v>
      </c>
      <c r="G21">
        <f>IF(VLOOKUP($A21,opiskelijoiden_mittaus!$B$2:$AE$292,4,FALSE)="","",VLOOKUP($A21,opiskelijoiden_mittaus!$B$2:$AE$292,4,FALSE))</f>
        <v>1</v>
      </c>
      <c r="H21">
        <f>IF(VLOOKUP($A21,opiskelijoiden_mittaus!$B$2:$AE$292,5,FALSE)="","",VLOOKUP($A21,opiskelijoiden_mittaus!$B$2:$AE$292,5,FALSE))</f>
        <v>1</v>
      </c>
      <c r="I21">
        <f>IF(VLOOKUP($A21,opiskelijoiden_mittaus!$B$2:$AE$292,6,FALSE)="","",VLOOKUP($A21,opiskelijoiden_mittaus!$B$2:$AE$292,6,FALSE))</f>
        <v>3</v>
      </c>
      <c r="J21">
        <f>IF(VLOOKUP($A21,opiskelijoiden_mittaus!$B$2:$AE$292,7,FALSE)="","",VLOOKUP($A21,opiskelijoiden_mittaus!$B$2:$AE$292,7,FALSE))</f>
        <v>12</v>
      </c>
      <c r="K21">
        <f>IF(VLOOKUP($A21,opiskelijoiden_mittaus!$B$2:$AE$292,8,FALSE)="","",VLOOKUP($A21,opiskelijoiden_mittaus!$B$2:$AE$292,8,FALSE))</f>
        <v>270</v>
      </c>
      <c r="L21">
        <f t="shared" si="1"/>
        <v>0</v>
      </c>
      <c r="M21">
        <f t="shared" si="2"/>
        <v>1</v>
      </c>
      <c r="N21">
        <f t="shared" si="3"/>
        <v>0</v>
      </c>
      <c r="O21">
        <f t="shared" si="4"/>
        <v>1</v>
      </c>
      <c r="P21">
        <f t="shared" si="5"/>
        <v>0</v>
      </c>
      <c r="Q21">
        <f t="shared" si="6"/>
        <v>0</v>
      </c>
      <c r="R21">
        <f t="shared" si="7"/>
        <v>1</v>
      </c>
      <c r="S21">
        <f t="shared" si="8"/>
        <v>0</v>
      </c>
      <c r="T21">
        <f t="shared" si="9"/>
        <v>1</v>
      </c>
      <c r="U21">
        <f t="shared" si="10"/>
        <v>-2</v>
      </c>
    </row>
    <row r="22" spans="1:21" ht="12.75">
      <c r="A22">
        <v>287</v>
      </c>
      <c r="B22">
        <f>IF(VLOOKUP($A22,uusintamittaus!$B$2:$AE$292,4,FALSE)="","",VLOOKUP($A22,uusintamittaus!$B$2:$AE$292,4,FALSE))</f>
        <v>1</v>
      </c>
      <c r="C22">
        <f>IF(VLOOKUP($A22,uusintamittaus!$B$2:$AE$292,5,FALSE)="","",VLOOKUP($A22,uusintamittaus!$B$2:$AE$292,5,FALSE))</f>
        <v>1</v>
      </c>
      <c r="D22">
        <f>IF(VLOOKUP($A22,uusintamittaus!$B$2:$AE$292,6,FALSE)="","",VLOOKUP($A22,uusintamittaus!$B$2:$AE$292,6,FALSE))</f>
        <v>2</v>
      </c>
      <c r="E22">
        <f>IF(VLOOKUP($A22,uusintamittaus!$B$2:$AE$292,7,FALSE)="","",VLOOKUP($A22,uusintamittaus!$B$2:$AE$292,7,FALSE))</f>
        <v>11</v>
      </c>
      <c r="F22">
        <f>IF(VLOOKUP($A22,uusintamittaus!$B$2:$AE$292,8,FALSE)="","",VLOOKUP($A22,uusintamittaus!$B$2:$AE$292,8,FALSE))</f>
        <v>150</v>
      </c>
      <c r="G22">
        <f>IF(VLOOKUP($A22,opiskelijoiden_mittaus!$B$2:$AE$292,4,FALSE)="","",VLOOKUP($A22,opiskelijoiden_mittaus!$B$2:$AE$292,4,FALSE))</f>
        <v>1</v>
      </c>
      <c r="H22">
        <f>IF(VLOOKUP($A22,opiskelijoiden_mittaus!$B$2:$AE$292,5,FALSE)="","",VLOOKUP($A22,opiskelijoiden_mittaus!$B$2:$AE$292,5,FALSE))</f>
        <v>2</v>
      </c>
      <c r="I22">
        <f>IF(VLOOKUP($A22,opiskelijoiden_mittaus!$B$2:$AE$292,6,FALSE)="","",VLOOKUP($A22,opiskelijoiden_mittaus!$B$2:$AE$292,6,FALSE))</f>
        <v>2</v>
      </c>
      <c r="J22">
        <f>IF(VLOOKUP($A22,opiskelijoiden_mittaus!$B$2:$AE$292,7,FALSE)="","",VLOOKUP($A22,opiskelijoiden_mittaus!$B$2:$AE$292,7,FALSE))</f>
        <v>11</v>
      </c>
      <c r="K22">
        <f>IF(VLOOKUP($A22,opiskelijoiden_mittaus!$B$2:$AE$292,8,FALSE)="","",VLOOKUP($A22,opiskelijoiden_mittaus!$B$2:$AE$292,8,FALSE))</f>
        <v>149</v>
      </c>
      <c r="L22">
        <f t="shared" si="1"/>
        <v>0</v>
      </c>
      <c r="M22">
        <f t="shared" si="2"/>
        <v>1</v>
      </c>
      <c r="N22">
        <f t="shared" si="3"/>
        <v>1</v>
      </c>
      <c r="O22">
        <f t="shared" si="4"/>
        <v>1</v>
      </c>
      <c r="P22">
        <f t="shared" si="5"/>
        <v>0</v>
      </c>
      <c r="Q22">
        <f t="shared" si="6"/>
        <v>0</v>
      </c>
      <c r="R22">
        <f t="shared" si="7"/>
        <v>1</v>
      </c>
      <c r="S22">
        <f t="shared" si="8"/>
        <v>0</v>
      </c>
      <c r="T22">
        <f t="shared" si="9"/>
        <v>1</v>
      </c>
      <c r="U22">
        <f t="shared" si="10"/>
        <v>1</v>
      </c>
    </row>
    <row r="23" spans="1:21" ht="12.75">
      <c r="A23">
        <v>290</v>
      </c>
      <c r="B23">
        <f>IF(VLOOKUP($A23,uusintamittaus!$B$2:$AE$292,4,FALSE)="","",VLOOKUP($A23,uusintamittaus!$B$2:$AE$292,4,FALSE))</f>
        <v>0</v>
      </c>
      <c r="C23">
        <f>IF(VLOOKUP($A23,uusintamittaus!$B$2:$AE$292,5,FALSE)="","",VLOOKUP($A23,uusintamittaus!$B$2:$AE$292,5,FALSE))</f>
      </c>
      <c r="D23">
        <f>IF(VLOOKUP($A23,uusintamittaus!$B$2:$AE$292,6,FALSE)="","",VLOOKUP($A23,uusintamittaus!$B$2:$AE$292,6,FALSE))</f>
      </c>
      <c r="E23">
        <f>IF(VLOOKUP($A23,uusintamittaus!$B$2:$AE$292,7,FALSE)="","",VLOOKUP($A23,uusintamittaus!$B$2:$AE$292,7,FALSE))</f>
      </c>
      <c r="F23">
        <f>IF(VLOOKUP($A23,uusintamittaus!$B$2:$AE$292,8,FALSE)="","",VLOOKUP($A23,uusintamittaus!$B$2:$AE$292,8,FALSE))</f>
      </c>
      <c r="G23">
        <f>IF(VLOOKUP($A23,opiskelijoiden_mittaus!$B$2:$AE$292,4,FALSE)="","",VLOOKUP($A23,opiskelijoiden_mittaus!$B$2:$AE$292,4,FALSE))</f>
        <v>0</v>
      </c>
      <c r="H23">
        <f>IF(VLOOKUP($A23,opiskelijoiden_mittaus!$B$2:$AE$292,5,FALSE)="","",VLOOKUP($A23,opiskelijoiden_mittaus!$B$2:$AE$292,5,FALSE))</f>
      </c>
      <c r="I23">
        <f>IF(VLOOKUP($A23,opiskelijoiden_mittaus!$B$2:$AE$292,6,FALSE)="","",VLOOKUP($A23,opiskelijoiden_mittaus!$B$2:$AE$292,6,FALSE))</f>
      </c>
      <c r="J23">
        <f>IF(VLOOKUP($A23,opiskelijoiden_mittaus!$B$2:$AE$292,7,FALSE)="","",VLOOKUP($A23,opiskelijoiden_mittaus!$B$2:$AE$292,7,FALSE))</f>
      </c>
      <c r="K23">
        <f>IF(VLOOKUP($A23,opiskelijoiden_mittaus!$B$2:$AE$292,8,FALSE)="","",VLOOKUP($A23,opiskelijoiden_mittaus!$B$2:$AE$292,8,FALSE))</f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0</v>
      </c>
      <c r="P23">
        <f t="shared" si="5"/>
        <v>0</v>
      </c>
      <c r="Q23">
        <f t="shared" si="6"/>
        <v>0</v>
      </c>
      <c r="R23">
        <f t="shared" si="7"/>
        <v>0</v>
      </c>
      <c r="S23">
        <f t="shared" si="8"/>
        <v>0</v>
      </c>
      <c r="T23">
        <f t="shared" si="9"/>
        <v>0</v>
      </c>
      <c r="U23">
        <f t="shared" si="10"/>
      </c>
    </row>
    <row r="24" spans="1:21" ht="12.75">
      <c r="A24">
        <v>292</v>
      </c>
      <c r="B24">
        <f>IF(VLOOKUP($A24,uusintamittaus!$B$2:$AE$292,4,FALSE)="","",VLOOKUP($A24,uusintamittaus!$B$2:$AE$292,4,FALSE))</f>
        <v>0</v>
      </c>
      <c r="C24">
        <f>IF(VLOOKUP($A24,uusintamittaus!$B$2:$AE$292,5,FALSE)="","",VLOOKUP($A24,uusintamittaus!$B$2:$AE$292,5,FALSE))</f>
      </c>
      <c r="D24">
        <f>IF(VLOOKUP($A24,uusintamittaus!$B$2:$AE$292,6,FALSE)="","",VLOOKUP($A24,uusintamittaus!$B$2:$AE$292,6,FALSE))</f>
      </c>
      <c r="E24">
        <f>IF(VLOOKUP($A24,uusintamittaus!$B$2:$AE$292,7,FALSE)="","",VLOOKUP($A24,uusintamittaus!$B$2:$AE$292,7,FALSE))</f>
      </c>
      <c r="F24">
        <f>IF(VLOOKUP($A24,uusintamittaus!$B$2:$AE$292,8,FALSE)="","",VLOOKUP($A24,uusintamittaus!$B$2:$AE$292,8,FALSE))</f>
      </c>
      <c r="G24">
        <f>IF(VLOOKUP($A24,opiskelijoiden_mittaus!$B$2:$AE$292,4,FALSE)="","",VLOOKUP($A24,opiskelijoiden_mittaus!$B$2:$AE$292,4,FALSE))</f>
        <v>0</v>
      </c>
      <c r="H24">
        <f>IF(VLOOKUP($A24,opiskelijoiden_mittaus!$B$2:$AE$292,5,FALSE)="","",VLOOKUP($A24,opiskelijoiden_mittaus!$B$2:$AE$292,5,FALSE))</f>
      </c>
      <c r="I24">
        <f>IF(VLOOKUP($A24,opiskelijoiden_mittaus!$B$2:$AE$292,6,FALSE)="","",VLOOKUP($A24,opiskelijoiden_mittaus!$B$2:$AE$292,6,FALSE))</f>
      </c>
      <c r="J24">
        <f>IF(VLOOKUP($A24,opiskelijoiden_mittaus!$B$2:$AE$292,7,FALSE)="","",VLOOKUP($A24,opiskelijoiden_mittaus!$B$2:$AE$292,7,FALSE))</f>
      </c>
      <c r="K24">
        <f>IF(VLOOKUP($A24,opiskelijoiden_mittaus!$B$2:$AE$292,8,FALSE)="","",VLOOKUP($A24,opiskelijoiden_mittaus!$B$2:$AE$292,8,FALSE))</f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0</v>
      </c>
      <c r="P24">
        <f t="shared" si="5"/>
        <v>0</v>
      </c>
      <c r="Q24">
        <f t="shared" si="6"/>
        <v>0</v>
      </c>
      <c r="R24">
        <f t="shared" si="7"/>
        <v>0</v>
      </c>
      <c r="S24">
        <f t="shared" si="8"/>
        <v>0</v>
      </c>
      <c r="T24">
        <f t="shared" si="9"/>
        <v>0</v>
      </c>
      <c r="U24">
        <f t="shared" si="10"/>
      </c>
    </row>
    <row r="25" spans="1:21" ht="12.75">
      <c r="A25">
        <v>293</v>
      </c>
      <c r="B25">
        <f>IF(VLOOKUP($A25,uusintamittaus!$B$2:$AE$292,4,FALSE)="","",VLOOKUP($A25,uusintamittaus!$B$2:$AE$292,4,FALSE))</f>
        <v>0</v>
      </c>
      <c r="C25">
        <f>IF(VLOOKUP($A25,uusintamittaus!$B$2:$AE$292,5,FALSE)="","",VLOOKUP($A25,uusintamittaus!$B$2:$AE$292,5,FALSE))</f>
      </c>
      <c r="D25">
        <f>IF(VLOOKUP($A25,uusintamittaus!$B$2:$AE$292,6,FALSE)="","",VLOOKUP($A25,uusintamittaus!$B$2:$AE$292,6,FALSE))</f>
      </c>
      <c r="E25">
        <f>IF(VLOOKUP($A25,uusintamittaus!$B$2:$AE$292,7,FALSE)="","",VLOOKUP($A25,uusintamittaus!$B$2:$AE$292,7,FALSE))</f>
      </c>
      <c r="F25">
        <f>IF(VLOOKUP($A25,uusintamittaus!$B$2:$AE$292,8,FALSE)="","",VLOOKUP($A25,uusintamittaus!$B$2:$AE$292,8,FALSE))</f>
      </c>
      <c r="G25">
        <f>IF(VLOOKUP($A25,opiskelijoiden_mittaus!$B$2:$AE$292,4,FALSE)="","",VLOOKUP($A25,opiskelijoiden_mittaus!$B$2:$AE$292,4,FALSE))</f>
        <v>0</v>
      </c>
      <c r="H25">
        <f>IF(VLOOKUP($A25,opiskelijoiden_mittaus!$B$2:$AE$292,5,FALSE)="","",VLOOKUP($A25,opiskelijoiden_mittaus!$B$2:$AE$292,5,FALSE))</f>
      </c>
      <c r="I25">
        <f>IF(VLOOKUP($A25,opiskelijoiden_mittaus!$B$2:$AE$292,6,FALSE)="","",VLOOKUP($A25,opiskelijoiden_mittaus!$B$2:$AE$292,6,FALSE))</f>
      </c>
      <c r="J25">
        <f>IF(VLOOKUP($A25,opiskelijoiden_mittaus!$B$2:$AE$292,7,FALSE)="","",VLOOKUP($A25,opiskelijoiden_mittaus!$B$2:$AE$292,7,FALSE))</f>
      </c>
      <c r="K25">
        <f>IF(VLOOKUP($A25,opiskelijoiden_mittaus!$B$2:$AE$292,8,FALSE)="","",VLOOKUP($A25,opiskelijoiden_mittaus!$B$2:$AE$292,8,FALSE))</f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0</v>
      </c>
      <c r="P25">
        <f t="shared" si="5"/>
        <v>0</v>
      </c>
      <c r="Q25">
        <f t="shared" si="6"/>
        <v>0</v>
      </c>
      <c r="R25">
        <f t="shared" si="7"/>
        <v>0</v>
      </c>
      <c r="S25">
        <f t="shared" si="8"/>
        <v>0</v>
      </c>
      <c r="T25">
        <f t="shared" si="9"/>
        <v>0</v>
      </c>
      <c r="U25">
        <f t="shared" si="10"/>
      </c>
    </row>
    <row r="26" spans="1:21" ht="12.75">
      <c r="A26">
        <v>294</v>
      </c>
      <c r="B26">
        <f>IF(VLOOKUP($A26,uusintamittaus!$B$2:$AE$292,4,FALSE)="","",VLOOKUP($A26,uusintamittaus!$B$2:$AE$292,4,FALSE))</f>
        <v>1</v>
      </c>
      <c r="C26">
        <f>IF(VLOOKUP($A26,uusintamittaus!$B$2:$AE$292,5,FALSE)="","",VLOOKUP($A26,uusintamittaus!$B$2:$AE$292,5,FALSE))</f>
        <v>1</v>
      </c>
      <c r="D26">
        <f>IF(VLOOKUP($A26,uusintamittaus!$B$2:$AE$292,6,FALSE)="","",VLOOKUP($A26,uusintamittaus!$B$2:$AE$292,6,FALSE))</f>
        <v>1</v>
      </c>
      <c r="E26">
        <f>IF(VLOOKUP($A26,uusintamittaus!$B$2:$AE$292,7,FALSE)="","",VLOOKUP($A26,uusintamittaus!$B$2:$AE$292,7,FALSE))</f>
        <v>11</v>
      </c>
      <c r="F26">
        <f>IF(VLOOKUP($A26,uusintamittaus!$B$2:$AE$292,8,FALSE)="","",VLOOKUP($A26,uusintamittaus!$B$2:$AE$292,8,FALSE))</f>
        <v>267</v>
      </c>
      <c r="G26">
        <f>IF(VLOOKUP($A26,opiskelijoiden_mittaus!$B$2:$AE$292,4,FALSE)="","",VLOOKUP($A26,opiskelijoiden_mittaus!$B$2:$AE$292,4,FALSE))</f>
        <v>1</v>
      </c>
      <c r="H26">
        <f>IF(VLOOKUP($A26,opiskelijoiden_mittaus!$B$2:$AE$292,5,FALSE)="","",VLOOKUP($A26,opiskelijoiden_mittaus!$B$2:$AE$292,5,FALSE))</f>
        <v>1</v>
      </c>
      <c r="I26">
        <f>IF(VLOOKUP($A26,opiskelijoiden_mittaus!$B$2:$AE$292,6,FALSE)="","",VLOOKUP($A26,opiskelijoiden_mittaus!$B$2:$AE$292,6,FALSE))</f>
        <v>1</v>
      </c>
      <c r="J26">
        <f>IF(VLOOKUP($A26,opiskelijoiden_mittaus!$B$2:$AE$292,7,FALSE)="","",VLOOKUP($A26,opiskelijoiden_mittaus!$B$2:$AE$292,7,FALSE))</f>
        <v>11</v>
      </c>
      <c r="K26">
        <f>IF(VLOOKUP($A26,opiskelijoiden_mittaus!$B$2:$AE$292,8,FALSE)="","",VLOOKUP($A26,opiskelijoiden_mittaus!$B$2:$AE$292,8,FALSE))</f>
        <v>260</v>
      </c>
      <c r="L26">
        <f t="shared" si="1"/>
        <v>0</v>
      </c>
      <c r="M26">
        <f t="shared" si="2"/>
        <v>1</v>
      </c>
      <c r="N26">
        <f t="shared" si="3"/>
        <v>0</v>
      </c>
      <c r="O26">
        <f t="shared" si="4"/>
        <v>1</v>
      </c>
      <c r="P26">
        <f t="shared" si="5"/>
        <v>0</v>
      </c>
      <c r="Q26">
        <f t="shared" si="6"/>
        <v>0</v>
      </c>
      <c r="R26">
        <f t="shared" si="7"/>
        <v>1</v>
      </c>
      <c r="S26">
        <f t="shared" si="8"/>
        <v>0</v>
      </c>
      <c r="T26">
        <f t="shared" si="9"/>
        <v>1</v>
      </c>
      <c r="U26">
        <f t="shared" si="10"/>
        <v>7</v>
      </c>
    </row>
    <row r="27" spans="1:21" ht="12.75">
      <c r="A27">
        <v>295</v>
      </c>
      <c r="B27">
        <f>IF(VLOOKUP($A27,uusintamittaus!$B$2:$AE$292,4,FALSE)="","",VLOOKUP($A27,uusintamittaus!$B$2:$AE$292,4,FALSE))</f>
        <v>1</v>
      </c>
      <c r="C27">
        <f>IF(VLOOKUP($A27,uusintamittaus!$B$2:$AE$292,5,FALSE)="","",VLOOKUP($A27,uusintamittaus!$B$2:$AE$292,5,FALSE))</f>
        <v>1</v>
      </c>
      <c r="D27">
        <f>IF(VLOOKUP($A27,uusintamittaus!$B$2:$AE$292,6,FALSE)="","",VLOOKUP($A27,uusintamittaus!$B$2:$AE$292,6,FALSE))</f>
        <v>1</v>
      </c>
      <c r="E27">
        <f>IF(VLOOKUP($A27,uusintamittaus!$B$2:$AE$292,7,FALSE)="","",VLOOKUP($A27,uusintamittaus!$B$2:$AE$292,7,FALSE))</f>
        <v>11</v>
      </c>
      <c r="F27">
        <f>IF(VLOOKUP($A27,uusintamittaus!$B$2:$AE$292,8,FALSE)="","",VLOOKUP($A27,uusintamittaus!$B$2:$AE$292,8,FALSE))</f>
        <v>282</v>
      </c>
      <c r="G27">
        <f>IF(VLOOKUP($A27,opiskelijoiden_mittaus!$B$2:$AE$292,4,FALSE)="","",VLOOKUP($A27,opiskelijoiden_mittaus!$B$2:$AE$292,4,FALSE))</f>
        <v>1</v>
      </c>
      <c r="H27">
        <f>IF(VLOOKUP($A27,opiskelijoiden_mittaus!$B$2:$AE$292,5,FALSE)="","",VLOOKUP($A27,opiskelijoiden_mittaus!$B$2:$AE$292,5,FALSE))</f>
        <v>1</v>
      </c>
      <c r="I27">
        <f>IF(VLOOKUP($A27,opiskelijoiden_mittaus!$B$2:$AE$292,6,FALSE)="","",VLOOKUP($A27,opiskelijoiden_mittaus!$B$2:$AE$292,6,FALSE))</f>
        <v>1</v>
      </c>
      <c r="J27">
        <f>IF(VLOOKUP($A27,opiskelijoiden_mittaus!$B$2:$AE$292,7,FALSE)="","",VLOOKUP($A27,opiskelijoiden_mittaus!$B$2:$AE$292,7,FALSE))</f>
        <v>11</v>
      </c>
      <c r="K27">
        <f>IF(VLOOKUP($A27,opiskelijoiden_mittaus!$B$2:$AE$292,8,FALSE)="","",VLOOKUP($A27,opiskelijoiden_mittaus!$B$2:$AE$292,8,FALSE))</f>
        <v>282</v>
      </c>
      <c r="L27">
        <f t="shared" si="1"/>
        <v>0</v>
      </c>
      <c r="M27">
        <f t="shared" si="2"/>
        <v>1</v>
      </c>
      <c r="N27">
        <f t="shared" si="3"/>
        <v>0</v>
      </c>
      <c r="O27">
        <f t="shared" si="4"/>
        <v>1</v>
      </c>
      <c r="P27">
        <f t="shared" si="5"/>
        <v>0</v>
      </c>
      <c r="Q27">
        <f t="shared" si="6"/>
        <v>0</v>
      </c>
      <c r="R27">
        <f t="shared" si="7"/>
        <v>1</v>
      </c>
      <c r="S27">
        <f t="shared" si="8"/>
        <v>0</v>
      </c>
      <c r="T27">
        <f t="shared" si="9"/>
        <v>1</v>
      </c>
      <c r="U27">
        <f t="shared" si="10"/>
        <v>0</v>
      </c>
    </row>
    <row r="28" spans="1:21" ht="12.75">
      <c r="A28">
        <v>296</v>
      </c>
      <c r="B28">
        <f>IF(VLOOKUP($A28,uusintamittaus!$B$2:$AE$292,4,FALSE)="","",VLOOKUP($A28,uusintamittaus!$B$2:$AE$292,4,FALSE))</f>
        <v>1</v>
      </c>
      <c r="C28">
        <f>IF(VLOOKUP($A28,uusintamittaus!$B$2:$AE$292,5,FALSE)="","",VLOOKUP($A28,uusintamittaus!$B$2:$AE$292,5,FALSE))</f>
        <v>1</v>
      </c>
      <c r="D28">
        <f>IF(VLOOKUP($A28,uusintamittaus!$B$2:$AE$292,6,FALSE)="","",VLOOKUP($A28,uusintamittaus!$B$2:$AE$292,6,FALSE))</f>
        <v>1</v>
      </c>
      <c r="E28">
        <f>IF(VLOOKUP($A28,uusintamittaus!$B$2:$AE$292,7,FALSE)="","",VLOOKUP($A28,uusintamittaus!$B$2:$AE$292,7,FALSE))</f>
        <v>11</v>
      </c>
      <c r="F28">
        <f>IF(VLOOKUP($A28,uusintamittaus!$B$2:$AE$292,8,FALSE)="","",VLOOKUP($A28,uusintamittaus!$B$2:$AE$292,8,FALSE))</f>
        <v>159</v>
      </c>
      <c r="G28">
        <f>IF(VLOOKUP($A28,opiskelijoiden_mittaus!$B$2:$AE$292,4,FALSE)="","",VLOOKUP($A28,opiskelijoiden_mittaus!$B$2:$AE$292,4,FALSE))</f>
        <v>1</v>
      </c>
      <c r="H28">
        <f>IF(VLOOKUP($A28,opiskelijoiden_mittaus!$B$2:$AE$292,5,FALSE)="","",VLOOKUP($A28,opiskelijoiden_mittaus!$B$2:$AE$292,5,FALSE))</f>
        <v>1</v>
      </c>
      <c r="I28">
        <f>IF(VLOOKUP($A28,opiskelijoiden_mittaus!$B$2:$AE$292,6,FALSE)="","",VLOOKUP($A28,opiskelijoiden_mittaus!$B$2:$AE$292,6,FALSE))</f>
        <v>1</v>
      </c>
      <c r="J28">
        <f>IF(VLOOKUP($A28,opiskelijoiden_mittaus!$B$2:$AE$292,7,FALSE)="","",VLOOKUP($A28,opiskelijoiden_mittaus!$B$2:$AE$292,7,FALSE))</f>
        <v>11</v>
      </c>
      <c r="K28">
        <f>IF(VLOOKUP($A28,opiskelijoiden_mittaus!$B$2:$AE$292,8,FALSE)="","",VLOOKUP($A28,opiskelijoiden_mittaus!$B$2:$AE$292,8,FALSE))</f>
        <v>163</v>
      </c>
      <c r="L28">
        <f t="shared" si="1"/>
        <v>0</v>
      </c>
      <c r="M28">
        <f t="shared" si="2"/>
        <v>1</v>
      </c>
      <c r="N28">
        <f t="shared" si="3"/>
        <v>0</v>
      </c>
      <c r="O28">
        <f t="shared" si="4"/>
        <v>1</v>
      </c>
      <c r="P28">
        <f t="shared" si="5"/>
        <v>0</v>
      </c>
      <c r="Q28">
        <f t="shared" si="6"/>
        <v>0</v>
      </c>
      <c r="R28">
        <f t="shared" si="7"/>
        <v>1</v>
      </c>
      <c r="S28">
        <f t="shared" si="8"/>
        <v>0</v>
      </c>
      <c r="T28">
        <f t="shared" si="9"/>
        <v>1</v>
      </c>
      <c r="U28">
        <f t="shared" si="10"/>
        <v>-4</v>
      </c>
    </row>
    <row r="29" spans="1:21" ht="12.75">
      <c r="A29">
        <v>297</v>
      </c>
      <c r="B29">
        <f>IF(VLOOKUP($A29,uusintamittaus!$B$2:$AE$292,4,FALSE)="","",VLOOKUP($A29,uusintamittaus!$B$2:$AE$292,4,FALSE))</f>
        <v>1</v>
      </c>
      <c r="C29">
        <f>IF(VLOOKUP($A29,uusintamittaus!$B$2:$AE$292,5,FALSE)="","",VLOOKUP($A29,uusintamittaus!$B$2:$AE$292,5,FALSE))</f>
        <v>1</v>
      </c>
      <c r="D29">
        <f>IF(VLOOKUP($A29,uusintamittaus!$B$2:$AE$292,6,FALSE)="","",VLOOKUP($A29,uusintamittaus!$B$2:$AE$292,6,FALSE))</f>
        <v>1</v>
      </c>
      <c r="E29">
        <f>IF(VLOOKUP($A29,uusintamittaus!$B$2:$AE$292,7,FALSE)="","",VLOOKUP($A29,uusintamittaus!$B$2:$AE$292,7,FALSE))</f>
        <v>11</v>
      </c>
      <c r="F29">
        <f>IF(VLOOKUP($A29,uusintamittaus!$B$2:$AE$292,8,FALSE)="","",VLOOKUP($A29,uusintamittaus!$B$2:$AE$292,8,FALSE))</f>
        <v>205</v>
      </c>
      <c r="G29">
        <f>IF(VLOOKUP($A29,opiskelijoiden_mittaus!$B$2:$AE$292,4,FALSE)="","",VLOOKUP($A29,opiskelijoiden_mittaus!$B$2:$AE$292,4,FALSE))</f>
        <v>1</v>
      </c>
      <c r="H29">
        <f>IF(VLOOKUP($A29,opiskelijoiden_mittaus!$B$2:$AE$292,5,FALSE)="","",VLOOKUP($A29,opiskelijoiden_mittaus!$B$2:$AE$292,5,FALSE))</f>
        <v>1</v>
      </c>
      <c r="I29">
        <f>IF(VLOOKUP($A29,opiskelijoiden_mittaus!$B$2:$AE$292,6,FALSE)="","",VLOOKUP($A29,opiskelijoiden_mittaus!$B$2:$AE$292,6,FALSE))</f>
        <v>1</v>
      </c>
      <c r="J29">
        <f>IF(VLOOKUP($A29,opiskelijoiden_mittaus!$B$2:$AE$292,7,FALSE)="","",VLOOKUP($A29,opiskelijoiden_mittaus!$B$2:$AE$292,7,FALSE))</f>
        <v>11</v>
      </c>
      <c r="K29">
        <f>IF(VLOOKUP($A29,opiskelijoiden_mittaus!$B$2:$AE$292,8,FALSE)="","",VLOOKUP($A29,opiskelijoiden_mittaus!$B$2:$AE$292,8,FALSE))</f>
        <v>203</v>
      </c>
      <c r="L29">
        <f t="shared" si="1"/>
        <v>0</v>
      </c>
      <c r="M29">
        <f t="shared" si="2"/>
        <v>1</v>
      </c>
      <c r="N29">
        <f t="shared" si="3"/>
        <v>0</v>
      </c>
      <c r="O29">
        <f t="shared" si="4"/>
        <v>1</v>
      </c>
      <c r="P29">
        <f t="shared" si="5"/>
        <v>0</v>
      </c>
      <c r="Q29">
        <f t="shared" si="6"/>
        <v>0</v>
      </c>
      <c r="R29">
        <f t="shared" si="7"/>
        <v>1</v>
      </c>
      <c r="S29">
        <f t="shared" si="8"/>
        <v>0</v>
      </c>
      <c r="T29">
        <f t="shared" si="9"/>
        <v>1</v>
      </c>
      <c r="U29">
        <f t="shared" si="10"/>
        <v>2</v>
      </c>
    </row>
    <row r="30" spans="1:21" ht="12.75">
      <c r="A30">
        <v>298</v>
      </c>
      <c r="B30">
        <f>IF(VLOOKUP($A30,uusintamittaus!$B$2:$AE$292,4,FALSE)="","",VLOOKUP($A30,uusintamittaus!$B$2:$AE$292,4,FALSE))</f>
        <v>1</v>
      </c>
      <c r="C30">
        <f>IF(VLOOKUP($A30,uusintamittaus!$B$2:$AE$292,5,FALSE)="","",VLOOKUP($A30,uusintamittaus!$B$2:$AE$292,5,FALSE))</f>
        <v>1</v>
      </c>
      <c r="D30">
        <f>IF(VLOOKUP($A30,uusintamittaus!$B$2:$AE$292,6,FALSE)="","",VLOOKUP($A30,uusintamittaus!$B$2:$AE$292,6,FALSE))</f>
        <v>1</v>
      </c>
      <c r="E30">
        <f>IF(VLOOKUP($A30,uusintamittaus!$B$2:$AE$292,7,FALSE)="","",VLOOKUP($A30,uusintamittaus!$B$2:$AE$292,7,FALSE))</f>
        <v>11</v>
      </c>
      <c r="F30">
        <f>IF(VLOOKUP($A30,uusintamittaus!$B$2:$AE$292,8,FALSE)="","",VLOOKUP($A30,uusintamittaus!$B$2:$AE$292,8,FALSE))</f>
        <v>214</v>
      </c>
      <c r="G30">
        <f>IF(VLOOKUP($A30,opiskelijoiden_mittaus!$B$2:$AE$292,4,FALSE)="","",VLOOKUP($A30,opiskelijoiden_mittaus!$B$2:$AE$292,4,FALSE))</f>
        <v>1</v>
      </c>
      <c r="H30">
        <f>IF(VLOOKUP($A30,opiskelijoiden_mittaus!$B$2:$AE$292,5,FALSE)="","",VLOOKUP($A30,opiskelijoiden_mittaus!$B$2:$AE$292,5,FALSE))</f>
        <v>1</v>
      </c>
      <c r="I30">
        <f>IF(VLOOKUP($A30,opiskelijoiden_mittaus!$B$2:$AE$292,6,FALSE)="","",VLOOKUP($A30,opiskelijoiden_mittaus!$B$2:$AE$292,6,FALSE))</f>
        <v>1</v>
      </c>
      <c r="J30">
        <f>IF(VLOOKUP($A30,opiskelijoiden_mittaus!$B$2:$AE$292,7,FALSE)="","",VLOOKUP($A30,opiskelijoiden_mittaus!$B$2:$AE$292,7,FALSE))</f>
        <v>11</v>
      </c>
      <c r="K30">
        <f>IF(VLOOKUP($A30,opiskelijoiden_mittaus!$B$2:$AE$292,8,FALSE)="","",VLOOKUP($A30,opiskelijoiden_mittaus!$B$2:$AE$292,8,FALSE))</f>
        <v>214</v>
      </c>
      <c r="L30">
        <f t="shared" si="1"/>
        <v>0</v>
      </c>
      <c r="M30">
        <f t="shared" si="2"/>
        <v>1</v>
      </c>
      <c r="N30">
        <f t="shared" si="3"/>
        <v>0</v>
      </c>
      <c r="O30">
        <f t="shared" si="4"/>
        <v>1</v>
      </c>
      <c r="P30">
        <f t="shared" si="5"/>
        <v>0</v>
      </c>
      <c r="Q30">
        <f t="shared" si="6"/>
        <v>0</v>
      </c>
      <c r="R30">
        <f t="shared" si="7"/>
        <v>1</v>
      </c>
      <c r="S30">
        <f t="shared" si="8"/>
        <v>0</v>
      </c>
      <c r="T30">
        <f t="shared" si="9"/>
        <v>1</v>
      </c>
      <c r="U30">
        <f t="shared" si="10"/>
        <v>0</v>
      </c>
    </row>
    <row r="31" spans="1:21" ht="12.75">
      <c r="A31">
        <v>299</v>
      </c>
      <c r="B31">
        <f>IF(VLOOKUP($A31,uusintamittaus!$B$2:$AE$292,4,FALSE)="","",VLOOKUP($A31,uusintamittaus!$B$2:$AE$292,4,FALSE))</f>
        <v>1</v>
      </c>
      <c r="C31">
        <f>IF(VLOOKUP($A31,uusintamittaus!$B$2:$AE$292,5,FALSE)="","",VLOOKUP($A31,uusintamittaus!$B$2:$AE$292,5,FALSE))</f>
        <v>1</v>
      </c>
      <c r="D31">
        <f>IF(VLOOKUP($A31,uusintamittaus!$B$2:$AE$292,6,FALSE)="","",VLOOKUP($A31,uusintamittaus!$B$2:$AE$292,6,FALSE))</f>
        <v>1</v>
      </c>
      <c r="E31">
        <f>IF(VLOOKUP($A31,uusintamittaus!$B$2:$AE$292,7,FALSE)="","",VLOOKUP($A31,uusintamittaus!$B$2:$AE$292,7,FALSE))</f>
        <v>11</v>
      </c>
      <c r="F31">
        <f>IF(VLOOKUP($A31,uusintamittaus!$B$2:$AE$292,8,FALSE)="","",VLOOKUP($A31,uusintamittaus!$B$2:$AE$292,8,FALSE))</f>
        <v>292</v>
      </c>
      <c r="G31">
        <f>IF(VLOOKUP($A31,opiskelijoiden_mittaus!$B$2:$AE$292,4,FALSE)="","",VLOOKUP($A31,opiskelijoiden_mittaus!$B$2:$AE$292,4,FALSE))</f>
        <v>1</v>
      </c>
      <c r="H31">
        <f>IF(VLOOKUP($A31,opiskelijoiden_mittaus!$B$2:$AE$292,5,FALSE)="","",VLOOKUP($A31,opiskelijoiden_mittaus!$B$2:$AE$292,5,FALSE))</f>
        <v>1</v>
      </c>
      <c r="I31">
        <f>IF(VLOOKUP($A31,opiskelijoiden_mittaus!$B$2:$AE$292,6,FALSE)="","",VLOOKUP($A31,opiskelijoiden_mittaus!$B$2:$AE$292,6,FALSE))</f>
        <v>1</v>
      </c>
      <c r="J31">
        <f>IF(VLOOKUP($A31,opiskelijoiden_mittaus!$B$2:$AE$292,7,FALSE)="","",VLOOKUP($A31,opiskelijoiden_mittaus!$B$2:$AE$292,7,FALSE))</f>
        <v>11</v>
      </c>
      <c r="K31">
        <f>IF(VLOOKUP($A31,opiskelijoiden_mittaus!$B$2:$AE$292,8,FALSE)="","",VLOOKUP($A31,opiskelijoiden_mittaus!$B$2:$AE$292,8,FALSE))</f>
        <v>290</v>
      </c>
      <c r="L31">
        <f t="shared" si="1"/>
        <v>0</v>
      </c>
      <c r="M31">
        <f t="shared" si="2"/>
        <v>1</v>
      </c>
      <c r="N31">
        <f t="shared" si="3"/>
        <v>0</v>
      </c>
      <c r="O31">
        <f t="shared" si="4"/>
        <v>1</v>
      </c>
      <c r="P31">
        <f t="shared" si="5"/>
        <v>0</v>
      </c>
      <c r="Q31">
        <f t="shared" si="6"/>
        <v>0</v>
      </c>
      <c r="R31">
        <f t="shared" si="7"/>
        <v>1</v>
      </c>
      <c r="S31">
        <f t="shared" si="8"/>
        <v>0</v>
      </c>
      <c r="T31">
        <f t="shared" si="9"/>
        <v>1</v>
      </c>
      <c r="U31">
        <f t="shared" si="10"/>
        <v>2</v>
      </c>
    </row>
    <row r="32" spans="1:21" ht="12.75">
      <c r="A32">
        <v>300</v>
      </c>
      <c r="B32">
        <f>IF(VLOOKUP($A32,uusintamittaus!$B$2:$AE$292,4,FALSE)="","",VLOOKUP($A32,uusintamittaus!$B$2:$AE$292,4,FALSE))</f>
        <v>1</v>
      </c>
      <c r="C32">
        <f>IF(VLOOKUP($A32,uusintamittaus!$B$2:$AE$292,5,FALSE)="","",VLOOKUP($A32,uusintamittaus!$B$2:$AE$292,5,FALSE))</f>
        <v>1</v>
      </c>
      <c r="D32">
        <f>IF(VLOOKUP($A32,uusintamittaus!$B$2:$AE$292,6,FALSE)="","",VLOOKUP($A32,uusintamittaus!$B$2:$AE$292,6,FALSE))</f>
        <v>1</v>
      </c>
      <c r="E32">
        <f>IF(VLOOKUP($A32,uusintamittaus!$B$2:$AE$292,7,FALSE)="","",VLOOKUP($A32,uusintamittaus!$B$2:$AE$292,7,FALSE))</f>
        <v>11</v>
      </c>
      <c r="F32">
        <f>IF(VLOOKUP($A32,uusintamittaus!$B$2:$AE$292,8,FALSE)="","",VLOOKUP($A32,uusintamittaus!$B$2:$AE$292,8,FALSE))</f>
        <v>233</v>
      </c>
      <c r="G32">
        <f>IF(VLOOKUP($A32,opiskelijoiden_mittaus!$B$2:$AE$292,4,FALSE)="","",VLOOKUP($A32,opiskelijoiden_mittaus!$B$2:$AE$292,4,FALSE))</f>
        <v>1</v>
      </c>
      <c r="H32">
        <f>IF(VLOOKUP($A32,opiskelijoiden_mittaus!$B$2:$AE$292,5,FALSE)="","",VLOOKUP($A32,opiskelijoiden_mittaus!$B$2:$AE$292,5,FALSE))</f>
        <v>1</v>
      </c>
      <c r="I32">
        <f>IF(VLOOKUP($A32,opiskelijoiden_mittaus!$B$2:$AE$292,6,FALSE)="","",VLOOKUP($A32,opiskelijoiden_mittaus!$B$2:$AE$292,6,FALSE))</f>
        <v>1</v>
      </c>
      <c r="J32">
        <f>IF(VLOOKUP($A32,opiskelijoiden_mittaus!$B$2:$AE$292,7,FALSE)="","",VLOOKUP($A32,opiskelijoiden_mittaus!$B$2:$AE$292,7,FALSE))</f>
        <v>11</v>
      </c>
      <c r="K32">
        <f>IF(VLOOKUP($A32,opiskelijoiden_mittaus!$B$2:$AE$292,8,FALSE)="","",VLOOKUP($A32,opiskelijoiden_mittaus!$B$2:$AE$292,8,FALSE))</f>
        <v>230</v>
      </c>
      <c r="L32">
        <f t="shared" si="1"/>
        <v>0</v>
      </c>
      <c r="M32">
        <f t="shared" si="2"/>
        <v>1</v>
      </c>
      <c r="N32">
        <f t="shared" si="3"/>
        <v>0</v>
      </c>
      <c r="O32">
        <f t="shared" si="4"/>
        <v>1</v>
      </c>
      <c r="P32">
        <f t="shared" si="5"/>
        <v>0</v>
      </c>
      <c r="Q32">
        <f t="shared" si="6"/>
        <v>0</v>
      </c>
      <c r="R32">
        <f t="shared" si="7"/>
        <v>1</v>
      </c>
      <c r="S32">
        <f t="shared" si="8"/>
        <v>0</v>
      </c>
      <c r="T32">
        <f t="shared" si="9"/>
        <v>1</v>
      </c>
      <c r="U32">
        <f t="shared" si="10"/>
        <v>3</v>
      </c>
    </row>
    <row r="33" spans="1:21" ht="12.75">
      <c r="A33">
        <v>301</v>
      </c>
      <c r="B33">
        <f>IF(VLOOKUP($A33,uusintamittaus!$B$2:$AE$292,4,FALSE)="","",VLOOKUP($A33,uusintamittaus!$B$2:$AE$292,4,FALSE))</f>
        <v>1</v>
      </c>
      <c r="C33">
        <f>IF(VLOOKUP($A33,uusintamittaus!$B$2:$AE$292,5,FALSE)="","",VLOOKUP($A33,uusintamittaus!$B$2:$AE$292,5,FALSE))</f>
        <v>1</v>
      </c>
      <c r="D33">
        <f>IF(VLOOKUP($A33,uusintamittaus!$B$2:$AE$292,6,FALSE)="","",VLOOKUP($A33,uusintamittaus!$B$2:$AE$292,6,FALSE))</f>
        <v>1</v>
      </c>
      <c r="E33">
        <f>IF(VLOOKUP($A33,uusintamittaus!$B$2:$AE$292,7,FALSE)="","",VLOOKUP($A33,uusintamittaus!$B$2:$AE$292,7,FALSE))</f>
        <v>11</v>
      </c>
      <c r="F33">
        <f>IF(VLOOKUP($A33,uusintamittaus!$B$2:$AE$292,8,FALSE)="","",VLOOKUP($A33,uusintamittaus!$B$2:$AE$292,8,FALSE))</f>
        <v>236</v>
      </c>
      <c r="G33">
        <f>IF(VLOOKUP($A33,opiskelijoiden_mittaus!$B$2:$AE$292,4,FALSE)="","",VLOOKUP($A33,opiskelijoiden_mittaus!$B$2:$AE$292,4,FALSE))</f>
        <v>1</v>
      </c>
      <c r="H33">
        <f>IF(VLOOKUP($A33,opiskelijoiden_mittaus!$B$2:$AE$292,5,FALSE)="","",VLOOKUP($A33,opiskelijoiden_mittaus!$B$2:$AE$292,5,FALSE))</f>
        <v>1</v>
      </c>
      <c r="I33">
        <f>IF(VLOOKUP($A33,opiskelijoiden_mittaus!$B$2:$AE$292,6,FALSE)="","",VLOOKUP($A33,opiskelijoiden_mittaus!$B$2:$AE$292,6,FALSE))</f>
        <v>1</v>
      </c>
      <c r="J33">
        <f>IF(VLOOKUP($A33,opiskelijoiden_mittaus!$B$2:$AE$292,7,FALSE)="","",VLOOKUP($A33,opiskelijoiden_mittaus!$B$2:$AE$292,7,FALSE))</f>
        <v>11</v>
      </c>
      <c r="K33">
        <f>IF(VLOOKUP($A33,opiskelijoiden_mittaus!$B$2:$AE$292,8,FALSE)="","",VLOOKUP($A33,opiskelijoiden_mittaus!$B$2:$AE$292,8,FALSE))</f>
        <v>234</v>
      </c>
      <c r="L33">
        <f t="shared" si="1"/>
        <v>0</v>
      </c>
      <c r="M33">
        <f t="shared" si="2"/>
        <v>1</v>
      </c>
      <c r="N33">
        <f t="shared" si="3"/>
        <v>0</v>
      </c>
      <c r="O33">
        <f t="shared" si="4"/>
        <v>1</v>
      </c>
      <c r="P33">
        <f t="shared" si="5"/>
        <v>0</v>
      </c>
      <c r="Q33">
        <f t="shared" si="6"/>
        <v>0</v>
      </c>
      <c r="R33">
        <f t="shared" si="7"/>
        <v>1</v>
      </c>
      <c r="S33">
        <f t="shared" si="8"/>
        <v>0</v>
      </c>
      <c r="T33">
        <f t="shared" si="9"/>
        <v>1</v>
      </c>
      <c r="U33">
        <f t="shared" si="10"/>
        <v>2</v>
      </c>
    </row>
    <row r="34" spans="1:21" ht="12.75">
      <c r="A34">
        <v>302</v>
      </c>
      <c r="B34">
        <f>IF(VLOOKUP($A34,uusintamittaus!$B$2:$AE$292,4,FALSE)="","",VLOOKUP($A34,uusintamittaus!$B$2:$AE$292,4,FALSE))</f>
        <v>1</v>
      </c>
      <c r="C34">
        <f>IF(VLOOKUP($A34,uusintamittaus!$B$2:$AE$292,5,FALSE)="","",VLOOKUP($A34,uusintamittaus!$B$2:$AE$292,5,FALSE))</f>
        <v>1</v>
      </c>
      <c r="D34">
        <f>IF(VLOOKUP($A34,uusintamittaus!$B$2:$AE$292,6,FALSE)="","",VLOOKUP($A34,uusintamittaus!$B$2:$AE$292,6,FALSE))</f>
        <v>1</v>
      </c>
      <c r="E34">
        <f>IF(VLOOKUP($A34,uusintamittaus!$B$2:$AE$292,7,FALSE)="","",VLOOKUP($A34,uusintamittaus!$B$2:$AE$292,7,FALSE))</f>
        <v>11</v>
      </c>
      <c r="F34">
        <f>IF(VLOOKUP($A34,uusintamittaus!$B$2:$AE$292,8,FALSE)="","",VLOOKUP($A34,uusintamittaus!$B$2:$AE$292,8,FALSE))</f>
        <v>196</v>
      </c>
      <c r="G34">
        <f>IF(VLOOKUP($A34,opiskelijoiden_mittaus!$B$2:$AE$292,4,FALSE)="","",VLOOKUP($A34,opiskelijoiden_mittaus!$B$2:$AE$292,4,FALSE))</f>
        <v>1</v>
      </c>
      <c r="H34">
        <f>IF(VLOOKUP($A34,opiskelijoiden_mittaus!$B$2:$AE$292,5,FALSE)="","",VLOOKUP($A34,opiskelijoiden_mittaus!$B$2:$AE$292,5,FALSE))</f>
        <v>1</v>
      </c>
      <c r="I34">
        <f>IF(VLOOKUP($A34,opiskelijoiden_mittaus!$B$2:$AE$292,6,FALSE)="","",VLOOKUP($A34,opiskelijoiden_mittaus!$B$2:$AE$292,6,FALSE))</f>
        <v>1</v>
      </c>
      <c r="J34">
        <f>IF(VLOOKUP($A34,opiskelijoiden_mittaus!$B$2:$AE$292,7,FALSE)="","",VLOOKUP($A34,opiskelijoiden_mittaus!$B$2:$AE$292,7,FALSE))</f>
        <v>11</v>
      </c>
      <c r="K34">
        <f>IF(VLOOKUP($A34,opiskelijoiden_mittaus!$B$2:$AE$292,8,FALSE)="","",VLOOKUP($A34,opiskelijoiden_mittaus!$B$2:$AE$292,8,FALSE))</f>
        <v>191</v>
      </c>
      <c r="L34">
        <f t="shared" si="1"/>
        <v>0</v>
      </c>
      <c r="M34">
        <f t="shared" si="2"/>
        <v>1</v>
      </c>
      <c r="N34">
        <f t="shared" si="3"/>
        <v>0</v>
      </c>
      <c r="O34">
        <f t="shared" si="4"/>
        <v>1</v>
      </c>
      <c r="P34">
        <f t="shared" si="5"/>
        <v>0</v>
      </c>
      <c r="Q34">
        <f t="shared" si="6"/>
        <v>0</v>
      </c>
      <c r="R34">
        <f t="shared" si="7"/>
        <v>1</v>
      </c>
      <c r="S34">
        <f t="shared" si="8"/>
        <v>0</v>
      </c>
      <c r="T34">
        <f t="shared" si="9"/>
        <v>1</v>
      </c>
      <c r="U34">
        <f t="shared" si="10"/>
        <v>5</v>
      </c>
    </row>
    <row r="35" spans="1:21" ht="12.75">
      <c r="A35">
        <v>303</v>
      </c>
      <c r="B35">
        <f>IF(VLOOKUP($A35,uusintamittaus!$B$2:$AE$292,4,FALSE)="","",VLOOKUP($A35,uusintamittaus!$B$2:$AE$292,4,FALSE))</f>
        <v>2</v>
      </c>
      <c r="C35">
        <f>IF(VLOOKUP($A35,uusintamittaus!$B$2:$AE$292,5,FALSE)="","",VLOOKUP($A35,uusintamittaus!$B$2:$AE$292,5,FALSE))</f>
      </c>
      <c r="D35">
        <f>IF(VLOOKUP($A35,uusintamittaus!$B$2:$AE$292,6,FALSE)="","",VLOOKUP($A35,uusintamittaus!$B$2:$AE$292,6,FALSE))</f>
      </c>
      <c r="E35">
        <f>IF(VLOOKUP($A35,uusintamittaus!$B$2:$AE$292,7,FALSE)="","",VLOOKUP($A35,uusintamittaus!$B$2:$AE$292,7,FALSE))</f>
      </c>
      <c r="F35">
        <f>IF(VLOOKUP($A35,uusintamittaus!$B$2:$AE$292,8,FALSE)="","",VLOOKUP($A35,uusintamittaus!$B$2:$AE$292,8,FALSE))</f>
      </c>
      <c r="G35">
        <f>IF(VLOOKUP($A35,opiskelijoiden_mittaus!$B$2:$AE$292,4,FALSE)="","",VLOOKUP($A35,opiskelijoiden_mittaus!$B$2:$AE$292,4,FALSE))</f>
        <v>2</v>
      </c>
      <c r="H35">
        <f>IF(VLOOKUP($A35,opiskelijoiden_mittaus!$B$2:$AE$292,5,FALSE)="","",VLOOKUP($A35,opiskelijoiden_mittaus!$B$2:$AE$292,5,FALSE))</f>
      </c>
      <c r="I35">
        <f>IF(VLOOKUP($A35,opiskelijoiden_mittaus!$B$2:$AE$292,6,FALSE)="","",VLOOKUP($A35,opiskelijoiden_mittaus!$B$2:$AE$292,6,FALSE))</f>
      </c>
      <c r="J35">
        <f>IF(VLOOKUP($A35,opiskelijoiden_mittaus!$B$2:$AE$292,7,FALSE)="","",VLOOKUP($A35,opiskelijoiden_mittaus!$B$2:$AE$292,7,FALSE))</f>
      </c>
      <c r="K35">
        <f>IF(VLOOKUP($A35,opiskelijoiden_mittaus!$B$2:$AE$292,8,FALSE)="","",VLOOKUP($A35,opiskelijoiden_mittaus!$B$2:$AE$292,8,FALSE))</f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0</v>
      </c>
      <c r="P35">
        <f t="shared" si="5"/>
        <v>0</v>
      </c>
      <c r="Q35">
        <f t="shared" si="6"/>
        <v>0</v>
      </c>
      <c r="R35">
        <f t="shared" si="7"/>
        <v>0</v>
      </c>
      <c r="S35">
        <f t="shared" si="8"/>
        <v>0</v>
      </c>
      <c r="T35">
        <f t="shared" si="9"/>
        <v>0</v>
      </c>
      <c r="U35">
        <f t="shared" si="10"/>
      </c>
    </row>
    <row r="36" spans="1:21" ht="12.75">
      <c r="A36">
        <v>304</v>
      </c>
      <c r="B36">
        <f>IF(VLOOKUP($A36,uusintamittaus!$B$2:$AE$292,4,FALSE)="","",VLOOKUP($A36,uusintamittaus!$B$2:$AE$292,4,FALSE))</f>
        <v>1</v>
      </c>
      <c r="C36">
        <f>IF(VLOOKUP($A36,uusintamittaus!$B$2:$AE$292,5,FALSE)="","",VLOOKUP($A36,uusintamittaus!$B$2:$AE$292,5,FALSE))</f>
        <v>1</v>
      </c>
      <c r="D36">
        <f>IF(VLOOKUP($A36,uusintamittaus!$B$2:$AE$292,6,FALSE)="","",VLOOKUP($A36,uusintamittaus!$B$2:$AE$292,6,FALSE))</f>
        <v>3</v>
      </c>
      <c r="E36">
        <f>IF(VLOOKUP($A36,uusintamittaus!$B$2:$AE$292,7,FALSE)="","",VLOOKUP($A36,uusintamittaus!$B$2:$AE$292,7,FALSE))</f>
        <v>11</v>
      </c>
      <c r="F36">
        <f>IF(VLOOKUP($A36,uusintamittaus!$B$2:$AE$292,8,FALSE)="","",VLOOKUP($A36,uusintamittaus!$B$2:$AE$292,8,FALSE))</f>
        <v>257</v>
      </c>
      <c r="G36">
        <f>IF(VLOOKUP($A36,opiskelijoiden_mittaus!$B$2:$AE$292,4,FALSE)="","",VLOOKUP($A36,opiskelijoiden_mittaus!$B$2:$AE$292,4,FALSE))</f>
        <v>1</v>
      </c>
      <c r="H36">
        <f>IF(VLOOKUP($A36,opiskelijoiden_mittaus!$B$2:$AE$292,5,FALSE)="","",VLOOKUP($A36,opiskelijoiden_mittaus!$B$2:$AE$292,5,FALSE))</f>
        <v>1</v>
      </c>
      <c r="I36">
        <f>IF(VLOOKUP($A36,opiskelijoiden_mittaus!$B$2:$AE$292,6,FALSE)="","",VLOOKUP($A36,opiskelijoiden_mittaus!$B$2:$AE$292,6,FALSE))</f>
        <v>3</v>
      </c>
      <c r="J36">
        <f>IF(VLOOKUP($A36,opiskelijoiden_mittaus!$B$2:$AE$292,7,FALSE)="","",VLOOKUP($A36,opiskelijoiden_mittaus!$B$2:$AE$292,7,FALSE))</f>
        <v>11</v>
      </c>
      <c r="K36">
        <f>IF(VLOOKUP($A36,opiskelijoiden_mittaus!$B$2:$AE$292,8,FALSE)="","",VLOOKUP($A36,opiskelijoiden_mittaus!$B$2:$AE$292,8,FALSE))</f>
        <v>260</v>
      </c>
      <c r="L36">
        <f t="shared" si="1"/>
        <v>0</v>
      </c>
      <c r="M36">
        <f t="shared" si="2"/>
        <v>1</v>
      </c>
      <c r="N36">
        <f t="shared" si="3"/>
        <v>0</v>
      </c>
      <c r="O36">
        <f t="shared" si="4"/>
        <v>1</v>
      </c>
      <c r="P36">
        <f t="shared" si="5"/>
        <v>0</v>
      </c>
      <c r="Q36">
        <f t="shared" si="6"/>
        <v>0</v>
      </c>
      <c r="R36">
        <f t="shared" si="7"/>
        <v>1</v>
      </c>
      <c r="S36">
        <f t="shared" si="8"/>
        <v>0</v>
      </c>
      <c r="T36">
        <f t="shared" si="9"/>
        <v>1</v>
      </c>
      <c r="U36">
        <f t="shared" si="10"/>
        <v>-3</v>
      </c>
    </row>
    <row r="37" spans="1:21" ht="12.75">
      <c r="A37">
        <v>305</v>
      </c>
      <c r="B37">
        <f>IF(VLOOKUP($A37,uusintamittaus!$B$2:$AE$292,4,FALSE)="","",VLOOKUP($A37,uusintamittaus!$B$2:$AE$292,4,FALSE))</f>
        <v>1</v>
      </c>
      <c r="C37">
        <f>IF(VLOOKUP($A37,uusintamittaus!$B$2:$AE$292,5,FALSE)="","",VLOOKUP($A37,uusintamittaus!$B$2:$AE$292,5,FALSE))</f>
        <v>1</v>
      </c>
      <c r="D37">
        <f>IF(VLOOKUP($A37,uusintamittaus!$B$2:$AE$292,6,FALSE)="","",VLOOKUP($A37,uusintamittaus!$B$2:$AE$292,6,FALSE))</f>
        <v>3</v>
      </c>
      <c r="E37">
        <f>IF(VLOOKUP($A37,uusintamittaus!$B$2:$AE$292,7,FALSE)="","",VLOOKUP($A37,uusintamittaus!$B$2:$AE$292,7,FALSE))</f>
        <v>11</v>
      </c>
      <c r="F37">
        <f>IF(VLOOKUP($A37,uusintamittaus!$B$2:$AE$292,8,FALSE)="","",VLOOKUP($A37,uusintamittaus!$B$2:$AE$292,8,FALSE))</f>
        <v>232</v>
      </c>
      <c r="G37">
        <f>IF(VLOOKUP($A37,opiskelijoiden_mittaus!$B$2:$AE$292,4,FALSE)="","",VLOOKUP($A37,opiskelijoiden_mittaus!$B$2:$AE$292,4,FALSE))</f>
        <v>1</v>
      </c>
      <c r="H37">
        <f>IF(VLOOKUP($A37,opiskelijoiden_mittaus!$B$2:$AE$292,5,FALSE)="","",VLOOKUP($A37,opiskelijoiden_mittaus!$B$2:$AE$292,5,FALSE))</f>
        <v>1</v>
      </c>
      <c r="I37">
        <f>IF(VLOOKUP($A37,opiskelijoiden_mittaus!$B$2:$AE$292,6,FALSE)="","",VLOOKUP($A37,opiskelijoiden_mittaus!$B$2:$AE$292,6,FALSE))</f>
        <v>3</v>
      </c>
      <c r="J37">
        <f>IF(VLOOKUP($A37,opiskelijoiden_mittaus!$B$2:$AE$292,7,FALSE)="","",VLOOKUP($A37,opiskelijoiden_mittaus!$B$2:$AE$292,7,FALSE))</f>
        <v>11</v>
      </c>
      <c r="K37">
        <f>IF(VLOOKUP($A37,opiskelijoiden_mittaus!$B$2:$AE$292,8,FALSE)="","",VLOOKUP($A37,opiskelijoiden_mittaus!$B$2:$AE$292,8,FALSE))</f>
        <v>232</v>
      </c>
      <c r="L37">
        <f t="shared" si="1"/>
        <v>0</v>
      </c>
      <c r="M37">
        <f t="shared" si="2"/>
        <v>1</v>
      </c>
      <c r="N37">
        <f t="shared" si="3"/>
        <v>0</v>
      </c>
      <c r="O37">
        <f t="shared" si="4"/>
        <v>1</v>
      </c>
      <c r="P37">
        <f t="shared" si="5"/>
        <v>0</v>
      </c>
      <c r="Q37">
        <f t="shared" si="6"/>
        <v>0</v>
      </c>
      <c r="R37">
        <f t="shared" si="7"/>
        <v>1</v>
      </c>
      <c r="S37">
        <f t="shared" si="8"/>
        <v>0</v>
      </c>
      <c r="T37">
        <f t="shared" si="9"/>
        <v>1</v>
      </c>
      <c r="U37">
        <f t="shared" si="10"/>
        <v>0</v>
      </c>
    </row>
    <row r="38" spans="1:21" ht="12.75">
      <c r="A38">
        <v>306</v>
      </c>
      <c r="B38">
        <f>IF(VLOOKUP($A38,uusintamittaus!$B$2:$AE$292,4,FALSE)="","",VLOOKUP($A38,uusintamittaus!$B$2:$AE$292,4,FALSE))</f>
        <v>1</v>
      </c>
      <c r="C38">
        <f>IF(VLOOKUP($A38,uusintamittaus!$B$2:$AE$292,5,FALSE)="","",VLOOKUP($A38,uusintamittaus!$B$2:$AE$292,5,FALSE))</f>
        <v>1</v>
      </c>
      <c r="D38">
        <f>IF(VLOOKUP($A38,uusintamittaus!$B$2:$AE$292,6,FALSE)="","",VLOOKUP($A38,uusintamittaus!$B$2:$AE$292,6,FALSE))</f>
        <v>1</v>
      </c>
      <c r="E38">
        <f>IF(VLOOKUP($A38,uusintamittaus!$B$2:$AE$292,7,FALSE)="","",VLOOKUP($A38,uusintamittaus!$B$2:$AE$292,7,FALSE))</f>
        <v>11</v>
      </c>
      <c r="F38">
        <f>IF(VLOOKUP($A38,uusintamittaus!$B$2:$AE$292,8,FALSE)="","",VLOOKUP($A38,uusintamittaus!$B$2:$AE$292,8,FALSE))</f>
        <v>254</v>
      </c>
      <c r="G38">
        <f>IF(VLOOKUP($A38,opiskelijoiden_mittaus!$B$2:$AE$292,4,FALSE)="","",VLOOKUP($A38,opiskelijoiden_mittaus!$B$2:$AE$292,4,FALSE))</f>
        <v>1</v>
      </c>
      <c r="H38">
        <f>IF(VLOOKUP($A38,opiskelijoiden_mittaus!$B$2:$AE$292,5,FALSE)="","",VLOOKUP($A38,opiskelijoiden_mittaus!$B$2:$AE$292,5,FALSE))</f>
        <v>1</v>
      </c>
      <c r="I38">
        <f>IF(VLOOKUP($A38,opiskelijoiden_mittaus!$B$2:$AE$292,6,FALSE)="","",VLOOKUP($A38,opiskelijoiden_mittaus!$B$2:$AE$292,6,FALSE))</f>
        <v>1</v>
      </c>
      <c r="J38">
        <f>IF(VLOOKUP($A38,opiskelijoiden_mittaus!$B$2:$AE$292,7,FALSE)="","",VLOOKUP($A38,opiskelijoiden_mittaus!$B$2:$AE$292,7,FALSE))</f>
        <v>11</v>
      </c>
      <c r="K38">
        <f>IF(VLOOKUP($A38,opiskelijoiden_mittaus!$B$2:$AE$292,8,FALSE)="","",VLOOKUP($A38,opiskelijoiden_mittaus!$B$2:$AE$292,8,FALSE))</f>
        <v>249</v>
      </c>
      <c r="L38">
        <f t="shared" si="1"/>
        <v>0</v>
      </c>
      <c r="M38">
        <f t="shared" si="2"/>
        <v>1</v>
      </c>
      <c r="N38">
        <f t="shared" si="3"/>
        <v>0</v>
      </c>
      <c r="O38">
        <f t="shared" si="4"/>
        <v>1</v>
      </c>
      <c r="P38">
        <f t="shared" si="5"/>
        <v>0</v>
      </c>
      <c r="Q38">
        <f t="shared" si="6"/>
        <v>0</v>
      </c>
      <c r="R38">
        <f t="shared" si="7"/>
        <v>1</v>
      </c>
      <c r="S38">
        <f t="shared" si="8"/>
        <v>0</v>
      </c>
      <c r="T38">
        <f t="shared" si="9"/>
        <v>1</v>
      </c>
      <c r="U38">
        <f t="shared" si="10"/>
        <v>5</v>
      </c>
    </row>
    <row r="39" spans="1:21" ht="12.75">
      <c r="A39">
        <v>307</v>
      </c>
      <c r="B39">
        <f>IF(VLOOKUP($A39,uusintamittaus!$B$2:$AE$292,4,FALSE)="","",VLOOKUP($A39,uusintamittaus!$B$2:$AE$292,4,FALSE))</f>
        <v>1</v>
      </c>
      <c r="C39">
        <f>IF(VLOOKUP($A39,uusintamittaus!$B$2:$AE$292,5,FALSE)="","",VLOOKUP($A39,uusintamittaus!$B$2:$AE$292,5,FALSE))</f>
        <v>1</v>
      </c>
      <c r="D39">
        <f>IF(VLOOKUP($A39,uusintamittaus!$B$2:$AE$292,6,FALSE)="","",VLOOKUP($A39,uusintamittaus!$B$2:$AE$292,6,FALSE))</f>
        <v>3</v>
      </c>
      <c r="E39">
        <f>IF(VLOOKUP($A39,uusintamittaus!$B$2:$AE$292,7,FALSE)="","",VLOOKUP($A39,uusintamittaus!$B$2:$AE$292,7,FALSE))</f>
        <v>11</v>
      </c>
      <c r="F39">
        <f>IF(VLOOKUP($A39,uusintamittaus!$B$2:$AE$292,8,FALSE)="","",VLOOKUP($A39,uusintamittaus!$B$2:$AE$292,8,FALSE))</f>
        <v>213</v>
      </c>
      <c r="G39">
        <f>IF(VLOOKUP($A39,opiskelijoiden_mittaus!$B$2:$AE$292,4,FALSE)="","",VLOOKUP($A39,opiskelijoiden_mittaus!$B$2:$AE$292,4,FALSE))</f>
        <v>1</v>
      </c>
      <c r="H39">
        <f>IF(VLOOKUP($A39,opiskelijoiden_mittaus!$B$2:$AE$292,5,FALSE)="","",VLOOKUP($A39,opiskelijoiden_mittaus!$B$2:$AE$292,5,FALSE))</f>
        <v>1</v>
      </c>
      <c r="I39">
        <f>IF(VLOOKUP($A39,opiskelijoiden_mittaus!$B$2:$AE$292,6,FALSE)="","",VLOOKUP($A39,opiskelijoiden_mittaus!$B$2:$AE$292,6,FALSE))</f>
        <v>3</v>
      </c>
      <c r="J39">
        <f>IF(VLOOKUP($A39,opiskelijoiden_mittaus!$B$2:$AE$292,7,FALSE)="","",VLOOKUP($A39,opiskelijoiden_mittaus!$B$2:$AE$292,7,FALSE))</f>
        <v>11</v>
      </c>
      <c r="K39">
        <f>IF(VLOOKUP($A39,opiskelijoiden_mittaus!$B$2:$AE$292,8,FALSE)="","",VLOOKUP($A39,opiskelijoiden_mittaus!$B$2:$AE$292,8,FALSE))</f>
        <v>219</v>
      </c>
      <c r="L39">
        <f t="shared" si="1"/>
        <v>0</v>
      </c>
      <c r="M39">
        <f t="shared" si="2"/>
        <v>1</v>
      </c>
      <c r="N39">
        <f t="shared" si="3"/>
        <v>0</v>
      </c>
      <c r="O39">
        <f t="shared" si="4"/>
        <v>1</v>
      </c>
      <c r="P39">
        <f t="shared" si="5"/>
        <v>0</v>
      </c>
      <c r="Q39">
        <f t="shared" si="6"/>
        <v>0</v>
      </c>
      <c r="R39">
        <f t="shared" si="7"/>
        <v>1</v>
      </c>
      <c r="S39">
        <f t="shared" si="8"/>
        <v>0</v>
      </c>
      <c r="T39">
        <f t="shared" si="9"/>
        <v>1</v>
      </c>
      <c r="U39">
        <f t="shared" si="10"/>
        <v>-6</v>
      </c>
    </row>
    <row r="40" spans="1:21" ht="12.75">
      <c r="A40">
        <v>308</v>
      </c>
      <c r="B40">
        <f>IF(VLOOKUP($A40,uusintamittaus!$B$2:$AE$292,4,FALSE)="","",VLOOKUP($A40,uusintamittaus!$B$2:$AE$292,4,FALSE))</f>
        <v>1</v>
      </c>
      <c r="C40">
        <f>IF(VLOOKUP($A40,uusintamittaus!$B$2:$AE$292,5,FALSE)="","",VLOOKUP($A40,uusintamittaus!$B$2:$AE$292,5,FALSE))</f>
        <v>1</v>
      </c>
      <c r="D40">
        <f>IF(VLOOKUP($A40,uusintamittaus!$B$2:$AE$292,6,FALSE)="","",VLOOKUP($A40,uusintamittaus!$B$2:$AE$292,6,FALSE))</f>
        <v>3</v>
      </c>
      <c r="E40">
        <f>IF(VLOOKUP($A40,uusintamittaus!$B$2:$AE$292,7,FALSE)="","",VLOOKUP($A40,uusintamittaus!$B$2:$AE$292,7,FALSE))</f>
        <v>11</v>
      </c>
      <c r="F40">
        <f>IF(VLOOKUP($A40,uusintamittaus!$B$2:$AE$292,8,FALSE)="","",VLOOKUP($A40,uusintamittaus!$B$2:$AE$292,8,FALSE))</f>
        <v>300</v>
      </c>
      <c r="G40">
        <f>IF(VLOOKUP($A40,opiskelijoiden_mittaus!$B$2:$AE$292,4,FALSE)="","",VLOOKUP($A40,opiskelijoiden_mittaus!$B$2:$AE$292,4,FALSE))</f>
        <v>1</v>
      </c>
      <c r="H40">
        <f>IF(VLOOKUP($A40,opiskelijoiden_mittaus!$B$2:$AE$292,5,FALSE)="","",VLOOKUP($A40,opiskelijoiden_mittaus!$B$2:$AE$292,5,FALSE))</f>
        <v>1</v>
      </c>
      <c r="I40">
        <f>IF(VLOOKUP($A40,opiskelijoiden_mittaus!$B$2:$AE$292,6,FALSE)="","",VLOOKUP($A40,opiskelijoiden_mittaus!$B$2:$AE$292,6,FALSE))</f>
        <v>3</v>
      </c>
      <c r="J40">
        <f>IF(VLOOKUP($A40,opiskelijoiden_mittaus!$B$2:$AE$292,7,FALSE)="","",VLOOKUP($A40,opiskelijoiden_mittaus!$B$2:$AE$292,7,FALSE))</f>
        <v>11</v>
      </c>
      <c r="K40">
        <f>IF(VLOOKUP($A40,opiskelijoiden_mittaus!$B$2:$AE$292,8,FALSE)="","",VLOOKUP($A40,opiskelijoiden_mittaus!$B$2:$AE$292,8,FALSE))</f>
        <v>283</v>
      </c>
      <c r="L40">
        <f t="shared" si="1"/>
        <v>0</v>
      </c>
      <c r="M40">
        <f t="shared" si="2"/>
        <v>1</v>
      </c>
      <c r="N40">
        <f t="shared" si="3"/>
        <v>0</v>
      </c>
      <c r="O40">
        <f t="shared" si="4"/>
        <v>1</v>
      </c>
      <c r="P40">
        <f t="shared" si="5"/>
        <v>0</v>
      </c>
      <c r="Q40">
        <f t="shared" si="6"/>
        <v>0</v>
      </c>
      <c r="R40">
        <f t="shared" si="7"/>
        <v>1</v>
      </c>
      <c r="S40">
        <f t="shared" si="8"/>
        <v>0</v>
      </c>
      <c r="T40">
        <f t="shared" si="9"/>
        <v>1</v>
      </c>
      <c r="U40">
        <f t="shared" si="10"/>
        <v>17</v>
      </c>
    </row>
    <row r="41" spans="1:21" ht="12.75">
      <c r="A41">
        <v>309</v>
      </c>
      <c r="B41">
        <f>IF(VLOOKUP($A41,uusintamittaus!$B$2:$AE$292,4,FALSE)="","",VLOOKUP($A41,uusintamittaus!$B$2:$AE$292,4,FALSE))</f>
        <v>1</v>
      </c>
      <c r="C41">
        <f>IF(VLOOKUP($A41,uusintamittaus!$B$2:$AE$292,5,FALSE)="","",VLOOKUP($A41,uusintamittaus!$B$2:$AE$292,5,FALSE))</f>
        <v>1</v>
      </c>
      <c r="D41">
        <f>IF(VLOOKUP($A41,uusintamittaus!$B$2:$AE$292,6,FALSE)="","",VLOOKUP($A41,uusintamittaus!$B$2:$AE$292,6,FALSE))</f>
        <v>3</v>
      </c>
      <c r="E41">
        <f>IF(VLOOKUP($A41,uusintamittaus!$B$2:$AE$292,7,FALSE)="","",VLOOKUP($A41,uusintamittaus!$B$2:$AE$292,7,FALSE))</f>
        <v>11</v>
      </c>
      <c r="F41">
        <f>IF(VLOOKUP($A41,uusintamittaus!$B$2:$AE$292,8,FALSE)="","",VLOOKUP($A41,uusintamittaus!$B$2:$AE$292,8,FALSE))</f>
        <v>271</v>
      </c>
      <c r="G41">
        <f>IF(VLOOKUP($A41,opiskelijoiden_mittaus!$B$2:$AE$292,4,FALSE)="","",VLOOKUP($A41,opiskelijoiden_mittaus!$B$2:$AE$292,4,FALSE))</f>
        <v>1</v>
      </c>
      <c r="H41">
        <f>IF(VLOOKUP($A41,opiskelijoiden_mittaus!$B$2:$AE$292,5,FALSE)="","",VLOOKUP($A41,opiskelijoiden_mittaus!$B$2:$AE$292,5,FALSE))</f>
        <v>1</v>
      </c>
      <c r="I41">
        <f>IF(VLOOKUP($A41,opiskelijoiden_mittaus!$B$2:$AE$292,6,FALSE)="","",VLOOKUP($A41,opiskelijoiden_mittaus!$B$2:$AE$292,6,FALSE))</f>
        <v>3</v>
      </c>
      <c r="J41">
        <f>IF(VLOOKUP($A41,opiskelijoiden_mittaus!$B$2:$AE$292,7,FALSE)="","",VLOOKUP($A41,opiskelijoiden_mittaus!$B$2:$AE$292,7,FALSE))</f>
        <v>11</v>
      </c>
      <c r="K41">
        <f>IF(VLOOKUP($A41,opiskelijoiden_mittaus!$B$2:$AE$292,8,FALSE)="","",VLOOKUP($A41,opiskelijoiden_mittaus!$B$2:$AE$292,8,FALSE))</f>
        <v>276</v>
      </c>
      <c r="L41">
        <f t="shared" si="1"/>
        <v>0</v>
      </c>
      <c r="M41">
        <f t="shared" si="2"/>
        <v>1</v>
      </c>
      <c r="N41">
        <f t="shared" si="3"/>
        <v>0</v>
      </c>
      <c r="O41">
        <f t="shared" si="4"/>
        <v>1</v>
      </c>
      <c r="P41">
        <f t="shared" si="5"/>
        <v>0</v>
      </c>
      <c r="Q41">
        <f t="shared" si="6"/>
        <v>0</v>
      </c>
      <c r="R41">
        <f t="shared" si="7"/>
        <v>1</v>
      </c>
      <c r="S41">
        <f t="shared" si="8"/>
        <v>0</v>
      </c>
      <c r="T41">
        <f t="shared" si="9"/>
        <v>1</v>
      </c>
      <c r="U41">
        <f t="shared" si="10"/>
        <v>-5</v>
      </c>
    </row>
    <row r="42" spans="1:21" ht="12.75">
      <c r="A42">
        <v>310</v>
      </c>
      <c r="B42">
        <f>IF(VLOOKUP($A42,uusintamittaus!$B$2:$AE$292,4,FALSE)="","",VLOOKUP($A42,uusintamittaus!$B$2:$AE$292,4,FALSE))</f>
        <v>1</v>
      </c>
      <c r="C42">
        <f>IF(VLOOKUP($A42,uusintamittaus!$B$2:$AE$292,5,FALSE)="","",VLOOKUP($A42,uusintamittaus!$B$2:$AE$292,5,FALSE))</f>
        <v>1</v>
      </c>
      <c r="D42">
        <f>IF(VLOOKUP($A42,uusintamittaus!$B$2:$AE$292,6,FALSE)="","",VLOOKUP($A42,uusintamittaus!$B$2:$AE$292,6,FALSE))</f>
        <v>3</v>
      </c>
      <c r="E42">
        <f>IF(VLOOKUP($A42,uusintamittaus!$B$2:$AE$292,7,FALSE)="","",VLOOKUP($A42,uusintamittaus!$B$2:$AE$292,7,FALSE))</f>
        <v>11</v>
      </c>
      <c r="F42">
        <f>IF(VLOOKUP($A42,uusintamittaus!$B$2:$AE$292,8,FALSE)="","",VLOOKUP($A42,uusintamittaus!$B$2:$AE$292,8,FALSE))</f>
        <v>202</v>
      </c>
      <c r="G42">
        <f>IF(VLOOKUP($A42,opiskelijoiden_mittaus!$B$2:$AE$292,4,FALSE)="","",VLOOKUP($A42,opiskelijoiden_mittaus!$B$2:$AE$292,4,FALSE))</f>
        <v>1</v>
      </c>
      <c r="H42">
        <f>IF(VLOOKUP($A42,opiskelijoiden_mittaus!$B$2:$AE$292,5,FALSE)="","",VLOOKUP($A42,opiskelijoiden_mittaus!$B$2:$AE$292,5,FALSE))</f>
        <v>1</v>
      </c>
      <c r="I42">
        <f>IF(VLOOKUP($A42,opiskelijoiden_mittaus!$B$2:$AE$292,6,FALSE)="","",VLOOKUP($A42,opiskelijoiden_mittaus!$B$2:$AE$292,6,FALSE))</f>
        <v>3</v>
      </c>
      <c r="J42">
        <f>IF(VLOOKUP($A42,opiskelijoiden_mittaus!$B$2:$AE$292,7,FALSE)="","",VLOOKUP($A42,opiskelijoiden_mittaus!$B$2:$AE$292,7,FALSE))</f>
        <v>11</v>
      </c>
      <c r="K42">
        <f>IF(VLOOKUP($A42,opiskelijoiden_mittaus!$B$2:$AE$292,8,FALSE)="","",VLOOKUP($A42,opiskelijoiden_mittaus!$B$2:$AE$292,8,FALSE))</f>
        <v>200</v>
      </c>
      <c r="L42">
        <f t="shared" si="1"/>
        <v>0</v>
      </c>
      <c r="M42">
        <f t="shared" si="2"/>
        <v>1</v>
      </c>
      <c r="N42">
        <f t="shared" si="3"/>
        <v>0</v>
      </c>
      <c r="O42">
        <f t="shared" si="4"/>
        <v>1</v>
      </c>
      <c r="P42">
        <f t="shared" si="5"/>
        <v>0</v>
      </c>
      <c r="Q42">
        <f t="shared" si="6"/>
        <v>0</v>
      </c>
      <c r="R42">
        <f t="shared" si="7"/>
        <v>1</v>
      </c>
      <c r="S42">
        <f t="shared" si="8"/>
        <v>0</v>
      </c>
      <c r="T42">
        <f t="shared" si="9"/>
        <v>1</v>
      </c>
      <c r="U42">
        <f t="shared" si="10"/>
        <v>2</v>
      </c>
    </row>
    <row r="43" spans="1:21" ht="12.75">
      <c r="A43">
        <v>311</v>
      </c>
      <c r="B43">
        <f>IF(VLOOKUP($A43,uusintamittaus!$B$2:$AE$292,4,FALSE)="","",VLOOKUP($A43,uusintamittaus!$B$2:$AE$292,4,FALSE))</f>
        <v>1</v>
      </c>
      <c r="C43">
        <f>IF(VLOOKUP($A43,uusintamittaus!$B$2:$AE$292,5,FALSE)="","",VLOOKUP($A43,uusintamittaus!$B$2:$AE$292,5,FALSE))</f>
        <v>1</v>
      </c>
      <c r="D43">
        <f>IF(VLOOKUP($A43,uusintamittaus!$B$2:$AE$292,6,FALSE)="","",VLOOKUP($A43,uusintamittaus!$B$2:$AE$292,6,FALSE))</f>
        <v>3</v>
      </c>
      <c r="E43">
        <f>IF(VLOOKUP($A43,uusintamittaus!$B$2:$AE$292,7,FALSE)="","",VLOOKUP($A43,uusintamittaus!$B$2:$AE$292,7,FALSE))</f>
        <v>11</v>
      </c>
      <c r="F43">
        <f>IF(VLOOKUP($A43,uusintamittaus!$B$2:$AE$292,8,FALSE)="","",VLOOKUP($A43,uusintamittaus!$B$2:$AE$292,8,FALSE))</f>
        <v>236</v>
      </c>
      <c r="G43">
        <f>IF(VLOOKUP($A43,opiskelijoiden_mittaus!$B$2:$AE$292,4,FALSE)="","",VLOOKUP($A43,opiskelijoiden_mittaus!$B$2:$AE$292,4,FALSE))</f>
        <v>1</v>
      </c>
      <c r="H43">
        <f>IF(VLOOKUP($A43,opiskelijoiden_mittaus!$B$2:$AE$292,5,FALSE)="","",VLOOKUP($A43,opiskelijoiden_mittaus!$B$2:$AE$292,5,FALSE))</f>
        <v>1</v>
      </c>
      <c r="I43">
        <f>IF(VLOOKUP($A43,opiskelijoiden_mittaus!$B$2:$AE$292,6,FALSE)="","",VLOOKUP($A43,opiskelijoiden_mittaus!$B$2:$AE$292,6,FALSE))</f>
        <v>3</v>
      </c>
      <c r="J43">
        <f>IF(VLOOKUP($A43,opiskelijoiden_mittaus!$B$2:$AE$292,7,FALSE)="","",VLOOKUP($A43,opiskelijoiden_mittaus!$B$2:$AE$292,7,FALSE))</f>
        <v>11</v>
      </c>
      <c r="K43">
        <f>IF(VLOOKUP($A43,opiskelijoiden_mittaus!$B$2:$AE$292,8,FALSE)="","",VLOOKUP($A43,opiskelijoiden_mittaus!$B$2:$AE$292,8,FALSE))</f>
        <v>237</v>
      </c>
      <c r="L43">
        <f t="shared" si="1"/>
        <v>0</v>
      </c>
      <c r="M43">
        <f t="shared" si="2"/>
        <v>1</v>
      </c>
      <c r="N43">
        <f t="shared" si="3"/>
        <v>0</v>
      </c>
      <c r="O43">
        <f t="shared" si="4"/>
        <v>1</v>
      </c>
      <c r="P43">
        <f t="shared" si="5"/>
        <v>0</v>
      </c>
      <c r="Q43">
        <f t="shared" si="6"/>
        <v>0</v>
      </c>
      <c r="R43">
        <f t="shared" si="7"/>
        <v>1</v>
      </c>
      <c r="S43">
        <f t="shared" si="8"/>
        <v>0</v>
      </c>
      <c r="T43">
        <f t="shared" si="9"/>
        <v>1</v>
      </c>
      <c r="U43">
        <f t="shared" si="10"/>
        <v>-1</v>
      </c>
    </row>
    <row r="44" spans="1:21" ht="12.75">
      <c r="A44">
        <v>312</v>
      </c>
      <c r="B44">
        <f>IF(VLOOKUP($A44,uusintamittaus!$B$2:$AE$292,4,FALSE)="","",VLOOKUP($A44,uusintamittaus!$B$2:$AE$292,4,FALSE))</f>
        <v>1</v>
      </c>
      <c r="C44">
        <f>IF(VLOOKUP($A44,uusintamittaus!$B$2:$AE$292,5,FALSE)="","",VLOOKUP($A44,uusintamittaus!$B$2:$AE$292,5,FALSE))</f>
        <v>1</v>
      </c>
      <c r="D44">
        <f>IF(VLOOKUP($A44,uusintamittaus!$B$2:$AE$292,6,FALSE)="","",VLOOKUP($A44,uusintamittaus!$B$2:$AE$292,6,FALSE))</f>
        <v>3</v>
      </c>
      <c r="E44">
        <f>IF(VLOOKUP($A44,uusintamittaus!$B$2:$AE$292,7,FALSE)="","",VLOOKUP($A44,uusintamittaus!$B$2:$AE$292,7,FALSE))</f>
        <v>11</v>
      </c>
      <c r="F44">
        <f>IF(VLOOKUP($A44,uusintamittaus!$B$2:$AE$292,8,FALSE)="","",VLOOKUP($A44,uusintamittaus!$B$2:$AE$292,8,FALSE))</f>
        <v>185</v>
      </c>
      <c r="G44">
        <f>IF(VLOOKUP($A44,opiskelijoiden_mittaus!$B$2:$AE$292,4,FALSE)="","",VLOOKUP($A44,opiskelijoiden_mittaus!$B$2:$AE$292,4,FALSE))</f>
        <v>1</v>
      </c>
      <c r="H44">
        <f>IF(VLOOKUP($A44,opiskelijoiden_mittaus!$B$2:$AE$292,5,FALSE)="","",VLOOKUP($A44,opiskelijoiden_mittaus!$B$2:$AE$292,5,FALSE))</f>
        <v>1</v>
      </c>
      <c r="I44">
        <f>IF(VLOOKUP($A44,opiskelijoiden_mittaus!$B$2:$AE$292,6,FALSE)="","",VLOOKUP($A44,opiskelijoiden_mittaus!$B$2:$AE$292,6,FALSE))</f>
        <v>3</v>
      </c>
      <c r="J44">
        <f>IF(VLOOKUP($A44,opiskelijoiden_mittaus!$B$2:$AE$292,7,FALSE)="","",VLOOKUP($A44,opiskelijoiden_mittaus!$B$2:$AE$292,7,FALSE))</f>
        <v>11</v>
      </c>
      <c r="K44">
        <f>IF(VLOOKUP($A44,opiskelijoiden_mittaus!$B$2:$AE$292,8,FALSE)="","",VLOOKUP($A44,opiskelijoiden_mittaus!$B$2:$AE$292,8,FALSE))</f>
        <v>185</v>
      </c>
      <c r="L44">
        <f t="shared" si="1"/>
        <v>0</v>
      </c>
      <c r="M44">
        <f t="shared" si="2"/>
        <v>1</v>
      </c>
      <c r="N44">
        <f t="shared" si="3"/>
        <v>0</v>
      </c>
      <c r="O44">
        <f t="shared" si="4"/>
        <v>1</v>
      </c>
      <c r="P44">
        <f t="shared" si="5"/>
        <v>0</v>
      </c>
      <c r="Q44">
        <f t="shared" si="6"/>
        <v>0</v>
      </c>
      <c r="R44">
        <f t="shared" si="7"/>
        <v>1</v>
      </c>
      <c r="S44">
        <f t="shared" si="8"/>
        <v>0</v>
      </c>
      <c r="T44">
        <f t="shared" si="9"/>
        <v>1</v>
      </c>
      <c r="U44">
        <f t="shared" si="10"/>
        <v>0</v>
      </c>
    </row>
    <row r="45" spans="1:21" ht="12.75">
      <c r="A45">
        <v>313</v>
      </c>
      <c r="B45">
        <f>IF(VLOOKUP($A45,uusintamittaus!$B$2:$AE$292,4,FALSE)="","",VLOOKUP($A45,uusintamittaus!$B$2:$AE$292,4,FALSE))</f>
        <v>1</v>
      </c>
      <c r="C45">
        <f>IF(VLOOKUP($A45,uusintamittaus!$B$2:$AE$292,5,FALSE)="","",VLOOKUP($A45,uusintamittaus!$B$2:$AE$292,5,FALSE))</f>
        <v>1</v>
      </c>
      <c r="D45">
        <f>IF(VLOOKUP($A45,uusintamittaus!$B$2:$AE$292,6,FALSE)="","",VLOOKUP($A45,uusintamittaus!$B$2:$AE$292,6,FALSE))</f>
        <v>3</v>
      </c>
      <c r="E45">
        <f>IF(VLOOKUP($A45,uusintamittaus!$B$2:$AE$292,7,FALSE)="","",VLOOKUP($A45,uusintamittaus!$B$2:$AE$292,7,FALSE))</f>
        <v>12</v>
      </c>
      <c r="F45">
        <f>IF(VLOOKUP($A45,uusintamittaus!$B$2:$AE$292,8,FALSE)="","",VLOOKUP($A45,uusintamittaus!$B$2:$AE$292,8,FALSE))</f>
        <v>234</v>
      </c>
      <c r="G45">
        <f>IF(VLOOKUP($A45,opiskelijoiden_mittaus!$B$2:$AE$292,4,FALSE)="","",VLOOKUP($A45,opiskelijoiden_mittaus!$B$2:$AE$292,4,FALSE))</f>
        <v>1</v>
      </c>
      <c r="H45">
        <f>IF(VLOOKUP($A45,opiskelijoiden_mittaus!$B$2:$AE$292,5,FALSE)="","",VLOOKUP($A45,opiskelijoiden_mittaus!$B$2:$AE$292,5,FALSE))</f>
        <v>1</v>
      </c>
      <c r="I45">
        <f>IF(VLOOKUP($A45,opiskelijoiden_mittaus!$B$2:$AE$292,6,FALSE)="","",VLOOKUP($A45,opiskelijoiden_mittaus!$B$2:$AE$292,6,FALSE))</f>
        <v>3</v>
      </c>
      <c r="J45">
        <f>IF(VLOOKUP($A45,opiskelijoiden_mittaus!$B$2:$AE$292,7,FALSE)="","",VLOOKUP($A45,opiskelijoiden_mittaus!$B$2:$AE$292,7,FALSE))</f>
        <v>12</v>
      </c>
      <c r="K45">
        <f>IF(VLOOKUP($A45,opiskelijoiden_mittaus!$B$2:$AE$292,8,FALSE)="","",VLOOKUP($A45,opiskelijoiden_mittaus!$B$2:$AE$292,8,FALSE))</f>
        <v>234</v>
      </c>
      <c r="L45">
        <f t="shared" si="1"/>
        <v>0</v>
      </c>
      <c r="M45">
        <f t="shared" si="2"/>
        <v>1</v>
      </c>
      <c r="N45">
        <f t="shared" si="3"/>
        <v>0</v>
      </c>
      <c r="O45">
        <f t="shared" si="4"/>
        <v>1</v>
      </c>
      <c r="P45">
        <f t="shared" si="5"/>
        <v>0</v>
      </c>
      <c r="Q45">
        <f t="shared" si="6"/>
        <v>0</v>
      </c>
      <c r="R45">
        <f t="shared" si="7"/>
        <v>1</v>
      </c>
      <c r="S45">
        <f t="shared" si="8"/>
        <v>0</v>
      </c>
      <c r="T45">
        <f t="shared" si="9"/>
        <v>1</v>
      </c>
      <c r="U45">
        <f t="shared" si="10"/>
        <v>0</v>
      </c>
    </row>
    <row r="46" spans="1:21" ht="12.75">
      <c r="A46">
        <v>314</v>
      </c>
      <c r="B46">
        <f>IF(VLOOKUP($A46,uusintamittaus!$B$2:$AE$292,4,FALSE)="","",VLOOKUP($A46,uusintamittaus!$B$2:$AE$292,4,FALSE))</f>
        <v>1</v>
      </c>
      <c r="C46">
        <f>IF(VLOOKUP($A46,uusintamittaus!$B$2:$AE$292,5,FALSE)="","",VLOOKUP($A46,uusintamittaus!$B$2:$AE$292,5,FALSE))</f>
        <v>1</v>
      </c>
      <c r="D46">
        <f>IF(VLOOKUP($A46,uusintamittaus!$B$2:$AE$292,6,FALSE)="","",VLOOKUP($A46,uusintamittaus!$B$2:$AE$292,6,FALSE))</f>
        <v>3</v>
      </c>
      <c r="E46">
        <f>IF(VLOOKUP($A46,uusintamittaus!$B$2:$AE$292,7,FALSE)="","",VLOOKUP($A46,uusintamittaus!$B$2:$AE$292,7,FALSE))</f>
        <v>11</v>
      </c>
      <c r="F46">
        <f>IF(VLOOKUP($A46,uusintamittaus!$B$2:$AE$292,8,FALSE)="","",VLOOKUP($A46,uusintamittaus!$B$2:$AE$292,8,FALSE))</f>
        <v>225</v>
      </c>
      <c r="G46">
        <f>IF(VLOOKUP($A46,opiskelijoiden_mittaus!$B$2:$AE$292,4,FALSE)="","",VLOOKUP($A46,opiskelijoiden_mittaus!$B$2:$AE$292,4,FALSE))</f>
        <v>1</v>
      </c>
      <c r="H46">
        <f>IF(VLOOKUP($A46,opiskelijoiden_mittaus!$B$2:$AE$292,5,FALSE)="","",VLOOKUP($A46,opiskelijoiden_mittaus!$B$2:$AE$292,5,FALSE))</f>
        <v>1</v>
      </c>
      <c r="I46">
        <f>IF(VLOOKUP($A46,opiskelijoiden_mittaus!$B$2:$AE$292,6,FALSE)="","",VLOOKUP($A46,opiskelijoiden_mittaus!$B$2:$AE$292,6,FALSE))</f>
        <v>3</v>
      </c>
      <c r="J46">
        <f>IF(VLOOKUP($A46,opiskelijoiden_mittaus!$B$2:$AE$292,7,FALSE)="","",VLOOKUP($A46,opiskelijoiden_mittaus!$B$2:$AE$292,7,FALSE))</f>
        <v>11</v>
      </c>
      <c r="K46">
        <f>IF(VLOOKUP($A46,opiskelijoiden_mittaus!$B$2:$AE$292,8,FALSE)="","",VLOOKUP($A46,opiskelijoiden_mittaus!$B$2:$AE$292,8,FALSE))</f>
        <v>224</v>
      </c>
      <c r="L46">
        <f t="shared" si="1"/>
        <v>0</v>
      </c>
      <c r="M46">
        <f t="shared" si="2"/>
        <v>1</v>
      </c>
      <c r="N46">
        <f t="shared" si="3"/>
        <v>0</v>
      </c>
      <c r="O46">
        <f t="shared" si="4"/>
        <v>1</v>
      </c>
      <c r="P46">
        <f t="shared" si="5"/>
        <v>0</v>
      </c>
      <c r="Q46">
        <f t="shared" si="6"/>
        <v>0</v>
      </c>
      <c r="R46">
        <f t="shared" si="7"/>
        <v>1</v>
      </c>
      <c r="S46">
        <f t="shared" si="8"/>
        <v>0</v>
      </c>
      <c r="T46">
        <f t="shared" si="9"/>
        <v>1</v>
      </c>
      <c r="U46">
        <f t="shared" si="10"/>
        <v>1</v>
      </c>
    </row>
    <row r="47" spans="1:21" ht="12.75">
      <c r="A47">
        <v>315</v>
      </c>
      <c r="B47">
        <f>IF(VLOOKUP($A47,uusintamittaus!$B$2:$AE$292,4,FALSE)="","",VLOOKUP($A47,uusintamittaus!$B$2:$AE$292,4,FALSE))</f>
        <v>1</v>
      </c>
      <c r="C47">
        <f>IF(VLOOKUP($A47,uusintamittaus!$B$2:$AE$292,5,FALSE)="","",VLOOKUP($A47,uusintamittaus!$B$2:$AE$292,5,FALSE))</f>
        <v>1</v>
      </c>
      <c r="D47">
        <f>IF(VLOOKUP($A47,uusintamittaus!$B$2:$AE$292,6,FALSE)="","",VLOOKUP($A47,uusintamittaus!$B$2:$AE$292,6,FALSE))</f>
        <v>2</v>
      </c>
      <c r="E47">
        <f>IF(VLOOKUP($A47,uusintamittaus!$B$2:$AE$292,7,FALSE)="","",VLOOKUP($A47,uusintamittaus!$B$2:$AE$292,7,FALSE))</f>
        <v>11</v>
      </c>
      <c r="F47">
        <f>IF(VLOOKUP($A47,uusintamittaus!$B$2:$AE$292,8,FALSE)="","",VLOOKUP($A47,uusintamittaus!$B$2:$AE$292,8,FALSE))</f>
        <v>209</v>
      </c>
      <c r="G47">
        <f>IF(VLOOKUP($A47,opiskelijoiden_mittaus!$B$2:$AE$292,4,FALSE)="","",VLOOKUP($A47,opiskelijoiden_mittaus!$B$2:$AE$292,4,FALSE))</f>
        <v>1</v>
      </c>
      <c r="H47">
        <f>IF(VLOOKUP($A47,opiskelijoiden_mittaus!$B$2:$AE$292,5,FALSE)="","",VLOOKUP($A47,opiskelijoiden_mittaus!$B$2:$AE$292,5,FALSE))</f>
        <v>1</v>
      </c>
      <c r="I47">
        <f>IF(VLOOKUP($A47,opiskelijoiden_mittaus!$B$2:$AE$292,6,FALSE)="","",VLOOKUP($A47,opiskelijoiden_mittaus!$B$2:$AE$292,6,FALSE))</f>
        <v>2</v>
      </c>
      <c r="J47">
        <f>IF(VLOOKUP($A47,opiskelijoiden_mittaus!$B$2:$AE$292,7,FALSE)="","",VLOOKUP($A47,opiskelijoiden_mittaus!$B$2:$AE$292,7,FALSE))</f>
        <v>11</v>
      </c>
      <c r="K47">
        <f>IF(VLOOKUP($A47,opiskelijoiden_mittaus!$B$2:$AE$292,8,FALSE)="","",VLOOKUP($A47,opiskelijoiden_mittaus!$B$2:$AE$292,8,FALSE))</f>
        <v>208</v>
      </c>
      <c r="L47">
        <f t="shared" si="1"/>
        <v>0</v>
      </c>
      <c r="M47">
        <f t="shared" si="2"/>
        <v>1</v>
      </c>
      <c r="N47">
        <f t="shared" si="3"/>
        <v>0</v>
      </c>
      <c r="O47">
        <f t="shared" si="4"/>
        <v>1</v>
      </c>
      <c r="P47">
        <f t="shared" si="5"/>
        <v>0</v>
      </c>
      <c r="Q47">
        <f t="shared" si="6"/>
        <v>0</v>
      </c>
      <c r="R47">
        <f t="shared" si="7"/>
        <v>1</v>
      </c>
      <c r="S47">
        <f t="shared" si="8"/>
        <v>0</v>
      </c>
      <c r="T47">
        <f t="shared" si="9"/>
        <v>1</v>
      </c>
      <c r="U47">
        <f t="shared" si="10"/>
        <v>1</v>
      </c>
    </row>
    <row r="48" spans="1:21" ht="12.75">
      <c r="A48">
        <v>316</v>
      </c>
      <c r="B48">
        <f>IF(VLOOKUP($A48,uusintamittaus!$B$2:$AE$292,4,FALSE)="","",VLOOKUP($A48,uusintamittaus!$B$2:$AE$292,4,FALSE))</f>
        <v>1</v>
      </c>
      <c r="C48">
        <f>IF(VLOOKUP($A48,uusintamittaus!$B$2:$AE$292,5,FALSE)="","",VLOOKUP($A48,uusintamittaus!$B$2:$AE$292,5,FALSE))</f>
        <v>1</v>
      </c>
      <c r="D48">
        <f>IF(VLOOKUP($A48,uusintamittaus!$B$2:$AE$292,6,FALSE)="","",VLOOKUP($A48,uusintamittaus!$B$2:$AE$292,6,FALSE))</f>
        <v>2</v>
      </c>
      <c r="E48">
        <f>IF(VLOOKUP($A48,uusintamittaus!$B$2:$AE$292,7,FALSE)="","",VLOOKUP($A48,uusintamittaus!$B$2:$AE$292,7,FALSE))</f>
        <v>11</v>
      </c>
      <c r="F48">
        <f>IF(VLOOKUP($A48,uusintamittaus!$B$2:$AE$292,8,FALSE)="","",VLOOKUP($A48,uusintamittaus!$B$2:$AE$292,8,FALSE))</f>
        <v>240</v>
      </c>
      <c r="G48">
        <f>IF(VLOOKUP($A48,opiskelijoiden_mittaus!$B$2:$AE$292,4,FALSE)="","",VLOOKUP($A48,opiskelijoiden_mittaus!$B$2:$AE$292,4,FALSE))</f>
        <v>1</v>
      </c>
      <c r="H48">
        <f>IF(VLOOKUP($A48,opiskelijoiden_mittaus!$B$2:$AE$292,5,FALSE)="","",VLOOKUP($A48,opiskelijoiden_mittaus!$B$2:$AE$292,5,FALSE))</f>
        <v>1</v>
      </c>
      <c r="I48">
        <f>IF(VLOOKUP($A48,opiskelijoiden_mittaus!$B$2:$AE$292,6,FALSE)="","",VLOOKUP($A48,opiskelijoiden_mittaus!$B$2:$AE$292,6,FALSE))</f>
        <v>2</v>
      </c>
      <c r="J48">
        <f>IF(VLOOKUP($A48,opiskelijoiden_mittaus!$B$2:$AE$292,7,FALSE)="","",VLOOKUP($A48,opiskelijoiden_mittaus!$B$2:$AE$292,7,FALSE))</f>
        <v>11</v>
      </c>
      <c r="K48">
        <f>IF(VLOOKUP($A48,opiskelijoiden_mittaus!$B$2:$AE$292,8,FALSE)="","",VLOOKUP($A48,opiskelijoiden_mittaus!$B$2:$AE$292,8,FALSE))</f>
        <v>241</v>
      </c>
      <c r="L48">
        <f t="shared" si="1"/>
        <v>0</v>
      </c>
      <c r="M48">
        <f t="shared" si="2"/>
        <v>1</v>
      </c>
      <c r="N48">
        <f t="shared" si="3"/>
        <v>0</v>
      </c>
      <c r="O48">
        <f t="shared" si="4"/>
        <v>1</v>
      </c>
      <c r="P48">
        <f t="shared" si="5"/>
        <v>0</v>
      </c>
      <c r="Q48">
        <f t="shared" si="6"/>
        <v>0</v>
      </c>
      <c r="R48">
        <f t="shared" si="7"/>
        <v>1</v>
      </c>
      <c r="S48">
        <f t="shared" si="8"/>
        <v>0</v>
      </c>
      <c r="T48">
        <f t="shared" si="9"/>
        <v>1</v>
      </c>
      <c r="U48">
        <f t="shared" si="10"/>
        <v>-1</v>
      </c>
    </row>
    <row r="49" spans="1:21" ht="12.75">
      <c r="A49">
        <v>317</v>
      </c>
      <c r="B49">
        <f>IF(VLOOKUP($A49,uusintamittaus!$B$2:$AE$292,4,FALSE)="","",VLOOKUP($A49,uusintamittaus!$B$2:$AE$292,4,FALSE))</f>
        <v>1</v>
      </c>
      <c r="C49">
        <f>IF(VLOOKUP($A49,uusintamittaus!$B$2:$AE$292,5,FALSE)="","",VLOOKUP($A49,uusintamittaus!$B$2:$AE$292,5,FALSE))</f>
        <v>1</v>
      </c>
      <c r="D49">
        <f>IF(VLOOKUP($A49,uusintamittaus!$B$2:$AE$292,6,FALSE)="","",VLOOKUP($A49,uusintamittaus!$B$2:$AE$292,6,FALSE))</f>
        <v>1</v>
      </c>
      <c r="E49">
        <f>IF(VLOOKUP($A49,uusintamittaus!$B$2:$AE$292,7,FALSE)="","",VLOOKUP($A49,uusintamittaus!$B$2:$AE$292,7,FALSE))</f>
        <v>11</v>
      </c>
      <c r="F49">
        <f>IF(VLOOKUP($A49,uusintamittaus!$B$2:$AE$292,8,FALSE)="","",VLOOKUP($A49,uusintamittaus!$B$2:$AE$292,8,FALSE))</f>
        <v>241</v>
      </c>
      <c r="G49">
        <f>IF(VLOOKUP($A49,opiskelijoiden_mittaus!$B$2:$AE$292,4,FALSE)="","",VLOOKUP($A49,opiskelijoiden_mittaus!$B$2:$AE$292,4,FALSE))</f>
        <v>1</v>
      </c>
      <c r="H49">
        <f>IF(VLOOKUP($A49,opiskelijoiden_mittaus!$B$2:$AE$292,5,FALSE)="","",VLOOKUP($A49,opiskelijoiden_mittaus!$B$2:$AE$292,5,FALSE))</f>
        <v>1</v>
      </c>
      <c r="I49">
        <f>IF(VLOOKUP($A49,opiskelijoiden_mittaus!$B$2:$AE$292,6,FALSE)="","",VLOOKUP($A49,opiskelijoiden_mittaus!$B$2:$AE$292,6,FALSE))</f>
        <v>1</v>
      </c>
      <c r="J49">
        <f>IF(VLOOKUP($A49,opiskelijoiden_mittaus!$B$2:$AE$292,7,FALSE)="","",VLOOKUP($A49,opiskelijoiden_mittaus!$B$2:$AE$292,7,FALSE))</f>
        <v>11</v>
      </c>
      <c r="K49">
        <f>IF(VLOOKUP($A49,opiskelijoiden_mittaus!$B$2:$AE$292,8,FALSE)="","",VLOOKUP($A49,opiskelijoiden_mittaus!$B$2:$AE$292,8,FALSE))</f>
        <v>243</v>
      </c>
      <c r="L49">
        <f t="shared" si="1"/>
        <v>0</v>
      </c>
      <c r="M49">
        <f t="shared" si="2"/>
        <v>1</v>
      </c>
      <c r="N49">
        <f t="shared" si="3"/>
        <v>0</v>
      </c>
      <c r="O49">
        <f t="shared" si="4"/>
        <v>1</v>
      </c>
      <c r="P49">
        <f t="shared" si="5"/>
        <v>0</v>
      </c>
      <c r="Q49">
        <f t="shared" si="6"/>
        <v>0</v>
      </c>
      <c r="R49">
        <f t="shared" si="7"/>
        <v>1</v>
      </c>
      <c r="S49">
        <f t="shared" si="8"/>
        <v>0</v>
      </c>
      <c r="T49">
        <f t="shared" si="9"/>
        <v>1</v>
      </c>
      <c r="U49">
        <f t="shared" si="10"/>
        <v>-2</v>
      </c>
    </row>
    <row r="50" spans="1:21" ht="12.75">
      <c r="A50">
        <v>318</v>
      </c>
      <c r="B50">
        <f>IF(VLOOKUP($A50,uusintamittaus!$B$2:$AE$292,4,FALSE)="","",VLOOKUP($A50,uusintamittaus!$B$2:$AE$292,4,FALSE))</f>
        <v>1</v>
      </c>
      <c r="C50">
        <f>IF(VLOOKUP($A50,uusintamittaus!$B$2:$AE$292,5,FALSE)="","",VLOOKUP($A50,uusintamittaus!$B$2:$AE$292,5,FALSE))</f>
        <v>1</v>
      </c>
      <c r="D50">
        <f>IF(VLOOKUP($A50,uusintamittaus!$B$2:$AE$292,6,FALSE)="","",VLOOKUP($A50,uusintamittaus!$B$2:$AE$292,6,FALSE))</f>
        <v>3</v>
      </c>
      <c r="E50">
        <f>IF(VLOOKUP($A50,uusintamittaus!$B$2:$AE$292,7,FALSE)="","",VLOOKUP($A50,uusintamittaus!$B$2:$AE$292,7,FALSE))</f>
        <v>11</v>
      </c>
      <c r="F50">
        <f>IF(VLOOKUP($A50,uusintamittaus!$B$2:$AE$292,8,FALSE)="","",VLOOKUP($A50,uusintamittaus!$B$2:$AE$292,8,FALSE))</f>
        <v>221</v>
      </c>
      <c r="G50">
        <f>IF(VLOOKUP($A50,opiskelijoiden_mittaus!$B$2:$AE$292,4,FALSE)="","",VLOOKUP($A50,opiskelijoiden_mittaus!$B$2:$AE$292,4,FALSE))</f>
        <v>1</v>
      </c>
      <c r="H50">
        <f>IF(VLOOKUP($A50,opiskelijoiden_mittaus!$B$2:$AE$292,5,FALSE)="","",VLOOKUP($A50,opiskelijoiden_mittaus!$B$2:$AE$292,5,FALSE))</f>
        <v>1</v>
      </c>
      <c r="I50">
        <f>IF(VLOOKUP($A50,opiskelijoiden_mittaus!$B$2:$AE$292,6,FALSE)="","",VLOOKUP($A50,opiskelijoiden_mittaus!$B$2:$AE$292,6,FALSE))</f>
        <v>3</v>
      </c>
      <c r="J50">
        <f>IF(VLOOKUP($A50,opiskelijoiden_mittaus!$B$2:$AE$292,7,FALSE)="","",VLOOKUP($A50,opiskelijoiden_mittaus!$B$2:$AE$292,7,FALSE))</f>
        <v>11</v>
      </c>
      <c r="K50">
        <f>IF(VLOOKUP($A50,opiskelijoiden_mittaus!$B$2:$AE$292,8,FALSE)="","",VLOOKUP($A50,opiskelijoiden_mittaus!$B$2:$AE$292,8,FALSE))</f>
        <v>223</v>
      </c>
      <c r="L50">
        <f t="shared" si="1"/>
        <v>0</v>
      </c>
      <c r="M50">
        <f t="shared" si="2"/>
        <v>1</v>
      </c>
      <c r="N50">
        <f t="shared" si="3"/>
        <v>0</v>
      </c>
      <c r="O50">
        <f t="shared" si="4"/>
        <v>1</v>
      </c>
      <c r="P50">
        <f t="shared" si="5"/>
        <v>0</v>
      </c>
      <c r="Q50">
        <f t="shared" si="6"/>
        <v>0</v>
      </c>
      <c r="R50">
        <f t="shared" si="7"/>
        <v>1</v>
      </c>
      <c r="S50">
        <f t="shared" si="8"/>
        <v>0</v>
      </c>
      <c r="T50">
        <f t="shared" si="9"/>
        <v>1</v>
      </c>
      <c r="U50">
        <f t="shared" si="10"/>
        <v>-2</v>
      </c>
    </row>
    <row r="51" spans="1:21" ht="12.75">
      <c r="A51">
        <v>319</v>
      </c>
      <c r="B51">
        <f>IF(VLOOKUP($A51,uusintamittaus!$B$2:$AE$292,4,FALSE)="","",VLOOKUP($A51,uusintamittaus!$B$2:$AE$292,4,FALSE))</f>
        <v>1</v>
      </c>
      <c r="C51">
        <f>IF(VLOOKUP($A51,uusintamittaus!$B$2:$AE$292,5,FALSE)="","",VLOOKUP($A51,uusintamittaus!$B$2:$AE$292,5,FALSE))</f>
        <v>2</v>
      </c>
      <c r="D51">
        <f>IF(VLOOKUP($A51,uusintamittaus!$B$2:$AE$292,6,FALSE)="","",VLOOKUP($A51,uusintamittaus!$B$2:$AE$292,6,FALSE))</f>
        <v>2</v>
      </c>
      <c r="E51">
        <f>IF(VLOOKUP($A51,uusintamittaus!$B$2:$AE$292,7,FALSE)="","",VLOOKUP($A51,uusintamittaus!$B$2:$AE$292,7,FALSE))</f>
        <v>11</v>
      </c>
      <c r="F51">
        <f>IF(VLOOKUP($A51,uusintamittaus!$B$2:$AE$292,8,FALSE)="","",VLOOKUP($A51,uusintamittaus!$B$2:$AE$292,8,FALSE))</f>
        <v>136</v>
      </c>
      <c r="G51">
        <f>IF(VLOOKUP($A51,opiskelijoiden_mittaus!$B$2:$AE$292,4,FALSE)="","",VLOOKUP($A51,opiskelijoiden_mittaus!$B$2:$AE$292,4,FALSE))</f>
        <v>1</v>
      </c>
      <c r="H51">
        <f>IF(VLOOKUP($A51,opiskelijoiden_mittaus!$B$2:$AE$292,5,FALSE)="","",VLOOKUP($A51,opiskelijoiden_mittaus!$B$2:$AE$292,5,FALSE))</f>
        <v>2</v>
      </c>
      <c r="I51">
        <f>IF(VLOOKUP($A51,opiskelijoiden_mittaus!$B$2:$AE$292,6,FALSE)="","",VLOOKUP($A51,opiskelijoiden_mittaus!$B$2:$AE$292,6,FALSE))</f>
        <v>2</v>
      </c>
      <c r="J51">
        <f>IF(VLOOKUP($A51,opiskelijoiden_mittaus!$B$2:$AE$292,7,FALSE)="","",VLOOKUP($A51,opiskelijoiden_mittaus!$B$2:$AE$292,7,FALSE))</f>
        <v>11</v>
      </c>
      <c r="K51">
        <f>IF(VLOOKUP($A51,opiskelijoiden_mittaus!$B$2:$AE$292,8,FALSE)="","",VLOOKUP($A51,opiskelijoiden_mittaus!$B$2:$AE$292,8,FALSE))</f>
        <v>136</v>
      </c>
      <c r="L51">
        <f t="shared" si="1"/>
        <v>0</v>
      </c>
      <c r="M51">
        <f t="shared" si="2"/>
        <v>1</v>
      </c>
      <c r="N51">
        <f t="shared" si="3"/>
        <v>0</v>
      </c>
      <c r="O51">
        <f t="shared" si="4"/>
        <v>1</v>
      </c>
      <c r="P51">
        <f t="shared" si="5"/>
        <v>0</v>
      </c>
      <c r="Q51">
        <f t="shared" si="6"/>
        <v>0</v>
      </c>
      <c r="R51">
        <f t="shared" si="7"/>
        <v>1</v>
      </c>
      <c r="S51">
        <f t="shared" si="8"/>
        <v>0</v>
      </c>
      <c r="T51">
        <f t="shared" si="9"/>
        <v>1</v>
      </c>
      <c r="U51">
        <f t="shared" si="10"/>
        <v>0</v>
      </c>
    </row>
    <row r="52" spans="1:21" ht="12.75">
      <c r="A52">
        <v>320</v>
      </c>
      <c r="B52">
        <f>IF(VLOOKUP($A52,uusintamittaus!$B$2:$AE$292,4,FALSE)="","",VLOOKUP($A52,uusintamittaus!$B$2:$AE$292,4,FALSE))</f>
        <v>1</v>
      </c>
      <c r="C52">
        <f>IF(VLOOKUP($A52,uusintamittaus!$B$2:$AE$292,5,FALSE)="","",VLOOKUP($A52,uusintamittaus!$B$2:$AE$292,5,FALSE))</f>
        <v>1</v>
      </c>
      <c r="D52">
        <f>IF(VLOOKUP($A52,uusintamittaus!$B$2:$AE$292,6,FALSE)="","",VLOOKUP($A52,uusintamittaus!$B$2:$AE$292,6,FALSE))</f>
        <v>1</v>
      </c>
      <c r="E52">
        <f>IF(VLOOKUP($A52,uusintamittaus!$B$2:$AE$292,7,FALSE)="","",VLOOKUP($A52,uusintamittaus!$B$2:$AE$292,7,FALSE))</f>
        <v>11</v>
      </c>
      <c r="F52">
        <f>IF(VLOOKUP($A52,uusintamittaus!$B$2:$AE$292,8,FALSE)="","",VLOOKUP($A52,uusintamittaus!$B$2:$AE$292,8,FALSE))</f>
        <v>210</v>
      </c>
      <c r="G52">
        <f>IF(VLOOKUP($A52,opiskelijoiden_mittaus!$B$2:$AE$292,4,FALSE)="","",VLOOKUP($A52,opiskelijoiden_mittaus!$B$2:$AE$292,4,FALSE))</f>
        <v>1</v>
      </c>
      <c r="H52">
        <f>IF(VLOOKUP($A52,opiskelijoiden_mittaus!$B$2:$AE$292,5,FALSE)="","",VLOOKUP($A52,opiskelijoiden_mittaus!$B$2:$AE$292,5,FALSE))</f>
        <v>1</v>
      </c>
      <c r="I52">
        <f>IF(VLOOKUP($A52,opiskelijoiden_mittaus!$B$2:$AE$292,6,FALSE)="","",VLOOKUP($A52,opiskelijoiden_mittaus!$B$2:$AE$292,6,FALSE))</f>
        <v>1</v>
      </c>
      <c r="J52">
        <f>IF(VLOOKUP($A52,opiskelijoiden_mittaus!$B$2:$AE$292,7,FALSE)="","",VLOOKUP($A52,opiskelijoiden_mittaus!$B$2:$AE$292,7,FALSE))</f>
        <v>11</v>
      </c>
      <c r="K52">
        <f>IF(VLOOKUP($A52,opiskelijoiden_mittaus!$B$2:$AE$292,8,FALSE)="","",VLOOKUP($A52,opiskelijoiden_mittaus!$B$2:$AE$292,8,FALSE))</f>
        <v>209</v>
      </c>
      <c r="L52">
        <f t="shared" si="1"/>
        <v>0</v>
      </c>
      <c r="M52">
        <f t="shared" si="2"/>
        <v>1</v>
      </c>
      <c r="N52">
        <f t="shared" si="3"/>
        <v>0</v>
      </c>
      <c r="O52">
        <f t="shared" si="4"/>
        <v>1</v>
      </c>
      <c r="P52">
        <f t="shared" si="5"/>
        <v>0</v>
      </c>
      <c r="Q52">
        <f t="shared" si="6"/>
        <v>0</v>
      </c>
      <c r="R52">
        <f t="shared" si="7"/>
        <v>1</v>
      </c>
      <c r="S52">
        <f t="shared" si="8"/>
        <v>0</v>
      </c>
      <c r="T52">
        <f t="shared" si="9"/>
        <v>1</v>
      </c>
      <c r="U52">
        <f t="shared" si="10"/>
        <v>1</v>
      </c>
    </row>
    <row r="53" spans="1:21" ht="12.75">
      <c r="A53">
        <v>321</v>
      </c>
      <c r="B53">
        <f>IF(VLOOKUP($A53,uusintamittaus!$B$2:$AE$292,4,FALSE)="","",VLOOKUP($A53,uusintamittaus!$B$2:$AE$292,4,FALSE))</f>
        <v>1</v>
      </c>
      <c r="C53">
        <f>IF(VLOOKUP($A53,uusintamittaus!$B$2:$AE$292,5,FALSE)="","",VLOOKUP($A53,uusintamittaus!$B$2:$AE$292,5,FALSE))</f>
        <v>1</v>
      </c>
      <c r="D53">
        <f>IF(VLOOKUP($A53,uusintamittaus!$B$2:$AE$292,6,FALSE)="","",VLOOKUP($A53,uusintamittaus!$B$2:$AE$292,6,FALSE))</f>
        <v>3</v>
      </c>
      <c r="E53">
        <f>IF(VLOOKUP($A53,uusintamittaus!$B$2:$AE$292,7,FALSE)="","",VLOOKUP($A53,uusintamittaus!$B$2:$AE$292,7,FALSE))</f>
        <v>12</v>
      </c>
      <c r="F53">
        <f>IF(VLOOKUP($A53,uusintamittaus!$B$2:$AE$292,8,FALSE)="","",VLOOKUP($A53,uusintamittaus!$B$2:$AE$292,8,FALSE))</f>
        <v>253</v>
      </c>
      <c r="G53">
        <f>IF(VLOOKUP($A53,opiskelijoiden_mittaus!$B$2:$AE$292,4,FALSE)="","",VLOOKUP($A53,opiskelijoiden_mittaus!$B$2:$AE$292,4,FALSE))</f>
        <v>1</v>
      </c>
      <c r="H53">
        <f>IF(VLOOKUP($A53,opiskelijoiden_mittaus!$B$2:$AE$292,5,FALSE)="","",VLOOKUP($A53,opiskelijoiden_mittaus!$B$2:$AE$292,5,FALSE))</f>
        <v>1</v>
      </c>
      <c r="I53">
        <f>IF(VLOOKUP($A53,opiskelijoiden_mittaus!$B$2:$AE$292,6,FALSE)="","",VLOOKUP($A53,opiskelijoiden_mittaus!$B$2:$AE$292,6,FALSE))</f>
        <v>3</v>
      </c>
      <c r="J53">
        <f>IF(VLOOKUP($A53,opiskelijoiden_mittaus!$B$2:$AE$292,7,FALSE)="","",VLOOKUP($A53,opiskelijoiden_mittaus!$B$2:$AE$292,7,FALSE))</f>
        <v>12</v>
      </c>
      <c r="K53">
        <f>IF(VLOOKUP($A53,opiskelijoiden_mittaus!$B$2:$AE$292,8,FALSE)="","",VLOOKUP($A53,opiskelijoiden_mittaus!$B$2:$AE$292,8,FALSE))</f>
        <v>257</v>
      </c>
      <c r="L53">
        <f t="shared" si="1"/>
        <v>0</v>
      </c>
      <c r="M53">
        <f t="shared" si="2"/>
        <v>1</v>
      </c>
      <c r="N53">
        <f t="shared" si="3"/>
        <v>0</v>
      </c>
      <c r="O53">
        <f t="shared" si="4"/>
        <v>1</v>
      </c>
      <c r="P53">
        <f t="shared" si="5"/>
        <v>0</v>
      </c>
      <c r="Q53">
        <f t="shared" si="6"/>
        <v>0</v>
      </c>
      <c r="R53">
        <f t="shared" si="7"/>
        <v>1</v>
      </c>
      <c r="S53">
        <f t="shared" si="8"/>
        <v>0</v>
      </c>
      <c r="T53">
        <f t="shared" si="9"/>
        <v>1</v>
      </c>
      <c r="U53">
        <f t="shared" si="10"/>
        <v>-4</v>
      </c>
    </row>
    <row r="54" spans="1:21" ht="12.75">
      <c r="A54">
        <v>322</v>
      </c>
      <c r="B54">
        <f>IF(VLOOKUP($A54,uusintamittaus!$B$2:$AE$292,4,FALSE)="","",VLOOKUP($A54,uusintamittaus!$B$2:$AE$292,4,FALSE))</f>
        <v>1</v>
      </c>
      <c r="C54">
        <f>IF(VLOOKUP($A54,uusintamittaus!$B$2:$AE$292,5,FALSE)="","",VLOOKUP($A54,uusintamittaus!$B$2:$AE$292,5,FALSE))</f>
        <v>1</v>
      </c>
      <c r="D54">
        <f>IF(VLOOKUP($A54,uusintamittaus!$B$2:$AE$292,6,FALSE)="","",VLOOKUP($A54,uusintamittaus!$B$2:$AE$292,6,FALSE))</f>
        <v>1</v>
      </c>
      <c r="E54">
        <f>IF(VLOOKUP($A54,uusintamittaus!$B$2:$AE$292,7,FALSE)="","",VLOOKUP($A54,uusintamittaus!$B$2:$AE$292,7,FALSE))</f>
        <v>11</v>
      </c>
      <c r="F54">
        <f>IF(VLOOKUP($A54,uusintamittaus!$B$2:$AE$292,8,FALSE)="","",VLOOKUP($A54,uusintamittaus!$B$2:$AE$292,8,FALSE))</f>
        <v>228</v>
      </c>
      <c r="G54">
        <f>IF(VLOOKUP($A54,opiskelijoiden_mittaus!$B$2:$AE$292,4,FALSE)="","",VLOOKUP($A54,opiskelijoiden_mittaus!$B$2:$AE$292,4,FALSE))</f>
        <v>1</v>
      </c>
      <c r="H54">
        <f>IF(VLOOKUP($A54,opiskelijoiden_mittaus!$B$2:$AE$292,5,FALSE)="","",VLOOKUP($A54,opiskelijoiden_mittaus!$B$2:$AE$292,5,FALSE))</f>
        <v>1</v>
      </c>
      <c r="I54">
        <f>IF(VLOOKUP($A54,opiskelijoiden_mittaus!$B$2:$AE$292,6,FALSE)="","",VLOOKUP($A54,opiskelijoiden_mittaus!$B$2:$AE$292,6,FALSE))</f>
        <v>1</v>
      </c>
      <c r="J54">
        <f>IF(VLOOKUP($A54,opiskelijoiden_mittaus!$B$2:$AE$292,7,FALSE)="","",VLOOKUP($A54,opiskelijoiden_mittaus!$B$2:$AE$292,7,FALSE))</f>
        <v>11</v>
      </c>
      <c r="K54">
        <f>IF(VLOOKUP($A54,opiskelijoiden_mittaus!$B$2:$AE$292,8,FALSE)="","",VLOOKUP($A54,opiskelijoiden_mittaus!$B$2:$AE$292,8,FALSE))</f>
        <v>228</v>
      </c>
      <c r="L54">
        <f t="shared" si="1"/>
        <v>0</v>
      </c>
      <c r="M54">
        <f t="shared" si="2"/>
        <v>1</v>
      </c>
      <c r="N54">
        <f t="shared" si="3"/>
        <v>0</v>
      </c>
      <c r="O54">
        <f t="shared" si="4"/>
        <v>1</v>
      </c>
      <c r="P54">
        <f t="shared" si="5"/>
        <v>0</v>
      </c>
      <c r="Q54">
        <f t="shared" si="6"/>
        <v>0</v>
      </c>
      <c r="R54">
        <f t="shared" si="7"/>
        <v>1</v>
      </c>
      <c r="S54">
        <f t="shared" si="8"/>
        <v>0</v>
      </c>
      <c r="T54">
        <f t="shared" si="9"/>
        <v>1</v>
      </c>
      <c r="U54">
        <f t="shared" si="10"/>
        <v>0</v>
      </c>
    </row>
    <row r="55" spans="1:21" ht="12.75">
      <c r="A55">
        <v>323</v>
      </c>
      <c r="B55">
        <f>IF(VLOOKUP($A55,uusintamittaus!$B$2:$AE$292,4,FALSE)="","",VLOOKUP($A55,uusintamittaus!$B$2:$AE$292,4,FALSE))</f>
        <v>1</v>
      </c>
      <c r="C55">
        <f>IF(VLOOKUP($A55,uusintamittaus!$B$2:$AE$292,5,FALSE)="","",VLOOKUP($A55,uusintamittaus!$B$2:$AE$292,5,FALSE))</f>
        <v>1</v>
      </c>
      <c r="D55">
        <f>IF(VLOOKUP($A55,uusintamittaus!$B$2:$AE$292,6,FALSE)="","",VLOOKUP($A55,uusintamittaus!$B$2:$AE$292,6,FALSE))</f>
        <v>1</v>
      </c>
      <c r="E55">
        <f>IF(VLOOKUP($A55,uusintamittaus!$B$2:$AE$292,7,FALSE)="","",VLOOKUP($A55,uusintamittaus!$B$2:$AE$292,7,FALSE))</f>
        <v>11</v>
      </c>
      <c r="F55">
        <f>IF(VLOOKUP($A55,uusintamittaus!$B$2:$AE$292,8,FALSE)="","",VLOOKUP($A55,uusintamittaus!$B$2:$AE$292,8,FALSE))</f>
        <v>248</v>
      </c>
      <c r="G55">
        <f>IF(VLOOKUP($A55,opiskelijoiden_mittaus!$B$2:$AE$292,4,FALSE)="","",VLOOKUP($A55,opiskelijoiden_mittaus!$B$2:$AE$292,4,FALSE))</f>
        <v>1</v>
      </c>
      <c r="H55">
        <f>IF(VLOOKUP($A55,opiskelijoiden_mittaus!$B$2:$AE$292,5,FALSE)="","",VLOOKUP($A55,opiskelijoiden_mittaus!$B$2:$AE$292,5,FALSE))</f>
        <v>1</v>
      </c>
      <c r="I55">
        <f>IF(VLOOKUP($A55,opiskelijoiden_mittaus!$B$2:$AE$292,6,FALSE)="","",VLOOKUP($A55,opiskelijoiden_mittaus!$B$2:$AE$292,6,FALSE))</f>
        <v>1</v>
      </c>
      <c r="J55">
        <f>IF(VLOOKUP($A55,opiskelijoiden_mittaus!$B$2:$AE$292,7,FALSE)="","",VLOOKUP($A55,opiskelijoiden_mittaus!$B$2:$AE$292,7,FALSE))</f>
        <v>12</v>
      </c>
      <c r="K55">
        <f>IF(VLOOKUP($A55,opiskelijoiden_mittaus!$B$2:$AE$292,8,FALSE)="","",VLOOKUP($A55,opiskelijoiden_mittaus!$B$2:$AE$292,8,FALSE))</f>
        <v>247</v>
      </c>
      <c r="L55">
        <f t="shared" si="1"/>
        <v>0</v>
      </c>
      <c r="M55">
        <f t="shared" si="2"/>
        <v>1</v>
      </c>
      <c r="N55">
        <f t="shared" si="3"/>
        <v>0</v>
      </c>
      <c r="O55">
        <f t="shared" si="4"/>
        <v>1</v>
      </c>
      <c r="P55">
        <f t="shared" si="5"/>
        <v>0</v>
      </c>
      <c r="Q55">
        <f t="shared" si="6"/>
        <v>0</v>
      </c>
      <c r="R55">
        <f t="shared" si="7"/>
        <v>1</v>
      </c>
      <c r="S55">
        <f t="shared" si="8"/>
        <v>1</v>
      </c>
      <c r="T55">
        <f t="shared" si="9"/>
        <v>1</v>
      </c>
      <c r="U55">
        <f t="shared" si="10"/>
        <v>1</v>
      </c>
    </row>
    <row r="56" spans="1:21" ht="12.75">
      <c r="A56">
        <v>324</v>
      </c>
      <c r="B56">
        <f>IF(VLOOKUP($A56,uusintamittaus!$B$2:$AE$292,4,FALSE)="","",VLOOKUP($A56,uusintamittaus!$B$2:$AE$292,4,FALSE))</f>
        <v>1</v>
      </c>
      <c r="C56">
        <f>IF(VLOOKUP($A56,uusintamittaus!$B$2:$AE$292,5,FALSE)="","",VLOOKUP($A56,uusintamittaus!$B$2:$AE$292,5,FALSE))</f>
        <v>1</v>
      </c>
      <c r="D56">
        <f>IF(VLOOKUP($A56,uusintamittaus!$B$2:$AE$292,6,FALSE)="","",VLOOKUP($A56,uusintamittaus!$B$2:$AE$292,6,FALSE))</f>
        <v>1</v>
      </c>
      <c r="E56">
        <f>IF(VLOOKUP($A56,uusintamittaus!$B$2:$AE$292,7,FALSE)="","",VLOOKUP($A56,uusintamittaus!$B$2:$AE$292,7,FALSE))</f>
        <v>11</v>
      </c>
      <c r="F56">
        <f>IF(VLOOKUP($A56,uusintamittaus!$B$2:$AE$292,8,FALSE)="","",VLOOKUP($A56,uusintamittaus!$B$2:$AE$292,8,FALSE))</f>
        <v>225</v>
      </c>
      <c r="G56">
        <f>IF(VLOOKUP($A56,opiskelijoiden_mittaus!$B$2:$AE$292,4,FALSE)="","",VLOOKUP($A56,opiskelijoiden_mittaus!$B$2:$AE$292,4,FALSE))</f>
        <v>1</v>
      </c>
      <c r="H56">
        <f>IF(VLOOKUP($A56,opiskelijoiden_mittaus!$B$2:$AE$292,5,FALSE)="","",VLOOKUP($A56,opiskelijoiden_mittaus!$B$2:$AE$292,5,FALSE))</f>
        <v>1</v>
      </c>
      <c r="I56">
        <f>IF(VLOOKUP($A56,opiskelijoiden_mittaus!$B$2:$AE$292,6,FALSE)="","",VLOOKUP($A56,opiskelijoiden_mittaus!$B$2:$AE$292,6,FALSE))</f>
        <v>1</v>
      </c>
      <c r="J56">
        <f>IF(VLOOKUP($A56,opiskelijoiden_mittaus!$B$2:$AE$292,7,FALSE)="","",VLOOKUP($A56,opiskelijoiden_mittaus!$B$2:$AE$292,7,FALSE))</f>
        <v>11</v>
      </c>
      <c r="K56">
        <f>IF(VLOOKUP($A56,opiskelijoiden_mittaus!$B$2:$AE$292,8,FALSE)="","",VLOOKUP($A56,opiskelijoiden_mittaus!$B$2:$AE$292,8,FALSE))</f>
        <v>227</v>
      </c>
      <c r="L56">
        <f t="shared" si="1"/>
        <v>0</v>
      </c>
      <c r="M56">
        <f t="shared" si="2"/>
        <v>1</v>
      </c>
      <c r="N56">
        <f t="shared" si="3"/>
        <v>0</v>
      </c>
      <c r="O56">
        <f t="shared" si="4"/>
        <v>1</v>
      </c>
      <c r="P56">
        <f t="shared" si="5"/>
        <v>0</v>
      </c>
      <c r="Q56">
        <f t="shared" si="6"/>
        <v>0</v>
      </c>
      <c r="R56">
        <f t="shared" si="7"/>
        <v>1</v>
      </c>
      <c r="S56">
        <f t="shared" si="8"/>
        <v>0</v>
      </c>
      <c r="T56">
        <f t="shared" si="9"/>
        <v>1</v>
      </c>
      <c r="U56">
        <f t="shared" si="10"/>
        <v>-2</v>
      </c>
    </row>
    <row r="57" spans="1:21" ht="12.75">
      <c r="A57">
        <v>325</v>
      </c>
      <c r="B57">
        <f>IF(VLOOKUP($A57,uusintamittaus!$B$2:$AE$292,4,FALSE)="","",VLOOKUP($A57,uusintamittaus!$B$2:$AE$292,4,FALSE))</f>
        <v>2</v>
      </c>
      <c r="C57">
        <f>IF(VLOOKUP($A57,uusintamittaus!$B$2:$AE$292,5,FALSE)="","",VLOOKUP($A57,uusintamittaus!$B$2:$AE$292,5,FALSE))</f>
      </c>
      <c r="D57">
        <f>IF(VLOOKUP($A57,uusintamittaus!$B$2:$AE$292,6,FALSE)="","",VLOOKUP($A57,uusintamittaus!$B$2:$AE$292,6,FALSE))</f>
      </c>
      <c r="E57">
        <f>IF(VLOOKUP($A57,uusintamittaus!$B$2:$AE$292,7,FALSE)="","",VLOOKUP($A57,uusintamittaus!$B$2:$AE$292,7,FALSE))</f>
      </c>
      <c r="F57">
        <f>IF(VLOOKUP($A57,uusintamittaus!$B$2:$AE$292,8,FALSE)="","",VLOOKUP($A57,uusintamittaus!$B$2:$AE$292,8,FALSE))</f>
      </c>
      <c r="G57">
        <f>IF(VLOOKUP($A57,opiskelijoiden_mittaus!$B$2:$AE$292,4,FALSE)="","",VLOOKUP($A57,opiskelijoiden_mittaus!$B$2:$AE$292,4,FALSE))</f>
        <v>2</v>
      </c>
      <c r="H57">
        <f>IF(VLOOKUP($A57,opiskelijoiden_mittaus!$B$2:$AE$292,5,FALSE)="","",VLOOKUP($A57,opiskelijoiden_mittaus!$B$2:$AE$292,5,FALSE))</f>
      </c>
      <c r="I57">
        <f>IF(VLOOKUP($A57,opiskelijoiden_mittaus!$B$2:$AE$292,6,FALSE)="","",VLOOKUP($A57,opiskelijoiden_mittaus!$B$2:$AE$292,6,FALSE))</f>
      </c>
      <c r="J57">
        <f>IF(VLOOKUP($A57,opiskelijoiden_mittaus!$B$2:$AE$292,7,FALSE)="","",VLOOKUP($A57,opiskelijoiden_mittaus!$B$2:$AE$292,7,FALSE))</f>
      </c>
      <c r="K57">
        <f>IF(VLOOKUP($A57,opiskelijoiden_mittaus!$B$2:$AE$292,8,FALSE)="","",VLOOKUP($A57,opiskelijoiden_mittaus!$B$2:$AE$292,8,FALSE))</f>
      </c>
      <c r="L57">
        <f t="shared" si="1"/>
        <v>0</v>
      </c>
      <c r="M57">
        <f t="shared" si="2"/>
        <v>0</v>
      </c>
      <c r="N57">
        <f t="shared" si="3"/>
        <v>0</v>
      </c>
      <c r="O57">
        <f t="shared" si="4"/>
        <v>0</v>
      </c>
      <c r="P57">
        <f t="shared" si="5"/>
        <v>0</v>
      </c>
      <c r="Q57">
        <f t="shared" si="6"/>
        <v>0</v>
      </c>
      <c r="R57">
        <f t="shared" si="7"/>
        <v>0</v>
      </c>
      <c r="S57">
        <f t="shared" si="8"/>
        <v>0</v>
      </c>
      <c r="T57">
        <f t="shared" si="9"/>
        <v>0</v>
      </c>
      <c r="U57">
        <f t="shared" si="10"/>
      </c>
    </row>
    <row r="58" spans="1:21" ht="12.75">
      <c r="A58">
        <v>326</v>
      </c>
      <c r="B58">
        <f>IF(VLOOKUP($A58,uusintamittaus!$B$2:$AE$292,4,FALSE)="","",VLOOKUP($A58,uusintamittaus!$B$2:$AE$292,4,FALSE))</f>
        <v>1</v>
      </c>
      <c r="C58">
        <f>IF(VLOOKUP($A58,uusintamittaus!$B$2:$AE$292,5,FALSE)="","",VLOOKUP($A58,uusintamittaus!$B$2:$AE$292,5,FALSE))</f>
        <v>2</v>
      </c>
      <c r="D58">
        <f>IF(VLOOKUP($A58,uusintamittaus!$B$2:$AE$292,6,FALSE)="","",VLOOKUP($A58,uusintamittaus!$B$2:$AE$292,6,FALSE))</f>
        <v>2</v>
      </c>
      <c r="E58">
        <f>IF(VLOOKUP($A58,uusintamittaus!$B$2:$AE$292,7,FALSE)="","",VLOOKUP($A58,uusintamittaus!$B$2:$AE$292,7,FALSE))</f>
        <v>11</v>
      </c>
      <c r="F58">
        <f>IF(VLOOKUP($A58,uusintamittaus!$B$2:$AE$292,8,FALSE)="","",VLOOKUP($A58,uusintamittaus!$B$2:$AE$292,8,FALSE))</f>
        <v>121</v>
      </c>
      <c r="G58">
        <f>IF(VLOOKUP($A58,opiskelijoiden_mittaus!$B$2:$AE$292,4,FALSE)="","",VLOOKUP($A58,opiskelijoiden_mittaus!$B$2:$AE$292,4,FALSE))</f>
        <v>1</v>
      </c>
      <c r="H58">
        <f>IF(VLOOKUP($A58,opiskelijoiden_mittaus!$B$2:$AE$292,5,FALSE)="","",VLOOKUP($A58,opiskelijoiden_mittaus!$B$2:$AE$292,5,FALSE))</f>
        <v>2</v>
      </c>
      <c r="I58">
        <f>IF(VLOOKUP($A58,opiskelijoiden_mittaus!$B$2:$AE$292,6,FALSE)="","",VLOOKUP($A58,opiskelijoiden_mittaus!$B$2:$AE$292,6,FALSE))</f>
        <v>2</v>
      </c>
      <c r="J58">
        <f>IF(VLOOKUP($A58,opiskelijoiden_mittaus!$B$2:$AE$292,7,FALSE)="","",VLOOKUP($A58,opiskelijoiden_mittaus!$B$2:$AE$292,7,FALSE))</f>
        <v>11</v>
      </c>
      <c r="K58">
        <f>IF(VLOOKUP($A58,opiskelijoiden_mittaus!$B$2:$AE$292,8,FALSE)="","",VLOOKUP($A58,opiskelijoiden_mittaus!$B$2:$AE$292,8,FALSE))</f>
        <v>120</v>
      </c>
      <c r="L58">
        <f t="shared" si="1"/>
        <v>0</v>
      </c>
      <c r="M58">
        <f t="shared" si="2"/>
        <v>1</v>
      </c>
      <c r="N58">
        <f t="shared" si="3"/>
        <v>0</v>
      </c>
      <c r="O58">
        <f t="shared" si="4"/>
        <v>1</v>
      </c>
      <c r="P58">
        <f t="shared" si="5"/>
        <v>0</v>
      </c>
      <c r="Q58">
        <f t="shared" si="6"/>
        <v>0</v>
      </c>
      <c r="R58">
        <f t="shared" si="7"/>
        <v>1</v>
      </c>
      <c r="S58">
        <f t="shared" si="8"/>
        <v>0</v>
      </c>
      <c r="T58">
        <f t="shared" si="9"/>
        <v>1</v>
      </c>
      <c r="U58">
        <f t="shared" si="10"/>
        <v>1</v>
      </c>
    </row>
    <row r="59" spans="1:21" ht="12.75">
      <c r="A59">
        <v>327</v>
      </c>
      <c r="B59">
        <f>IF(VLOOKUP($A59,uusintamittaus!$B$2:$AE$292,4,FALSE)="","",VLOOKUP($A59,uusintamittaus!$B$2:$AE$292,4,FALSE))</f>
        <v>1</v>
      </c>
      <c r="C59">
        <f>IF(VLOOKUP($A59,uusintamittaus!$B$2:$AE$292,5,FALSE)="","",VLOOKUP($A59,uusintamittaus!$B$2:$AE$292,5,FALSE))</f>
        <v>1</v>
      </c>
      <c r="D59">
        <f>IF(VLOOKUP($A59,uusintamittaus!$B$2:$AE$292,6,FALSE)="","",VLOOKUP($A59,uusintamittaus!$B$2:$AE$292,6,FALSE))</f>
        <v>2</v>
      </c>
      <c r="E59">
        <f>IF(VLOOKUP($A59,uusintamittaus!$B$2:$AE$292,7,FALSE)="","",VLOOKUP($A59,uusintamittaus!$B$2:$AE$292,7,FALSE))</f>
        <v>11</v>
      </c>
      <c r="F59">
        <f>IF(VLOOKUP($A59,uusintamittaus!$B$2:$AE$292,8,FALSE)="","",VLOOKUP($A59,uusintamittaus!$B$2:$AE$292,8,FALSE))</f>
        <v>156</v>
      </c>
      <c r="G59">
        <f>IF(VLOOKUP($A59,opiskelijoiden_mittaus!$B$2:$AE$292,4,FALSE)="","",VLOOKUP($A59,opiskelijoiden_mittaus!$B$2:$AE$292,4,FALSE))</f>
        <v>1</v>
      </c>
      <c r="H59">
        <f>IF(VLOOKUP($A59,opiskelijoiden_mittaus!$B$2:$AE$292,5,FALSE)="","",VLOOKUP($A59,opiskelijoiden_mittaus!$B$2:$AE$292,5,FALSE))</f>
        <v>1</v>
      </c>
      <c r="I59">
        <f>IF(VLOOKUP($A59,opiskelijoiden_mittaus!$B$2:$AE$292,6,FALSE)="","",VLOOKUP($A59,opiskelijoiden_mittaus!$B$2:$AE$292,6,FALSE))</f>
        <v>2</v>
      </c>
      <c r="J59">
        <f>IF(VLOOKUP($A59,opiskelijoiden_mittaus!$B$2:$AE$292,7,FALSE)="","",VLOOKUP($A59,opiskelijoiden_mittaus!$B$2:$AE$292,7,FALSE))</f>
        <v>11</v>
      </c>
      <c r="K59">
        <f>IF(VLOOKUP($A59,opiskelijoiden_mittaus!$B$2:$AE$292,8,FALSE)="","",VLOOKUP($A59,opiskelijoiden_mittaus!$B$2:$AE$292,8,FALSE))</f>
        <v>156</v>
      </c>
      <c r="L59">
        <f t="shared" si="1"/>
        <v>0</v>
      </c>
      <c r="M59">
        <f t="shared" si="2"/>
        <v>1</v>
      </c>
      <c r="N59">
        <f t="shared" si="3"/>
        <v>0</v>
      </c>
      <c r="O59">
        <f t="shared" si="4"/>
        <v>1</v>
      </c>
      <c r="P59">
        <f t="shared" si="5"/>
        <v>0</v>
      </c>
      <c r="Q59">
        <f t="shared" si="6"/>
        <v>0</v>
      </c>
      <c r="R59">
        <f t="shared" si="7"/>
        <v>1</v>
      </c>
      <c r="S59">
        <f t="shared" si="8"/>
        <v>0</v>
      </c>
      <c r="T59">
        <f t="shared" si="9"/>
        <v>1</v>
      </c>
      <c r="U59">
        <f t="shared" si="10"/>
        <v>0</v>
      </c>
    </row>
    <row r="60" spans="1:21" ht="12.75">
      <c r="A60">
        <v>328</v>
      </c>
      <c r="B60">
        <f>IF(VLOOKUP($A60,uusintamittaus!$B$2:$AE$292,4,FALSE)="","",VLOOKUP($A60,uusintamittaus!$B$2:$AE$292,4,FALSE))</f>
        <v>1</v>
      </c>
      <c r="C60">
        <f>IF(VLOOKUP($A60,uusintamittaus!$B$2:$AE$292,5,FALSE)="","",VLOOKUP($A60,uusintamittaus!$B$2:$AE$292,5,FALSE))</f>
        <v>1</v>
      </c>
      <c r="D60">
        <f>IF(VLOOKUP($A60,uusintamittaus!$B$2:$AE$292,6,FALSE)="","",VLOOKUP($A60,uusintamittaus!$B$2:$AE$292,6,FALSE))</f>
        <v>1</v>
      </c>
      <c r="E60">
        <f>IF(VLOOKUP($A60,uusintamittaus!$B$2:$AE$292,7,FALSE)="","",VLOOKUP($A60,uusintamittaus!$B$2:$AE$292,7,FALSE))</f>
        <v>11</v>
      </c>
      <c r="F60">
        <f>IF(VLOOKUP($A60,uusintamittaus!$B$2:$AE$292,8,FALSE)="","",VLOOKUP($A60,uusintamittaus!$B$2:$AE$292,8,FALSE))</f>
        <v>230</v>
      </c>
      <c r="G60">
        <f>IF(VLOOKUP($A60,opiskelijoiden_mittaus!$B$2:$AE$292,4,FALSE)="","",VLOOKUP($A60,opiskelijoiden_mittaus!$B$2:$AE$292,4,FALSE))</f>
        <v>1</v>
      </c>
      <c r="H60">
        <f>IF(VLOOKUP($A60,opiskelijoiden_mittaus!$B$2:$AE$292,5,FALSE)="","",VLOOKUP($A60,opiskelijoiden_mittaus!$B$2:$AE$292,5,FALSE))</f>
        <v>1</v>
      </c>
      <c r="I60">
        <f>IF(VLOOKUP($A60,opiskelijoiden_mittaus!$B$2:$AE$292,6,FALSE)="","",VLOOKUP($A60,opiskelijoiden_mittaus!$B$2:$AE$292,6,FALSE))</f>
        <v>1</v>
      </c>
      <c r="J60">
        <f>IF(VLOOKUP($A60,opiskelijoiden_mittaus!$B$2:$AE$292,7,FALSE)="","",VLOOKUP($A60,opiskelijoiden_mittaus!$B$2:$AE$292,7,FALSE))</f>
        <v>11</v>
      </c>
      <c r="K60">
        <f>IF(VLOOKUP($A60,opiskelijoiden_mittaus!$B$2:$AE$292,8,FALSE)="","",VLOOKUP($A60,opiskelijoiden_mittaus!$B$2:$AE$292,8,FALSE))</f>
        <v>223</v>
      </c>
      <c r="L60">
        <f t="shared" si="1"/>
        <v>0</v>
      </c>
      <c r="M60">
        <f t="shared" si="2"/>
        <v>1</v>
      </c>
      <c r="N60">
        <f t="shared" si="3"/>
        <v>0</v>
      </c>
      <c r="O60">
        <f t="shared" si="4"/>
        <v>1</v>
      </c>
      <c r="P60">
        <f t="shared" si="5"/>
        <v>0</v>
      </c>
      <c r="Q60">
        <f t="shared" si="6"/>
        <v>0</v>
      </c>
      <c r="R60">
        <f t="shared" si="7"/>
        <v>1</v>
      </c>
      <c r="S60">
        <f t="shared" si="8"/>
        <v>0</v>
      </c>
      <c r="T60">
        <f t="shared" si="9"/>
        <v>1</v>
      </c>
      <c r="U60">
        <f t="shared" si="10"/>
        <v>7</v>
      </c>
    </row>
    <row r="61" spans="1:21" ht="12.75">
      <c r="A61">
        <v>329</v>
      </c>
      <c r="B61">
        <f>IF(VLOOKUP($A61,uusintamittaus!$B$2:$AE$292,4,FALSE)="","",VLOOKUP($A61,uusintamittaus!$B$2:$AE$292,4,FALSE))</f>
        <v>1</v>
      </c>
      <c r="C61">
        <f>IF(VLOOKUP($A61,uusintamittaus!$B$2:$AE$292,5,FALSE)="","",VLOOKUP($A61,uusintamittaus!$B$2:$AE$292,5,FALSE))</f>
        <v>1</v>
      </c>
      <c r="D61">
        <f>IF(VLOOKUP($A61,uusintamittaus!$B$2:$AE$292,6,FALSE)="","",VLOOKUP($A61,uusintamittaus!$B$2:$AE$292,6,FALSE))</f>
        <v>3</v>
      </c>
      <c r="E61">
        <f>IF(VLOOKUP($A61,uusintamittaus!$B$2:$AE$292,7,FALSE)="","",VLOOKUP($A61,uusintamittaus!$B$2:$AE$292,7,FALSE))</f>
        <v>14</v>
      </c>
      <c r="F61">
        <f>IF(VLOOKUP($A61,uusintamittaus!$B$2:$AE$292,8,FALSE)="","",VLOOKUP($A61,uusintamittaus!$B$2:$AE$292,8,FALSE))</f>
        <v>188</v>
      </c>
      <c r="G61">
        <f>IF(VLOOKUP($A61,opiskelijoiden_mittaus!$B$2:$AE$292,4,FALSE)="","",VLOOKUP($A61,opiskelijoiden_mittaus!$B$2:$AE$292,4,FALSE))</f>
        <v>1</v>
      </c>
      <c r="H61">
        <f>IF(VLOOKUP($A61,opiskelijoiden_mittaus!$B$2:$AE$292,5,FALSE)="","",VLOOKUP($A61,opiskelijoiden_mittaus!$B$2:$AE$292,5,FALSE))</f>
        <v>1</v>
      </c>
      <c r="I61">
        <f>IF(VLOOKUP($A61,opiskelijoiden_mittaus!$B$2:$AE$292,6,FALSE)="","",VLOOKUP($A61,opiskelijoiden_mittaus!$B$2:$AE$292,6,FALSE))</f>
        <v>3</v>
      </c>
      <c r="J61">
        <f>IF(VLOOKUP($A61,opiskelijoiden_mittaus!$B$2:$AE$292,7,FALSE)="","",VLOOKUP($A61,opiskelijoiden_mittaus!$B$2:$AE$292,7,FALSE))</f>
        <v>11</v>
      </c>
      <c r="K61">
        <f>IF(VLOOKUP($A61,opiskelijoiden_mittaus!$B$2:$AE$292,8,FALSE)="","",VLOOKUP($A61,opiskelijoiden_mittaus!$B$2:$AE$292,8,FALSE))</f>
        <v>190</v>
      </c>
      <c r="L61">
        <f t="shared" si="1"/>
        <v>0</v>
      </c>
      <c r="M61">
        <f t="shared" si="2"/>
        <v>1</v>
      </c>
      <c r="N61">
        <f t="shared" si="3"/>
        <v>0</v>
      </c>
      <c r="O61">
        <f t="shared" si="4"/>
        <v>1</v>
      </c>
      <c r="P61">
        <f t="shared" si="5"/>
        <v>0</v>
      </c>
      <c r="Q61">
        <f t="shared" si="6"/>
        <v>0</v>
      </c>
      <c r="R61">
        <f t="shared" si="7"/>
        <v>1</v>
      </c>
      <c r="S61">
        <f t="shared" si="8"/>
        <v>1</v>
      </c>
      <c r="T61">
        <f t="shared" si="9"/>
        <v>1</v>
      </c>
      <c r="U61">
        <f t="shared" si="10"/>
        <v>-2</v>
      </c>
    </row>
    <row r="62" spans="1:21" ht="12.75">
      <c r="A62">
        <v>330</v>
      </c>
      <c r="B62">
        <f>IF(VLOOKUP($A62,uusintamittaus!$B$2:$AE$292,4,FALSE)="","",VLOOKUP($A62,uusintamittaus!$B$2:$AE$292,4,FALSE))</f>
        <v>1</v>
      </c>
      <c r="C62">
        <f>IF(VLOOKUP($A62,uusintamittaus!$B$2:$AE$292,5,FALSE)="","",VLOOKUP($A62,uusintamittaus!$B$2:$AE$292,5,FALSE))</f>
        <v>1</v>
      </c>
      <c r="D62">
        <f>IF(VLOOKUP($A62,uusintamittaus!$B$2:$AE$292,6,FALSE)="","",VLOOKUP($A62,uusintamittaus!$B$2:$AE$292,6,FALSE))</f>
        <v>3</v>
      </c>
      <c r="E62">
        <f>IF(VLOOKUP($A62,uusintamittaus!$B$2:$AE$292,7,FALSE)="","",VLOOKUP($A62,uusintamittaus!$B$2:$AE$292,7,FALSE))</f>
        <v>11</v>
      </c>
      <c r="F62">
        <f>IF(VLOOKUP($A62,uusintamittaus!$B$2:$AE$292,8,FALSE)="","",VLOOKUP($A62,uusintamittaus!$B$2:$AE$292,8,FALSE))</f>
        <v>220</v>
      </c>
      <c r="G62">
        <f>IF(VLOOKUP($A62,opiskelijoiden_mittaus!$B$2:$AE$292,4,FALSE)="","",VLOOKUP($A62,opiskelijoiden_mittaus!$B$2:$AE$292,4,FALSE))</f>
        <v>1</v>
      </c>
      <c r="H62">
        <f>IF(VLOOKUP($A62,opiskelijoiden_mittaus!$B$2:$AE$292,5,FALSE)="","",VLOOKUP($A62,opiskelijoiden_mittaus!$B$2:$AE$292,5,FALSE))</f>
        <v>1</v>
      </c>
      <c r="I62">
        <f>IF(VLOOKUP($A62,opiskelijoiden_mittaus!$B$2:$AE$292,6,FALSE)="","",VLOOKUP($A62,opiskelijoiden_mittaus!$B$2:$AE$292,6,FALSE))</f>
        <v>3</v>
      </c>
      <c r="J62">
        <f>IF(VLOOKUP($A62,opiskelijoiden_mittaus!$B$2:$AE$292,7,FALSE)="","",VLOOKUP($A62,opiskelijoiden_mittaus!$B$2:$AE$292,7,FALSE))</f>
        <v>11</v>
      </c>
      <c r="K62">
        <f>IF(VLOOKUP($A62,opiskelijoiden_mittaus!$B$2:$AE$292,8,FALSE)="","",VLOOKUP($A62,opiskelijoiden_mittaus!$B$2:$AE$292,8,FALSE))</f>
        <v>222</v>
      </c>
      <c r="L62">
        <f t="shared" si="1"/>
        <v>0</v>
      </c>
      <c r="M62">
        <f t="shared" si="2"/>
        <v>1</v>
      </c>
      <c r="N62">
        <f t="shared" si="3"/>
        <v>0</v>
      </c>
      <c r="O62">
        <f t="shared" si="4"/>
        <v>1</v>
      </c>
      <c r="P62">
        <f t="shared" si="5"/>
        <v>0</v>
      </c>
      <c r="Q62">
        <f t="shared" si="6"/>
        <v>0</v>
      </c>
      <c r="R62">
        <f t="shared" si="7"/>
        <v>1</v>
      </c>
      <c r="S62">
        <f t="shared" si="8"/>
        <v>0</v>
      </c>
      <c r="T62">
        <f t="shared" si="9"/>
        <v>1</v>
      </c>
      <c r="U62">
        <f t="shared" si="10"/>
        <v>-2</v>
      </c>
    </row>
    <row r="63" spans="1:21" ht="12.75">
      <c r="A63">
        <v>331</v>
      </c>
      <c r="B63">
        <f>IF(VLOOKUP($A63,uusintamittaus!$B$2:$AE$292,4,FALSE)="","",VLOOKUP($A63,uusintamittaus!$B$2:$AE$292,4,FALSE))</f>
        <v>1</v>
      </c>
      <c r="C63">
        <f>IF(VLOOKUP($A63,uusintamittaus!$B$2:$AE$292,5,FALSE)="","",VLOOKUP($A63,uusintamittaus!$B$2:$AE$292,5,FALSE))</f>
        <v>1</v>
      </c>
      <c r="D63">
        <f>IF(VLOOKUP($A63,uusintamittaus!$B$2:$AE$292,6,FALSE)="","",VLOOKUP($A63,uusintamittaus!$B$2:$AE$292,6,FALSE))</f>
        <v>3</v>
      </c>
      <c r="E63">
        <f>IF(VLOOKUP($A63,uusintamittaus!$B$2:$AE$292,7,FALSE)="","",VLOOKUP($A63,uusintamittaus!$B$2:$AE$292,7,FALSE))</f>
        <v>12</v>
      </c>
      <c r="F63">
        <f>IF(VLOOKUP($A63,uusintamittaus!$B$2:$AE$292,8,FALSE)="","",VLOOKUP($A63,uusintamittaus!$B$2:$AE$292,8,FALSE))</f>
        <v>285</v>
      </c>
      <c r="G63">
        <f>IF(VLOOKUP($A63,opiskelijoiden_mittaus!$B$2:$AE$292,4,FALSE)="","",VLOOKUP($A63,opiskelijoiden_mittaus!$B$2:$AE$292,4,FALSE))</f>
        <v>1</v>
      </c>
      <c r="H63">
        <f>IF(VLOOKUP($A63,opiskelijoiden_mittaus!$B$2:$AE$292,5,FALSE)="","",VLOOKUP($A63,opiskelijoiden_mittaus!$B$2:$AE$292,5,FALSE))</f>
        <v>1</v>
      </c>
      <c r="I63">
        <f>IF(VLOOKUP($A63,opiskelijoiden_mittaus!$B$2:$AE$292,6,FALSE)="","",VLOOKUP($A63,opiskelijoiden_mittaus!$B$2:$AE$292,6,FALSE))</f>
        <v>3</v>
      </c>
      <c r="J63">
        <f>IF(VLOOKUP($A63,opiskelijoiden_mittaus!$B$2:$AE$292,7,FALSE)="","",VLOOKUP($A63,opiskelijoiden_mittaus!$B$2:$AE$292,7,FALSE))</f>
        <v>11</v>
      </c>
      <c r="K63">
        <f>IF(VLOOKUP($A63,opiskelijoiden_mittaus!$B$2:$AE$292,8,FALSE)="","",VLOOKUP($A63,opiskelijoiden_mittaus!$B$2:$AE$292,8,FALSE))</f>
        <v>286</v>
      </c>
      <c r="L63">
        <f t="shared" si="1"/>
        <v>0</v>
      </c>
      <c r="M63">
        <f t="shared" si="2"/>
        <v>1</v>
      </c>
      <c r="N63">
        <f t="shared" si="3"/>
        <v>0</v>
      </c>
      <c r="O63">
        <f t="shared" si="4"/>
        <v>1</v>
      </c>
      <c r="P63">
        <f t="shared" si="5"/>
        <v>0</v>
      </c>
      <c r="Q63">
        <f t="shared" si="6"/>
        <v>0</v>
      </c>
      <c r="R63">
        <f t="shared" si="7"/>
        <v>1</v>
      </c>
      <c r="S63">
        <f t="shared" si="8"/>
        <v>1</v>
      </c>
      <c r="T63">
        <f t="shared" si="9"/>
        <v>1</v>
      </c>
      <c r="U63">
        <f t="shared" si="10"/>
        <v>-1</v>
      </c>
    </row>
    <row r="64" spans="1:21" ht="12.75">
      <c r="A64">
        <v>332</v>
      </c>
      <c r="B64">
        <f>IF(VLOOKUP($A64,uusintamittaus!$B$2:$AE$292,4,FALSE)="","",VLOOKUP($A64,uusintamittaus!$B$2:$AE$292,4,FALSE))</f>
        <v>1</v>
      </c>
      <c r="C64">
        <f>IF(VLOOKUP($A64,uusintamittaus!$B$2:$AE$292,5,FALSE)="","",VLOOKUP($A64,uusintamittaus!$B$2:$AE$292,5,FALSE))</f>
        <v>1</v>
      </c>
      <c r="D64">
        <f>IF(VLOOKUP($A64,uusintamittaus!$B$2:$AE$292,6,FALSE)="","",VLOOKUP($A64,uusintamittaus!$B$2:$AE$292,6,FALSE))</f>
        <v>1</v>
      </c>
      <c r="E64">
        <f>IF(VLOOKUP($A64,uusintamittaus!$B$2:$AE$292,7,FALSE)="","",VLOOKUP($A64,uusintamittaus!$B$2:$AE$292,7,FALSE))</f>
        <v>11</v>
      </c>
      <c r="F64">
        <f>IF(VLOOKUP($A64,uusintamittaus!$B$2:$AE$292,8,FALSE)="","",VLOOKUP($A64,uusintamittaus!$B$2:$AE$292,8,FALSE))</f>
        <v>207</v>
      </c>
      <c r="G64">
        <f>IF(VLOOKUP($A64,opiskelijoiden_mittaus!$B$2:$AE$292,4,FALSE)="","",VLOOKUP($A64,opiskelijoiden_mittaus!$B$2:$AE$292,4,FALSE))</f>
        <v>1</v>
      </c>
      <c r="H64">
        <f>IF(VLOOKUP($A64,opiskelijoiden_mittaus!$B$2:$AE$292,5,FALSE)="","",VLOOKUP($A64,opiskelijoiden_mittaus!$B$2:$AE$292,5,FALSE))</f>
        <v>1</v>
      </c>
      <c r="I64">
        <f>IF(VLOOKUP($A64,opiskelijoiden_mittaus!$B$2:$AE$292,6,FALSE)="","",VLOOKUP($A64,opiskelijoiden_mittaus!$B$2:$AE$292,6,FALSE))</f>
        <v>1</v>
      </c>
      <c r="J64">
        <f>IF(VLOOKUP($A64,opiskelijoiden_mittaus!$B$2:$AE$292,7,FALSE)="","",VLOOKUP($A64,opiskelijoiden_mittaus!$B$2:$AE$292,7,FALSE))</f>
        <v>11</v>
      </c>
      <c r="K64">
        <f>IF(VLOOKUP($A64,opiskelijoiden_mittaus!$B$2:$AE$292,8,FALSE)="","",VLOOKUP($A64,opiskelijoiden_mittaus!$B$2:$AE$292,8,FALSE))</f>
        <v>206</v>
      </c>
      <c r="L64">
        <f t="shared" si="1"/>
        <v>0</v>
      </c>
      <c r="M64">
        <f t="shared" si="2"/>
        <v>1</v>
      </c>
      <c r="N64">
        <f t="shared" si="3"/>
        <v>0</v>
      </c>
      <c r="O64">
        <f t="shared" si="4"/>
        <v>1</v>
      </c>
      <c r="P64">
        <f t="shared" si="5"/>
        <v>0</v>
      </c>
      <c r="Q64">
        <f t="shared" si="6"/>
        <v>0</v>
      </c>
      <c r="R64">
        <f t="shared" si="7"/>
        <v>1</v>
      </c>
      <c r="S64">
        <f t="shared" si="8"/>
        <v>0</v>
      </c>
      <c r="T64">
        <f t="shared" si="9"/>
        <v>1</v>
      </c>
      <c r="U64">
        <f t="shared" si="10"/>
        <v>1</v>
      </c>
    </row>
    <row r="65" spans="1:21" ht="12.75">
      <c r="A65">
        <v>333</v>
      </c>
      <c r="B65">
        <f>IF(VLOOKUP($A65,uusintamittaus!$B$2:$AE$292,4,FALSE)="","",VLOOKUP($A65,uusintamittaus!$B$2:$AE$292,4,FALSE))</f>
        <v>1</v>
      </c>
      <c r="C65">
        <f>IF(VLOOKUP($A65,uusintamittaus!$B$2:$AE$292,5,FALSE)="","",VLOOKUP($A65,uusintamittaus!$B$2:$AE$292,5,FALSE))</f>
        <v>1</v>
      </c>
      <c r="D65">
        <f>IF(VLOOKUP($A65,uusintamittaus!$B$2:$AE$292,6,FALSE)="","",VLOOKUP($A65,uusintamittaus!$B$2:$AE$292,6,FALSE))</f>
        <v>1</v>
      </c>
      <c r="E65">
        <f>IF(VLOOKUP($A65,uusintamittaus!$B$2:$AE$292,7,FALSE)="","",VLOOKUP($A65,uusintamittaus!$B$2:$AE$292,7,FALSE))</f>
        <v>11</v>
      </c>
      <c r="F65">
        <f>IF(VLOOKUP($A65,uusintamittaus!$B$2:$AE$292,8,FALSE)="","",VLOOKUP($A65,uusintamittaus!$B$2:$AE$292,8,FALSE))</f>
        <v>234</v>
      </c>
      <c r="G65">
        <f>IF(VLOOKUP($A65,opiskelijoiden_mittaus!$B$2:$AE$292,4,FALSE)="","",VLOOKUP($A65,opiskelijoiden_mittaus!$B$2:$AE$292,4,FALSE))</f>
        <v>1</v>
      </c>
      <c r="H65">
        <f>IF(VLOOKUP($A65,opiskelijoiden_mittaus!$B$2:$AE$292,5,FALSE)="","",VLOOKUP($A65,opiskelijoiden_mittaus!$B$2:$AE$292,5,FALSE))</f>
        <v>1</v>
      </c>
      <c r="I65">
        <f>IF(VLOOKUP($A65,opiskelijoiden_mittaus!$B$2:$AE$292,6,FALSE)="","",VLOOKUP($A65,opiskelijoiden_mittaus!$B$2:$AE$292,6,FALSE))</f>
        <v>1</v>
      </c>
      <c r="J65">
        <f>IF(VLOOKUP($A65,opiskelijoiden_mittaus!$B$2:$AE$292,7,FALSE)="","",VLOOKUP($A65,opiskelijoiden_mittaus!$B$2:$AE$292,7,FALSE))</f>
        <v>11</v>
      </c>
      <c r="K65">
        <f>IF(VLOOKUP($A65,opiskelijoiden_mittaus!$B$2:$AE$292,8,FALSE)="","",VLOOKUP($A65,opiskelijoiden_mittaus!$B$2:$AE$292,8,FALSE))</f>
        <v>231</v>
      </c>
      <c r="L65">
        <f t="shared" si="1"/>
        <v>0</v>
      </c>
      <c r="M65">
        <f t="shared" si="2"/>
        <v>1</v>
      </c>
      <c r="N65">
        <f t="shared" si="3"/>
        <v>0</v>
      </c>
      <c r="O65">
        <f t="shared" si="4"/>
        <v>1</v>
      </c>
      <c r="P65">
        <f t="shared" si="5"/>
        <v>0</v>
      </c>
      <c r="Q65">
        <f t="shared" si="6"/>
        <v>0</v>
      </c>
      <c r="R65">
        <f t="shared" si="7"/>
        <v>1</v>
      </c>
      <c r="S65">
        <f t="shared" si="8"/>
        <v>0</v>
      </c>
      <c r="T65">
        <f t="shared" si="9"/>
        <v>1</v>
      </c>
      <c r="U65">
        <f t="shared" si="10"/>
        <v>3</v>
      </c>
    </row>
    <row r="66" spans="1:21" ht="12.75">
      <c r="A66">
        <v>334</v>
      </c>
      <c r="B66">
        <f>IF(VLOOKUP($A66,uusintamittaus!$B$2:$AE$292,4,FALSE)="","",VLOOKUP($A66,uusintamittaus!$B$2:$AE$292,4,FALSE))</f>
        <v>1</v>
      </c>
      <c r="C66">
        <f>IF(VLOOKUP($A66,uusintamittaus!$B$2:$AE$292,5,FALSE)="","",VLOOKUP($A66,uusintamittaus!$B$2:$AE$292,5,FALSE))</f>
        <v>1</v>
      </c>
      <c r="D66">
        <f>IF(VLOOKUP($A66,uusintamittaus!$B$2:$AE$292,6,FALSE)="","",VLOOKUP($A66,uusintamittaus!$B$2:$AE$292,6,FALSE))</f>
        <v>1</v>
      </c>
      <c r="E66">
        <f>IF(VLOOKUP($A66,uusintamittaus!$B$2:$AE$292,7,FALSE)="","",VLOOKUP($A66,uusintamittaus!$B$2:$AE$292,7,FALSE))</f>
        <v>11</v>
      </c>
      <c r="F66">
        <f>IF(VLOOKUP($A66,uusintamittaus!$B$2:$AE$292,8,FALSE)="","",VLOOKUP($A66,uusintamittaus!$B$2:$AE$292,8,FALSE))</f>
        <v>259</v>
      </c>
      <c r="G66">
        <f>IF(VLOOKUP($A66,opiskelijoiden_mittaus!$B$2:$AE$292,4,FALSE)="","",VLOOKUP($A66,opiskelijoiden_mittaus!$B$2:$AE$292,4,FALSE))</f>
        <v>1</v>
      </c>
      <c r="H66">
        <f>IF(VLOOKUP($A66,opiskelijoiden_mittaus!$B$2:$AE$292,5,FALSE)="","",VLOOKUP($A66,opiskelijoiden_mittaus!$B$2:$AE$292,5,FALSE))</f>
        <v>1</v>
      </c>
      <c r="I66">
        <f>IF(VLOOKUP($A66,opiskelijoiden_mittaus!$B$2:$AE$292,6,FALSE)="","",VLOOKUP($A66,opiskelijoiden_mittaus!$B$2:$AE$292,6,FALSE))</f>
        <v>1</v>
      </c>
      <c r="J66">
        <f>IF(VLOOKUP($A66,opiskelijoiden_mittaus!$B$2:$AE$292,7,FALSE)="","",VLOOKUP($A66,opiskelijoiden_mittaus!$B$2:$AE$292,7,FALSE))</f>
        <v>11</v>
      </c>
      <c r="K66">
        <f>IF(VLOOKUP($A66,opiskelijoiden_mittaus!$B$2:$AE$292,8,FALSE)="","",VLOOKUP($A66,opiskelijoiden_mittaus!$B$2:$AE$292,8,FALSE))</f>
        <v>259</v>
      </c>
      <c r="L66">
        <f t="shared" si="1"/>
        <v>0</v>
      </c>
      <c r="M66">
        <f t="shared" si="2"/>
        <v>1</v>
      </c>
      <c r="N66">
        <f t="shared" si="3"/>
        <v>0</v>
      </c>
      <c r="O66">
        <f t="shared" si="4"/>
        <v>1</v>
      </c>
      <c r="P66">
        <f t="shared" si="5"/>
        <v>0</v>
      </c>
      <c r="Q66">
        <f t="shared" si="6"/>
        <v>0</v>
      </c>
      <c r="R66">
        <f t="shared" si="7"/>
        <v>1</v>
      </c>
      <c r="S66">
        <f t="shared" si="8"/>
        <v>0</v>
      </c>
      <c r="T66">
        <f t="shared" si="9"/>
        <v>1</v>
      </c>
      <c r="U66">
        <f t="shared" si="10"/>
        <v>0</v>
      </c>
    </row>
    <row r="67" spans="1:21" ht="12.75">
      <c r="A67">
        <v>335</v>
      </c>
      <c r="B67">
        <f>IF(VLOOKUP($A67,uusintamittaus!$B$2:$AE$292,4,FALSE)="","",VLOOKUP($A67,uusintamittaus!$B$2:$AE$292,4,FALSE))</f>
        <v>0</v>
      </c>
      <c r="C67">
        <f>IF(VLOOKUP($A67,uusintamittaus!$B$2:$AE$292,5,FALSE)="","",VLOOKUP($A67,uusintamittaus!$B$2:$AE$292,5,FALSE))</f>
      </c>
      <c r="D67">
        <f>IF(VLOOKUP($A67,uusintamittaus!$B$2:$AE$292,6,FALSE)="","",VLOOKUP($A67,uusintamittaus!$B$2:$AE$292,6,FALSE))</f>
      </c>
      <c r="E67">
        <f>IF(VLOOKUP($A67,uusintamittaus!$B$2:$AE$292,7,FALSE)="","",VLOOKUP($A67,uusintamittaus!$B$2:$AE$292,7,FALSE))</f>
      </c>
      <c r="F67">
        <f>IF(VLOOKUP($A67,uusintamittaus!$B$2:$AE$292,8,FALSE)="","",VLOOKUP($A67,uusintamittaus!$B$2:$AE$292,8,FALSE))</f>
      </c>
      <c r="G67">
        <f>IF(VLOOKUP($A67,opiskelijoiden_mittaus!$B$2:$AE$292,4,FALSE)="","",VLOOKUP($A67,opiskelijoiden_mittaus!$B$2:$AE$292,4,FALSE))</f>
        <v>0</v>
      </c>
      <c r="H67">
        <f>IF(VLOOKUP($A67,opiskelijoiden_mittaus!$B$2:$AE$292,5,FALSE)="","",VLOOKUP($A67,opiskelijoiden_mittaus!$B$2:$AE$292,5,FALSE))</f>
      </c>
      <c r="I67">
        <f>IF(VLOOKUP($A67,opiskelijoiden_mittaus!$B$2:$AE$292,6,FALSE)="","",VLOOKUP($A67,opiskelijoiden_mittaus!$B$2:$AE$292,6,FALSE))</f>
      </c>
      <c r="J67">
        <f>IF(VLOOKUP($A67,opiskelijoiden_mittaus!$B$2:$AE$292,7,FALSE)="","",VLOOKUP($A67,opiskelijoiden_mittaus!$B$2:$AE$292,7,FALSE))</f>
      </c>
      <c r="K67">
        <f>IF(VLOOKUP($A67,opiskelijoiden_mittaus!$B$2:$AE$292,8,FALSE)="","",VLOOKUP($A67,opiskelijoiden_mittaus!$B$2:$AE$292,8,FALSE))</f>
      </c>
      <c r="L67">
        <f t="shared" si="1"/>
        <v>0</v>
      </c>
      <c r="M67">
        <f t="shared" si="2"/>
        <v>0</v>
      </c>
      <c r="N67">
        <f t="shared" si="3"/>
        <v>0</v>
      </c>
      <c r="O67">
        <f t="shared" si="4"/>
        <v>0</v>
      </c>
      <c r="P67">
        <f t="shared" si="5"/>
        <v>0</v>
      </c>
      <c r="Q67">
        <f t="shared" si="6"/>
        <v>0</v>
      </c>
      <c r="R67">
        <f t="shared" si="7"/>
        <v>0</v>
      </c>
      <c r="S67">
        <f t="shared" si="8"/>
        <v>0</v>
      </c>
      <c r="T67">
        <f t="shared" si="9"/>
        <v>0</v>
      </c>
      <c r="U67">
        <f t="shared" si="10"/>
      </c>
    </row>
    <row r="68" spans="1:21" ht="12.75">
      <c r="A68">
        <v>336</v>
      </c>
      <c r="B68">
        <f>IF(VLOOKUP($A68,uusintamittaus!$B$2:$AE$292,4,FALSE)="","",VLOOKUP($A68,uusintamittaus!$B$2:$AE$292,4,FALSE))</f>
        <v>0</v>
      </c>
      <c r="C68">
        <f>IF(VLOOKUP($A68,uusintamittaus!$B$2:$AE$292,5,FALSE)="","",VLOOKUP($A68,uusintamittaus!$B$2:$AE$292,5,FALSE))</f>
      </c>
      <c r="D68">
        <f>IF(VLOOKUP($A68,uusintamittaus!$B$2:$AE$292,6,FALSE)="","",VLOOKUP($A68,uusintamittaus!$B$2:$AE$292,6,FALSE))</f>
      </c>
      <c r="E68">
        <f>IF(VLOOKUP($A68,uusintamittaus!$B$2:$AE$292,7,FALSE)="","",VLOOKUP($A68,uusintamittaus!$B$2:$AE$292,7,FALSE))</f>
      </c>
      <c r="F68">
        <f>IF(VLOOKUP($A68,uusintamittaus!$B$2:$AE$292,8,FALSE)="","",VLOOKUP($A68,uusintamittaus!$B$2:$AE$292,8,FALSE))</f>
      </c>
      <c r="G68">
        <f>IF(VLOOKUP($A68,opiskelijoiden_mittaus!$B$2:$AE$292,4,FALSE)="","",VLOOKUP($A68,opiskelijoiden_mittaus!$B$2:$AE$292,4,FALSE))</f>
        <v>0</v>
      </c>
      <c r="H68">
        <f>IF(VLOOKUP($A68,opiskelijoiden_mittaus!$B$2:$AE$292,5,FALSE)="","",VLOOKUP($A68,opiskelijoiden_mittaus!$B$2:$AE$292,5,FALSE))</f>
      </c>
      <c r="I68">
        <f>IF(VLOOKUP($A68,opiskelijoiden_mittaus!$B$2:$AE$292,6,FALSE)="","",VLOOKUP($A68,opiskelijoiden_mittaus!$B$2:$AE$292,6,FALSE))</f>
      </c>
      <c r="J68">
        <f>IF(VLOOKUP($A68,opiskelijoiden_mittaus!$B$2:$AE$292,7,FALSE)="","",VLOOKUP($A68,opiskelijoiden_mittaus!$B$2:$AE$292,7,FALSE))</f>
      </c>
      <c r="K68">
        <f>IF(VLOOKUP($A68,opiskelijoiden_mittaus!$B$2:$AE$292,8,FALSE)="","",VLOOKUP($A68,opiskelijoiden_mittaus!$B$2:$AE$292,8,FALSE))</f>
      </c>
      <c r="L68">
        <f t="shared" si="1"/>
        <v>0</v>
      </c>
      <c r="M68">
        <f t="shared" si="2"/>
        <v>0</v>
      </c>
      <c r="N68">
        <f t="shared" si="3"/>
        <v>0</v>
      </c>
      <c r="O68">
        <f t="shared" si="4"/>
        <v>0</v>
      </c>
      <c r="P68">
        <f t="shared" si="5"/>
        <v>0</v>
      </c>
      <c r="Q68">
        <f t="shared" si="6"/>
        <v>0</v>
      </c>
      <c r="R68">
        <f t="shared" si="7"/>
        <v>0</v>
      </c>
      <c r="S68">
        <f t="shared" si="8"/>
        <v>0</v>
      </c>
      <c r="T68">
        <f t="shared" si="9"/>
        <v>0</v>
      </c>
      <c r="U68">
        <f t="shared" si="10"/>
      </c>
    </row>
    <row r="69" spans="1:21" ht="12.75">
      <c r="A69">
        <v>337</v>
      </c>
      <c r="B69">
        <f>IF(VLOOKUP($A69,uusintamittaus!$B$2:$AE$292,4,FALSE)="","",VLOOKUP($A69,uusintamittaus!$B$2:$AE$292,4,FALSE))</f>
        <v>0</v>
      </c>
      <c r="C69">
        <f>IF(VLOOKUP($A69,uusintamittaus!$B$2:$AE$292,5,FALSE)="","",VLOOKUP($A69,uusintamittaus!$B$2:$AE$292,5,FALSE))</f>
      </c>
      <c r="D69">
        <f>IF(VLOOKUP($A69,uusintamittaus!$B$2:$AE$292,6,FALSE)="","",VLOOKUP($A69,uusintamittaus!$B$2:$AE$292,6,FALSE))</f>
      </c>
      <c r="E69">
        <f>IF(VLOOKUP($A69,uusintamittaus!$B$2:$AE$292,7,FALSE)="","",VLOOKUP($A69,uusintamittaus!$B$2:$AE$292,7,FALSE))</f>
      </c>
      <c r="F69">
        <f>IF(VLOOKUP($A69,uusintamittaus!$B$2:$AE$292,8,FALSE)="","",VLOOKUP($A69,uusintamittaus!$B$2:$AE$292,8,FALSE))</f>
      </c>
      <c r="G69">
        <f>IF(VLOOKUP($A69,opiskelijoiden_mittaus!$B$2:$AE$292,4,FALSE)="","",VLOOKUP($A69,opiskelijoiden_mittaus!$B$2:$AE$292,4,FALSE))</f>
        <v>0</v>
      </c>
      <c r="H69">
        <f>IF(VLOOKUP($A69,opiskelijoiden_mittaus!$B$2:$AE$292,5,FALSE)="","",VLOOKUP($A69,opiskelijoiden_mittaus!$B$2:$AE$292,5,FALSE))</f>
      </c>
      <c r="I69">
        <f>IF(VLOOKUP($A69,opiskelijoiden_mittaus!$B$2:$AE$292,6,FALSE)="","",VLOOKUP($A69,opiskelijoiden_mittaus!$B$2:$AE$292,6,FALSE))</f>
      </c>
      <c r="J69">
        <f>IF(VLOOKUP($A69,opiskelijoiden_mittaus!$B$2:$AE$292,7,FALSE)="","",VLOOKUP($A69,opiskelijoiden_mittaus!$B$2:$AE$292,7,FALSE))</f>
      </c>
      <c r="K69">
        <f>IF(VLOOKUP($A69,opiskelijoiden_mittaus!$B$2:$AE$292,8,FALSE)="","",VLOOKUP($A69,opiskelijoiden_mittaus!$B$2:$AE$292,8,FALSE))</f>
      </c>
      <c r="L69">
        <f aca="true" t="shared" si="11" ref="L69:L132">IF(B69-G69&lt;&gt;0,1,0)</f>
        <v>0</v>
      </c>
      <c r="M69">
        <f aca="true" t="shared" si="12" ref="M69:M132">IF(AND(C69&lt;&gt;"",H69&lt;&gt;""),1,0)</f>
        <v>0</v>
      </c>
      <c r="N69">
        <f aca="true" t="shared" si="13" ref="N69:N132">IF(M69=1,IF(H69-C69&lt;&gt;0,1,0),0)</f>
        <v>0</v>
      </c>
      <c r="O69">
        <f aca="true" t="shared" si="14" ref="O69:O132">IF(AND(D69&lt;&gt;"",I69&lt;&gt;""),1,0)</f>
        <v>0</v>
      </c>
      <c r="P69">
        <f aca="true" t="shared" si="15" ref="P69:P132">IF(O69=1,IF(D69-I69&lt;&gt;0,1,0),0)</f>
        <v>0</v>
      </c>
      <c r="Q69">
        <f aca="true" t="shared" si="16" ref="Q69:Q132">IF(P69=1,IF(OR(AND(D69=3,I69=4),AND(D69=4,I69=3)),0,1),0)</f>
        <v>0</v>
      </c>
      <c r="R69">
        <f aca="true" t="shared" si="17" ref="R69:R132">IF(AND(E69&lt;&gt;"",J69&lt;&gt;""),1,0)</f>
        <v>0</v>
      </c>
      <c r="S69">
        <f aca="true" t="shared" si="18" ref="S69:S132">IF(R69=1,IF(E69-J69&lt;&gt;0,1,0),0)</f>
        <v>0</v>
      </c>
      <c r="T69">
        <f aca="true" t="shared" si="19" ref="T69:T132">IF(AND(F69&lt;&gt;"",K69&lt;&gt;""),1,0)</f>
        <v>0</v>
      </c>
      <c r="U69">
        <f aca="true" t="shared" si="20" ref="U69:U132">IF(T69=1,F69-K69,"")</f>
      </c>
    </row>
    <row r="70" spans="1:21" ht="12.75">
      <c r="A70">
        <v>338</v>
      </c>
      <c r="B70">
        <f>IF(VLOOKUP($A70,uusintamittaus!$B$2:$AE$292,4,FALSE)="","",VLOOKUP($A70,uusintamittaus!$B$2:$AE$292,4,FALSE))</f>
        <v>0</v>
      </c>
      <c r="C70">
        <f>IF(VLOOKUP($A70,uusintamittaus!$B$2:$AE$292,5,FALSE)="","",VLOOKUP($A70,uusintamittaus!$B$2:$AE$292,5,FALSE))</f>
      </c>
      <c r="D70">
        <f>IF(VLOOKUP($A70,uusintamittaus!$B$2:$AE$292,6,FALSE)="","",VLOOKUP($A70,uusintamittaus!$B$2:$AE$292,6,FALSE))</f>
      </c>
      <c r="E70">
        <f>IF(VLOOKUP($A70,uusintamittaus!$B$2:$AE$292,7,FALSE)="","",VLOOKUP($A70,uusintamittaus!$B$2:$AE$292,7,FALSE))</f>
      </c>
      <c r="F70">
        <f>IF(VLOOKUP($A70,uusintamittaus!$B$2:$AE$292,8,FALSE)="","",VLOOKUP($A70,uusintamittaus!$B$2:$AE$292,8,FALSE))</f>
      </c>
      <c r="G70">
        <f>IF(VLOOKUP($A70,opiskelijoiden_mittaus!$B$2:$AE$292,4,FALSE)="","",VLOOKUP($A70,opiskelijoiden_mittaus!$B$2:$AE$292,4,FALSE))</f>
        <v>0</v>
      </c>
      <c r="H70">
        <f>IF(VLOOKUP($A70,opiskelijoiden_mittaus!$B$2:$AE$292,5,FALSE)="","",VLOOKUP($A70,opiskelijoiden_mittaus!$B$2:$AE$292,5,FALSE))</f>
      </c>
      <c r="I70">
        <f>IF(VLOOKUP($A70,opiskelijoiden_mittaus!$B$2:$AE$292,6,FALSE)="","",VLOOKUP($A70,opiskelijoiden_mittaus!$B$2:$AE$292,6,FALSE))</f>
      </c>
      <c r="J70">
        <f>IF(VLOOKUP($A70,opiskelijoiden_mittaus!$B$2:$AE$292,7,FALSE)="","",VLOOKUP($A70,opiskelijoiden_mittaus!$B$2:$AE$292,7,FALSE))</f>
      </c>
      <c r="K70">
        <f>IF(VLOOKUP($A70,opiskelijoiden_mittaus!$B$2:$AE$292,8,FALSE)="","",VLOOKUP($A70,opiskelijoiden_mittaus!$B$2:$AE$292,8,FALSE))</f>
      </c>
      <c r="L70">
        <f t="shared" si="11"/>
        <v>0</v>
      </c>
      <c r="M70">
        <f t="shared" si="12"/>
        <v>0</v>
      </c>
      <c r="N70">
        <f t="shared" si="13"/>
        <v>0</v>
      </c>
      <c r="O70">
        <f t="shared" si="14"/>
        <v>0</v>
      </c>
      <c r="P70">
        <f t="shared" si="15"/>
        <v>0</v>
      </c>
      <c r="Q70">
        <f t="shared" si="16"/>
        <v>0</v>
      </c>
      <c r="R70">
        <f t="shared" si="17"/>
        <v>0</v>
      </c>
      <c r="S70">
        <f t="shared" si="18"/>
        <v>0</v>
      </c>
      <c r="T70">
        <f t="shared" si="19"/>
        <v>0</v>
      </c>
      <c r="U70">
        <f t="shared" si="20"/>
      </c>
    </row>
    <row r="71" spans="1:21" ht="12.75">
      <c r="A71">
        <v>339</v>
      </c>
      <c r="B71">
        <f>IF(VLOOKUP($A71,uusintamittaus!$B$2:$AE$292,4,FALSE)="","",VLOOKUP($A71,uusintamittaus!$B$2:$AE$292,4,FALSE))</f>
        <v>0</v>
      </c>
      <c r="C71">
        <f>IF(VLOOKUP($A71,uusintamittaus!$B$2:$AE$292,5,FALSE)="","",VLOOKUP($A71,uusintamittaus!$B$2:$AE$292,5,FALSE))</f>
      </c>
      <c r="D71">
        <f>IF(VLOOKUP($A71,uusintamittaus!$B$2:$AE$292,6,FALSE)="","",VLOOKUP($A71,uusintamittaus!$B$2:$AE$292,6,FALSE))</f>
      </c>
      <c r="E71">
        <f>IF(VLOOKUP($A71,uusintamittaus!$B$2:$AE$292,7,FALSE)="","",VLOOKUP($A71,uusintamittaus!$B$2:$AE$292,7,FALSE))</f>
      </c>
      <c r="F71">
        <f>IF(VLOOKUP($A71,uusintamittaus!$B$2:$AE$292,8,FALSE)="","",VLOOKUP($A71,uusintamittaus!$B$2:$AE$292,8,FALSE))</f>
      </c>
      <c r="G71">
        <f>IF(VLOOKUP($A71,opiskelijoiden_mittaus!$B$2:$AE$292,4,FALSE)="","",VLOOKUP($A71,opiskelijoiden_mittaus!$B$2:$AE$292,4,FALSE))</f>
        <v>0</v>
      </c>
      <c r="H71">
        <f>IF(VLOOKUP($A71,opiskelijoiden_mittaus!$B$2:$AE$292,5,FALSE)="","",VLOOKUP($A71,opiskelijoiden_mittaus!$B$2:$AE$292,5,FALSE))</f>
      </c>
      <c r="I71">
        <f>IF(VLOOKUP($A71,opiskelijoiden_mittaus!$B$2:$AE$292,6,FALSE)="","",VLOOKUP($A71,opiskelijoiden_mittaus!$B$2:$AE$292,6,FALSE))</f>
      </c>
      <c r="J71">
        <f>IF(VLOOKUP($A71,opiskelijoiden_mittaus!$B$2:$AE$292,7,FALSE)="","",VLOOKUP($A71,opiskelijoiden_mittaus!$B$2:$AE$292,7,FALSE))</f>
      </c>
      <c r="K71">
        <f>IF(VLOOKUP($A71,opiskelijoiden_mittaus!$B$2:$AE$292,8,FALSE)="","",VLOOKUP($A71,opiskelijoiden_mittaus!$B$2:$AE$292,8,FALSE))</f>
      </c>
      <c r="L71">
        <f t="shared" si="11"/>
        <v>0</v>
      </c>
      <c r="M71">
        <f t="shared" si="12"/>
        <v>0</v>
      </c>
      <c r="N71">
        <f t="shared" si="13"/>
        <v>0</v>
      </c>
      <c r="O71">
        <f t="shared" si="14"/>
        <v>0</v>
      </c>
      <c r="P71">
        <f t="shared" si="15"/>
        <v>0</v>
      </c>
      <c r="Q71">
        <f t="shared" si="16"/>
        <v>0</v>
      </c>
      <c r="R71">
        <f t="shared" si="17"/>
        <v>0</v>
      </c>
      <c r="S71">
        <f t="shared" si="18"/>
        <v>0</v>
      </c>
      <c r="T71">
        <f t="shared" si="19"/>
        <v>0</v>
      </c>
      <c r="U71">
        <f t="shared" si="20"/>
      </c>
    </row>
    <row r="72" spans="1:21" ht="12.75">
      <c r="A72">
        <v>340</v>
      </c>
      <c r="B72">
        <f>IF(VLOOKUP($A72,uusintamittaus!$B$2:$AE$292,4,FALSE)="","",VLOOKUP($A72,uusintamittaus!$B$2:$AE$292,4,FALSE))</f>
        <v>0</v>
      </c>
      <c r="C72">
        <f>IF(VLOOKUP($A72,uusintamittaus!$B$2:$AE$292,5,FALSE)="","",VLOOKUP($A72,uusintamittaus!$B$2:$AE$292,5,FALSE))</f>
      </c>
      <c r="D72">
        <f>IF(VLOOKUP($A72,uusintamittaus!$B$2:$AE$292,6,FALSE)="","",VLOOKUP($A72,uusintamittaus!$B$2:$AE$292,6,FALSE))</f>
      </c>
      <c r="E72">
        <f>IF(VLOOKUP($A72,uusintamittaus!$B$2:$AE$292,7,FALSE)="","",VLOOKUP($A72,uusintamittaus!$B$2:$AE$292,7,FALSE))</f>
      </c>
      <c r="F72">
        <f>IF(VLOOKUP($A72,uusintamittaus!$B$2:$AE$292,8,FALSE)="","",VLOOKUP($A72,uusintamittaus!$B$2:$AE$292,8,FALSE))</f>
      </c>
      <c r="G72">
        <f>IF(VLOOKUP($A72,opiskelijoiden_mittaus!$B$2:$AE$292,4,FALSE)="","",VLOOKUP($A72,opiskelijoiden_mittaus!$B$2:$AE$292,4,FALSE))</f>
        <v>0</v>
      </c>
      <c r="H72">
        <f>IF(VLOOKUP($A72,opiskelijoiden_mittaus!$B$2:$AE$292,5,FALSE)="","",VLOOKUP($A72,opiskelijoiden_mittaus!$B$2:$AE$292,5,FALSE))</f>
      </c>
      <c r="I72">
        <f>IF(VLOOKUP($A72,opiskelijoiden_mittaus!$B$2:$AE$292,6,FALSE)="","",VLOOKUP($A72,opiskelijoiden_mittaus!$B$2:$AE$292,6,FALSE))</f>
      </c>
      <c r="J72">
        <f>IF(VLOOKUP($A72,opiskelijoiden_mittaus!$B$2:$AE$292,7,FALSE)="","",VLOOKUP($A72,opiskelijoiden_mittaus!$B$2:$AE$292,7,FALSE))</f>
      </c>
      <c r="K72">
        <f>IF(VLOOKUP($A72,opiskelijoiden_mittaus!$B$2:$AE$292,8,FALSE)="","",VLOOKUP($A72,opiskelijoiden_mittaus!$B$2:$AE$292,8,FALSE))</f>
      </c>
      <c r="L72">
        <f t="shared" si="11"/>
        <v>0</v>
      </c>
      <c r="M72">
        <f t="shared" si="12"/>
        <v>0</v>
      </c>
      <c r="N72">
        <f t="shared" si="13"/>
        <v>0</v>
      </c>
      <c r="O72">
        <f t="shared" si="14"/>
        <v>0</v>
      </c>
      <c r="P72">
        <f t="shared" si="15"/>
        <v>0</v>
      </c>
      <c r="Q72">
        <f t="shared" si="16"/>
        <v>0</v>
      </c>
      <c r="R72">
        <f t="shared" si="17"/>
        <v>0</v>
      </c>
      <c r="S72">
        <f t="shared" si="18"/>
        <v>0</v>
      </c>
      <c r="T72">
        <f t="shared" si="19"/>
        <v>0</v>
      </c>
      <c r="U72">
        <f t="shared" si="20"/>
      </c>
    </row>
    <row r="73" spans="1:21" ht="12.75">
      <c r="A73">
        <v>341</v>
      </c>
      <c r="B73">
        <f>IF(VLOOKUP($A73,uusintamittaus!$B$2:$AE$292,4,FALSE)="","",VLOOKUP($A73,uusintamittaus!$B$2:$AE$292,4,FALSE))</f>
        <v>1</v>
      </c>
      <c r="C73">
        <f>IF(VLOOKUP($A73,uusintamittaus!$B$2:$AE$292,5,FALSE)="","",VLOOKUP($A73,uusintamittaus!$B$2:$AE$292,5,FALSE))</f>
        <v>1</v>
      </c>
      <c r="D73">
        <f>IF(VLOOKUP($A73,uusintamittaus!$B$2:$AE$292,6,FALSE)="","",VLOOKUP($A73,uusintamittaus!$B$2:$AE$292,6,FALSE))</f>
        <v>1</v>
      </c>
      <c r="E73">
        <f>IF(VLOOKUP($A73,uusintamittaus!$B$2:$AE$292,7,FALSE)="","",VLOOKUP($A73,uusintamittaus!$B$2:$AE$292,7,FALSE))</f>
        <v>11</v>
      </c>
      <c r="F73">
        <f>IF(VLOOKUP($A73,uusintamittaus!$B$2:$AE$292,8,FALSE)="","",VLOOKUP($A73,uusintamittaus!$B$2:$AE$292,8,FALSE))</f>
        <v>231</v>
      </c>
      <c r="G73">
        <f>IF(VLOOKUP($A73,opiskelijoiden_mittaus!$B$2:$AE$292,4,FALSE)="","",VLOOKUP($A73,opiskelijoiden_mittaus!$B$2:$AE$292,4,FALSE))</f>
        <v>1</v>
      </c>
      <c r="H73">
        <f>IF(VLOOKUP($A73,opiskelijoiden_mittaus!$B$2:$AE$292,5,FALSE)="","",VLOOKUP($A73,opiskelijoiden_mittaus!$B$2:$AE$292,5,FALSE))</f>
        <v>1</v>
      </c>
      <c r="I73">
        <f>IF(VLOOKUP($A73,opiskelijoiden_mittaus!$B$2:$AE$292,6,FALSE)="","",VLOOKUP($A73,opiskelijoiden_mittaus!$B$2:$AE$292,6,FALSE))</f>
        <v>1</v>
      </c>
      <c r="J73">
        <f>IF(VLOOKUP($A73,opiskelijoiden_mittaus!$B$2:$AE$292,7,FALSE)="","",VLOOKUP($A73,opiskelijoiden_mittaus!$B$2:$AE$292,7,FALSE))</f>
        <v>11</v>
      </c>
      <c r="K73">
        <f>IF(VLOOKUP($A73,opiskelijoiden_mittaus!$B$2:$AE$292,8,FALSE)="","",VLOOKUP($A73,opiskelijoiden_mittaus!$B$2:$AE$292,8,FALSE))</f>
        <v>240</v>
      </c>
      <c r="L73">
        <f t="shared" si="11"/>
        <v>0</v>
      </c>
      <c r="M73">
        <f t="shared" si="12"/>
        <v>1</v>
      </c>
      <c r="N73">
        <f t="shared" si="13"/>
        <v>0</v>
      </c>
      <c r="O73">
        <f t="shared" si="14"/>
        <v>1</v>
      </c>
      <c r="P73">
        <f t="shared" si="15"/>
        <v>0</v>
      </c>
      <c r="Q73">
        <f t="shared" si="16"/>
        <v>0</v>
      </c>
      <c r="R73">
        <f t="shared" si="17"/>
        <v>1</v>
      </c>
      <c r="S73">
        <f t="shared" si="18"/>
        <v>0</v>
      </c>
      <c r="T73">
        <f t="shared" si="19"/>
        <v>1</v>
      </c>
      <c r="U73">
        <f t="shared" si="20"/>
        <v>-9</v>
      </c>
    </row>
    <row r="74" spans="1:21" ht="12.75">
      <c r="A74">
        <v>342</v>
      </c>
      <c r="B74">
        <f>IF(VLOOKUP($A74,uusintamittaus!$B$2:$AE$292,4,FALSE)="","",VLOOKUP($A74,uusintamittaus!$B$2:$AE$292,4,FALSE))</f>
        <v>1</v>
      </c>
      <c r="C74">
        <f>IF(VLOOKUP($A74,uusintamittaus!$B$2:$AE$292,5,FALSE)="","",VLOOKUP($A74,uusintamittaus!$B$2:$AE$292,5,FALSE))</f>
        <v>1</v>
      </c>
      <c r="D74">
        <f>IF(VLOOKUP($A74,uusintamittaus!$B$2:$AE$292,6,FALSE)="","",VLOOKUP($A74,uusintamittaus!$B$2:$AE$292,6,FALSE))</f>
        <v>1</v>
      </c>
      <c r="E74">
        <f>IF(VLOOKUP($A74,uusintamittaus!$B$2:$AE$292,7,FALSE)="","",VLOOKUP($A74,uusintamittaus!$B$2:$AE$292,7,FALSE))</f>
        <v>11</v>
      </c>
      <c r="F74">
        <f>IF(VLOOKUP($A74,uusintamittaus!$B$2:$AE$292,8,FALSE)="","",VLOOKUP($A74,uusintamittaus!$B$2:$AE$292,8,FALSE))</f>
        <v>245</v>
      </c>
      <c r="G74">
        <f>IF(VLOOKUP($A74,opiskelijoiden_mittaus!$B$2:$AE$292,4,FALSE)="","",VLOOKUP($A74,opiskelijoiden_mittaus!$B$2:$AE$292,4,FALSE))</f>
        <v>1</v>
      </c>
      <c r="H74">
        <f>IF(VLOOKUP($A74,opiskelijoiden_mittaus!$B$2:$AE$292,5,FALSE)="","",VLOOKUP($A74,opiskelijoiden_mittaus!$B$2:$AE$292,5,FALSE))</f>
        <v>1</v>
      </c>
      <c r="I74">
        <f>IF(VLOOKUP($A74,opiskelijoiden_mittaus!$B$2:$AE$292,6,FALSE)="","",VLOOKUP($A74,opiskelijoiden_mittaus!$B$2:$AE$292,6,FALSE))</f>
        <v>1</v>
      </c>
      <c r="J74">
        <f>IF(VLOOKUP($A74,opiskelijoiden_mittaus!$B$2:$AE$292,7,FALSE)="","",VLOOKUP($A74,opiskelijoiden_mittaus!$B$2:$AE$292,7,FALSE))</f>
        <v>11</v>
      </c>
      <c r="K74">
        <f>IF(VLOOKUP($A74,opiskelijoiden_mittaus!$B$2:$AE$292,8,FALSE)="","",VLOOKUP($A74,opiskelijoiden_mittaus!$B$2:$AE$292,8,FALSE))</f>
        <v>258</v>
      </c>
      <c r="L74">
        <f t="shared" si="11"/>
        <v>0</v>
      </c>
      <c r="M74">
        <f t="shared" si="12"/>
        <v>1</v>
      </c>
      <c r="N74">
        <f t="shared" si="13"/>
        <v>0</v>
      </c>
      <c r="O74">
        <f t="shared" si="14"/>
        <v>1</v>
      </c>
      <c r="P74">
        <f t="shared" si="15"/>
        <v>0</v>
      </c>
      <c r="Q74">
        <f t="shared" si="16"/>
        <v>0</v>
      </c>
      <c r="R74">
        <f t="shared" si="17"/>
        <v>1</v>
      </c>
      <c r="S74">
        <f t="shared" si="18"/>
        <v>0</v>
      </c>
      <c r="T74">
        <f t="shared" si="19"/>
        <v>1</v>
      </c>
      <c r="U74">
        <f t="shared" si="20"/>
        <v>-13</v>
      </c>
    </row>
    <row r="75" spans="1:21" ht="12.75">
      <c r="A75">
        <v>343</v>
      </c>
      <c r="B75">
        <f>IF(VLOOKUP($A75,uusintamittaus!$B$2:$AE$292,4,FALSE)="","",VLOOKUP($A75,uusintamittaus!$B$2:$AE$292,4,FALSE))</f>
        <v>1</v>
      </c>
      <c r="C75">
        <f>IF(VLOOKUP($A75,uusintamittaus!$B$2:$AE$292,5,FALSE)="","",VLOOKUP($A75,uusintamittaus!$B$2:$AE$292,5,FALSE))</f>
        <v>1</v>
      </c>
      <c r="D75">
        <f>IF(VLOOKUP($A75,uusintamittaus!$B$2:$AE$292,6,FALSE)="","",VLOOKUP($A75,uusintamittaus!$B$2:$AE$292,6,FALSE))</f>
        <v>1</v>
      </c>
      <c r="E75">
        <f>IF(VLOOKUP($A75,uusintamittaus!$B$2:$AE$292,7,FALSE)="","",VLOOKUP($A75,uusintamittaus!$B$2:$AE$292,7,FALSE))</f>
        <v>22</v>
      </c>
      <c r="F75">
        <f>IF(VLOOKUP($A75,uusintamittaus!$B$2:$AE$292,8,FALSE)="","",VLOOKUP($A75,uusintamittaus!$B$2:$AE$292,8,FALSE))</f>
        <v>221</v>
      </c>
      <c r="G75">
        <f>IF(VLOOKUP($A75,opiskelijoiden_mittaus!$B$2:$AE$292,4,FALSE)="","",VLOOKUP($A75,opiskelijoiden_mittaus!$B$2:$AE$292,4,FALSE))</f>
        <v>1</v>
      </c>
      <c r="H75">
        <f>IF(VLOOKUP($A75,opiskelijoiden_mittaus!$B$2:$AE$292,5,FALSE)="","",VLOOKUP($A75,opiskelijoiden_mittaus!$B$2:$AE$292,5,FALSE))</f>
        <v>1</v>
      </c>
      <c r="I75">
        <f>IF(VLOOKUP($A75,opiskelijoiden_mittaus!$B$2:$AE$292,6,FALSE)="","",VLOOKUP($A75,opiskelijoiden_mittaus!$B$2:$AE$292,6,FALSE))</f>
        <v>1</v>
      </c>
      <c r="J75">
        <f>IF(VLOOKUP($A75,opiskelijoiden_mittaus!$B$2:$AE$292,7,FALSE)="","",VLOOKUP($A75,opiskelijoiden_mittaus!$B$2:$AE$292,7,FALSE))</f>
        <v>22</v>
      </c>
      <c r="K75">
        <f>IF(VLOOKUP($A75,opiskelijoiden_mittaus!$B$2:$AE$292,8,FALSE)="","",VLOOKUP($A75,opiskelijoiden_mittaus!$B$2:$AE$292,8,FALSE))</f>
        <v>233</v>
      </c>
      <c r="L75">
        <f t="shared" si="11"/>
        <v>0</v>
      </c>
      <c r="M75">
        <f t="shared" si="12"/>
        <v>1</v>
      </c>
      <c r="N75">
        <f t="shared" si="13"/>
        <v>0</v>
      </c>
      <c r="O75">
        <f t="shared" si="14"/>
        <v>1</v>
      </c>
      <c r="P75">
        <f t="shared" si="15"/>
        <v>0</v>
      </c>
      <c r="Q75">
        <f t="shared" si="16"/>
        <v>0</v>
      </c>
      <c r="R75">
        <f t="shared" si="17"/>
        <v>1</v>
      </c>
      <c r="S75">
        <f t="shared" si="18"/>
        <v>0</v>
      </c>
      <c r="T75">
        <f t="shared" si="19"/>
        <v>1</v>
      </c>
      <c r="U75">
        <f t="shared" si="20"/>
        <v>-12</v>
      </c>
    </row>
    <row r="76" spans="1:21" ht="12.75">
      <c r="A76">
        <v>344</v>
      </c>
      <c r="B76">
        <f>IF(VLOOKUP($A76,uusintamittaus!$B$2:$AE$292,4,FALSE)="","",VLOOKUP($A76,uusintamittaus!$B$2:$AE$292,4,FALSE))</f>
        <v>1</v>
      </c>
      <c r="C76">
        <f>IF(VLOOKUP($A76,uusintamittaus!$B$2:$AE$292,5,FALSE)="","",VLOOKUP($A76,uusintamittaus!$B$2:$AE$292,5,FALSE))</f>
        <v>1</v>
      </c>
      <c r="D76">
        <f>IF(VLOOKUP($A76,uusintamittaus!$B$2:$AE$292,6,FALSE)="","",VLOOKUP($A76,uusintamittaus!$B$2:$AE$292,6,FALSE))</f>
        <v>1</v>
      </c>
      <c r="E76">
        <f>IF(VLOOKUP($A76,uusintamittaus!$B$2:$AE$292,7,FALSE)="","",VLOOKUP($A76,uusintamittaus!$B$2:$AE$292,7,FALSE))</f>
        <v>11</v>
      </c>
      <c r="F76">
        <f>IF(VLOOKUP($A76,uusintamittaus!$B$2:$AE$292,8,FALSE)="","",VLOOKUP($A76,uusintamittaus!$B$2:$AE$292,8,FALSE))</f>
        <v>202</v>
      </c>
      <c r="G76">
        <f>IF(VLOOKUP($A76,opiskelijoiden_mittaus!$B$2:$AE$292,4,FALSE)="","",VLOOKUP($A76,opiskelijoiden_mittaus!$B$2:$AE$292,4,FALSE))</f>
        <v>1</v>
      </c>
      <c r="H76">
        <f>IF(VLOOKUP($A76,opiskelijoiden_mittaus!$B$2:$AE$292,5,FALSE)="","",VLOOKUP($A76,opiskelijoiden_mittaus!$B$2:$AE$292,5,FALSE))</f>
        <v>1</v>
      </c>
      <c r="I76">
        <f>IF(VLOOKUP($A76,opiskelijoiden_mittaus!$B$2:$AE$292,6,FALSE)="","",VLOOKUP($A76,opiskelijoiden_mittaus!$B$2:$AE$292,6,FALSE))</f>
        <v>1</v>
      </c>
      <c r="J76">
        <f>IF(VLOOKUP($A76,opiskelijoiden_mittaus!$B$2:$AE$292,7,FALSE)="","",VLOOKUP($A76,opiskelijoiden_mittaus!$B$2:$AE$292,7,FALSE))</f>
        <v>11</v>
      </c>
      <c r="K76">
        <f>IF(VLOOKUP($A76,opiskelijoiden_mittaus!$B$2:$AE$292,8,FALSE)="","",VLOOKUP($A76,opiskelijoiden_mittaus!$B$2:$AE$292,8,FALSE))</f>
        <v>212</v>
      </c>
      <c r="L76">
        <f t="shared" si="11"/>
        <v>0</v>
      </c>
      <c r="M76">
        <f t="shared" si="12"/>
        <v>1</v>
      </c>
      <c r="N76">
        <f t="shared" si="13"/>
        <v>0</v>
      </c>
      <c r="O76">
        <f t="shared" si="14"/>
        <v>1</v>
      </c>
      <c r="P76">
        <f t="shared" si="15"/>
        <v>0</v>
      </c>
      <c r="Q76">
        <f t="shared" si="16"/>
        <v>0</v>
      </c>
      <c r="R76">
        <f t="shared" si="17"/>
        <v>1</v>
      </c>
      <c r="S76">
        <f t="shared" si="18"/>
        <v>0</v>
      </c>
      <c r="T76">
        <f t="shared" si="19"/>
        <v>1</v>
      </c>
      <c r="U76">
        <f t="shared" si="20"/>
        <v>-10</v>
      </c>
    </row>
    <row r="77" spans="1:21" ht="12.75">
      <c r="A77">
        <v>345</v>
      </c>
      <c r="B77">
        <f>IF(VLOOKUP($A77,uusintamittaus!$B$2:$AE$292,4,FALSE)="","",VLOOKUP($A77,uusintamittaus!$B$2:$AE$292,4,FALSE))</f>
        <v>1</v>
      </c>
      <c r="C77">
        <f>IF(VLOOKUP($A77,uusintamittaus!$B$2:$AE$292,5,FALSE)="","",VLOOKUP($A77,uusintamittaus!$B$2:$AE$292,5,FALSE))</f>
        <v>1</v>
      </c>
      <c r="D77">
        <f>IF(VLOOKUP($A77,uusintamittaus!$B$2:$AE$292,6,FALSE)="","",VLOOKUP($A77,uusintamittaus!$B$2:$AE$292,6,FALSE))</f>
        <v>1</v>
      </c>
      <c r="E77">
        <f>IF(VLOOKUP($A77,uusintamittaus!$B$2:$AE$292,7,FALSE)="","",VLOOKUP($A77,uusintamittaus!$B$2:$AE$292,7,FALSE))</f>
        <v>11</v>
      </c>
      <c r="F77">
        <f>IF(VLOOKUP($A77,uusintamittaus!$B$2:$AE$292,8,FALSE)="","",VLOOKUP($A77,uusintamittaus!$B$2:$AE$292,8,FALSE))</f>
        <v>269</v>
      </c>
      <c r="G77">
        <f>IF(VLOOKUP($A77,opiskelijoiden_mittaus!$B$2:$AE$292,4,FALSE)="","",VLOOKUP($A77,opiskelijoiden_mittaus!$B$2:$AE$292,4,FALSE))</f>
        <v>1</v>
      </c>
      <c r="H77">
        <f>IF(VLOOKUP($A77,opiskelijoiden_mittaus!$B$2:$AE$292,5,FALSE)="","",VLOOKUP($A77,opiskelijoiden_mittaus!$B$2:$AE$292,5,FALSE))</f>
        <v>1</v>
      </c>
      <c r="I77">
        <f>IF(VLOOKUP($A77,opiskelijoiden_mittaus!$B$2:$AE$292,6,FALSE)="","",VLOOKUP($A77,opiskelijoiden_mittaus!$B$2:$AE$292,6,FALSE))</f>
        <v>1</v>
      </c>
      <c r="J77">
        <f>IF(VLOOKUP($A77,opiskelijoiden_mittaus!$B$2:$AE$292,7,FALSE)="","",VLOOKUP($A77,opiskelijoiden_mittaus!$B$2:$AE$292,7,FALSE))</f>
        <v>11</v>
      </c>
      <c r="K77">
        <f>IF(VLOOKUP($A77,opiskelijoiden_mittaus!$B$2:$AE$292,8,FALSE)="","",VLOOKUP($A77,opiskelijoiden_mittaus!$B$2:$AE$292,8,FALSE))</f>
        <v>280</v>
      </c>
      <c r="L77">
        <f t="shared" si="11"/>
        <v>0</v>
      </c>
      <c r="M77">
        <f t="shared" si="12"/>
        <v>1</v>
      </c>
      <c r="N77">
        <f t="shared" si="13"/>
        <v>0</v>
      </c>
      <c r="O77">
        <f t="shared" si="14"/>
        <v>1</v>
      </c>
      <c r="P77">
        <f t="shared" si="15"/>
        <v>0</v>
      </c>
      <c r="Q77">
        <f t="shared" si="16"/>
        <v>0</v>
      </c>
      <c r="R77">
        <f t="shared" si="17"/>
        <v>1</v>
      </c>
      <c r="S77">
        <f t="shared" si="18"/>
        <v>0</v>
      </c>
      <c r="T77">
        <f t="shared" si="19"/>
        <v>1</v>
      </c>
      <c r="U77">
        <f t="shared" si="20"/>
        <v>-11</v>
      </c>
    </row>
    <row r="78" spans="1:21" ht="12.75">
      <c r="A78">
        <v>346</v>
      </c>
      <c r="B78">
        <f>IF(VLOOKUP($A78,uusintamittaus!$B$2:$AE$292,4,FALSE)="","",VLOOKUP($A78,uusintamittaus!$B$2:$AE$292,4,FALSE))</f>
        <v>1</v>
      </c>
      <c r="C78">
        <f>IF(VLOOKUP($A78,uusintamittaus!$B$2:$AE$292,5,FALSE)="","",VLOOKUP($A78,uusintamittaus!$B$2:$AE$292,5,FALSE))</f>
        <v>1</v>
      </c>
      <c r="D78">
        <f>IF(VLOOKUP($A78,uusintamittaus!$B$2:$AE$292,6,FALSE)="","",VLOOKUP($A78,uusintamittaus!$B$2:$AE$292,6,FALSE))</f>
        <v>1</v>
      </c>
      <c r="E78">
        <f>IF(VLOOKUP($A78,uusintamittaus!$B$2:$AE$292,7,FALSE)="","",VLOOKUP($A78,uusintamittaus!$B$2:$AE$292,7,FALSE))</f>
        <v>11</v>
      </c>
      <c r="F78">
        <f>IF(VLOOKUP($A78,uusintamittaus!$B$2:$AE$292,8,FALSE)="","",VLOOKUP($A78,uusintamittaus!$B$2:$AE$292,8,FALSE))</f>
        <v>204</v>
      </c>
      <c r="G78">
        <f>IF(VLOOKUP($A78,opiskelijoiden_mittaus!$B$2:$AE$292,4,FALSE)="","",VLOOKUP($A78,opiskelijoiden_mittaus!$B$2:$AE$292,4,FALSE))</f>
        <v>1</v>
      </c>
      <c r="H78">
        <f>IF(VLOOKUP($A78,opiskelijoiden_mittaus!$B$2:$AE$292,5,FALSE)="","",VLOOKUP($A78,opiskelijoiden_mittaus!$B$2:$AE$292,5,FALSE))</f>
        <v>1</v>
      </c>
      <c r="I78">
        <f>IF(VLOOKUP($A78,opiskelijoiden_mittaus!$B$2:$AE$292,6,FALSE)="","",VLOOKUP($A78,opiskelijoiden_mittaus!$B$2:$AE$292,6,FALSE))</f>
        <v>1</v>
      </c>
      <c r="J78">
        <f>IF(VLOOKUP($A78,opiskelijoiden_mittaus!$B$2:$AE$292,7,FALSE)="","",VLOOKUP($A78,opiskelijoiden_mittaus!$B$2:$AE$292,7,FALSE))</f>
        <v>11</v>
      </c>
      <c r="K78">
        <f>IF(VLOOKUP($A78,opiskelijoiden_mittaus!$B$2:$AE$292,8,FALSE)="","",VLOOKUP($A78,opiskelijoiden_mittaus!$B$2:$AE$292,8,FALSE))</f>
        <v>217</v>
      </c>
      <c r="L78">
        <f t="shared" si="11"/>
        <v>0</v>
      </c>
      <c r="M78">
        <f t="shared" si="12"/>
        <v>1</v>
      </c>
      <c r="N78">
        <f t="shared" si="13"/>
        <v>0</v>
      </c>
      <c r="O78">
        <f t="shared" si="14"/>
        <v>1</v>
      </c>
      <c r="P78">
        <f t="shared" si="15"/>
        <v>0</v>
      </c>
      <c r="Q78">
        <f t="shared" si="16"/>
        <v>0</v>
      </c>
      <c r="R78">
        <f t="shared" si="17"/>
        <v>1</v>
      </c>
      <c r="S78">
        <f t="shared" si="18"/>
        <v>0</v>
      </c>
      <c r="T78">
        <f t="shared" si="19"/>
        <v>1</v>
      </c>
      <c r="U78">
        <f t="shared" si="20"/>
        <v>-13</v>
      </c>
    </row>
    <row r="79" spans="1:21" ht="12.75">
      <c r="A79">
        <v>347</v>
      </c>
      <c r="B79">
        <f>IF(VLOOKUP($A79,uusintamittaus!$B$2:$AE$292,4,FALSE)="","",VLOOKUP($A79,uusintamittaus!$B$2:$AE$292,4,FALSE))</f>
        <v>1</v>
      </c>
      <c r="C79">
        <f>IF(VLOOKUP($A79,uusintamittaus!$B$2:$AE$292,5,FALSE)="","",VLOOKUP($A79,uusintamittaus!$B$2:$AE$292,5,FALSE))</f>
        <v>1</v>
      </c>
      <c r="D79">
        <f>IF(VLOOKUP($A79,uusintamittaus!$B$2:$AE$292,6,FALSE)="","",VLOOKUP($A79,uusintamittaus!$B$2:$AE$292,6,FALSE))</f>
        <v>3</v>
      </c>
      <c r="E79">
        <f>IF(VLOOKUP($A79,uusintamittaus!$B$2:$AE$292,7,FALSE)="","",VLOOKUP($A79,uusintamittaus!$B$2:$AE$292,7,FALSE))</f>
        <v>11</v>
      </c>
      <c r="F79">
        <f>IF(VLOOKUP($A79,uusintamittaus!$B$2:$AE$292,8,FALSE)="","",VLOOKUP($A79,uusintamittaus!$B$2:$AE$292,8,FALSE))</f>
        <v>267</v>
      </c>
      <c r="G79">
        <f>IF(VLOOKUP($A79,opiskelijoiden_mittaus!$B$2:$AE$292,4,FALSE)="","",VLOOKUP($A79,opiskelijoiden_mittaus!$B$2:$AE$292,4,FALSE))</f>
        <v>1</v>
      </c>
      <c r="H79">
        <f>IF(VLOOKUP($A79,opiskelijoiden_mittaus!$B$2:$AE$292,5,FALSE)="","",VLOOKUP($A79,opiskelijoiden_mittaus!$B$2:$AE$292,5,FALSE))</f>
        <v>1</v>
      </c>
      <c r="I79">
        <f>IF(VLOOKUP($A79,opiskelijoiden_mittaus!$B$2:$AE$292,6,FALSE)="","",VLOOKUP($A79,opiskelijoiden_mittaus!$B$2:$AE$292,6,FALSE))</f>
        <v>3</v>
      </c>
      <c r="J79">
        <f>IF(VLOOKUP($A79,opiskelijoiden_mittaus!$B$2:$AE$292,7,FALSE)="","",VLOOKUP($A79,opiskelijoiden_mittaus!$B$2:$AE$292,7,FALSE))</f>
        <v>11</v>
      </c>
      <c r="K79">
        <f>IF(VLOOKUP($A79,opiskelijoiden_mittaus!$B$2:$AE$292,8,FALSE)="","",VLOOKUP($A79,opiskelijoiden_mittaus!$B$2:$AE$292,8,FALSE))</f>
        <v>277</v>
      </c>
      <c r="L79">
        <f t="shared" si="11"/>
        <v>0</v>
      </c>
      <c r="M79">
        <f t="shared" si="12"/>
        <v>1</v>
      </c>
      <c r="N79">
        <f t="shared" si="13"/>
        <v>0</v>
      </c>
      <c r="O79">
        <f t="shared" si="14"/>
        <v>1</v>
      </c>
      <c r="P79">
        <f t="shared" si="15"/>
        <v>0</v>
      </c>
      <c r="Q79">
        <f t="shared" si="16"/>
        <v>0</v>
      </c>
      <c r="R79">
        <f t="shared" si="17"/>
        <v>1</v>
      </c>
      <c r="S79">
        <f t="shared" si="18"/>
        <v>0</v>
      </c>
      <c r="T79">
        <f t="shared" si="19"/>
        <v>1</v>
      </c>
      <c r="U79">
        <f t="shared" si="20"/>
        <v>-10</v>
      </c>
    </row>
    <row r="80" spans="1:21" ht="12.75">
      <c r="A80">
        <v>348</v>
      </c>
      <c r="B80">
        <f>IF(VLOOKUP($A80,uusintamittaus!$B$2:$AE$292,4,FALSE)="","",VLOOKUP($A80,uusintamittaus!$B$2:$AE$292,4,FALSE))</f>
        <v>1</v>
      </c>
      <c r="C80">
        <f>IF(VLOOKUP($A80,uusintamittaus!$B$2:$AE$292,5,FALSE)="","",VLOOKUP($A80,uusintamittaus!$B$2:$AE$292,5,FALSE))</f>
        <v>1</v>
      </c>
      <c r="D80">
        <f>IF(VLOOKUP($A80,uusintamittaus!$B$2:$AE$292,6,FALSE)="","",VLOOKUP($A80,uusintamittaus!$B$2:$AE$292,6,FALSE))</f>
        <v>1</v>
      </c>
      <c r="E80">
        <f>IF(VLOOKUP($A80,uusintamittaus!$B$2:$AE$292,7,FALSE)="","",VLOOKUP($A80,uusintamittaus!$B$2:$AE$292,7,FALSE))</f>
        <v>11</v>
      </c>
      <c r="F80">
        <f>IF(VLOOKUP($A80,uusintamittaus!$B$2:$AE$292,8,FALSE)="","",VLOOKUP($A80,uusintamittaus!$B$2:$AE$292,8,FALSE))</f>
        <v>238</v>
      </c>
      <c r="G80">
        <f>IF(VLOOKUP($A80,opiskelijoiden_mittaus!$B$2:$AE$292,4,FALSE)="","",VLOOKUP($A80,opiskelijoiden_mittaus!$B$2:$AE$292,4,FALSE))</f>
        <v>1</v>
      </c>
      <c r="H80">
        <f>IF(VLOOKUP($A80,opiskelijoiden_mittaus!$B$2:$AE$292,5,FALSE)="","",VLOOKUP($A80,opiskelijoiden_mittaus!$B$2:$AE$292,5,FALSE))</f>
        <v>1</v>
      </c>
      <c r="I80">
        <f>IF(VLOOKUP($A80,opiskelijoiden_mittaus!$B$2:$AE$292,6,FALSE)="","",VLOOKUP($A80,opiskelijoiden_mittaus!$B$2:$AE$292,6,FALSE))</f>
        <v>1</v>
      </c>
      <c r="J80">
        <f>IF(VLOOKUP($A80,opiskelijoiden_mittaus!$B$2:$AE$292,7,FALSE)="","",VLOOKUP($A80,opiskelijoiden_mittaus!$B$2:$AE$292,7,FALSE))</f>
        <v>11</v>
      </c>
      <c r="K80">
        <f>IF(VLOOKUP($A80,opiskelijoiden_mittaus!$B$2:$AE$292,8,FALSE)="","",VLOOKUP($A80,opiskelijoiden_mittaus!$B$2:$AE$292,8,FALSE))</f>
        <v>251</v>
      </c>
      <c r="L80">
        <f t="shared" si="11"/>
        <v>0</v>
      </c>
      <c r="M80">
        <f t="shared" si="12"/>
        <v>1</v>
      </c>
      <c r="N80">
        <f t="shared" si="13"/>
        <v>0</v>
      </c>
      <c r="O80">
        <f t="shared" si="14"/>
        <v>1</v>
      </c>
      <c r="P80">
        <f t="shared" si="15"/>
        <v>0</v>
      </c>
      <c r="Q80">
        <f t="shared" si="16"/>
        <v>0</v>
      </c>
      <c r="R80">
        <f t="shared" si="17"/>
        <v>1</v>
      </c>
      <c r="S80">
        <f t="shared" si="18"/>
        <v>0</v>
      </c>
      <c r="T80">
        <f t="shared" si="19"/>
        <v>1</v>
      </c>
      <c r="U80">
        <f t="shared" si="20"/>
        <v>-13</v>
      </c>
    </row>
    <row r="81" spans="1:21" ht="12.75">
      <c r="A81">
        <v>349</v>
      </c>
      <c r="B81">
        <f>IF(VLOOKUP($A81,uusintamittaus!$B$2:$AE$292,4,FALSE)="","",VLOOKUP($A81,uusintamittaus!$B$2:$AE$292,4,FALSE))</f>
        <v>1</v>
      </c>
      <c r="C81">
        <f>IF(VLOOKUP($A81,uusintamittaus!$B$2:$AE$292,5,FALSE)="","",VLOOKUP($A81,uusintamittaus!$B$2:$AE$292,5,FALSE))</f>
        <v>1</v>
      </c>
      <c r="D81">
        <f>IF(VLOOKUP($A81,uusintamittaus!$B$2:$AE$292,6,FALSE)="","",VLOOKUP($A81,uusintamittaus!$B$2:$AE$292,6,FALSE))</f>
        <v>1</v>
      </c>
      <c r="E81">
        <f>IF(VLOOKUP($A81,uusintamittaus!$B$2:$AE$292,7,FALSE)="","",VLOOKUP($A81,uusintamittaus!$B$2:$AE$292,7,FALSE))</f>
        <v>12</v>
      </c>
      <c r="F81">
        <f>IF(VLOOKUP($A81,uusintamittaus!$B$2:$AE$292,8,FALSE)="","",VLOOKUP($A81,uusintamittaus!$B$2:$AE$292,8,FALSE))</f>
        <v>198</v>
      </c>
      <c r="G81">
        <f>IF(VLOOKUP($A81,opiskelijoiden_mittaus!$B$2:$AE$292,4,FALSE)="","",VLOOKUP($A81,opiskelijoiden_mittaus!$B$2:$AE$292,4,FALSE))</f>
        <v>1</v>
      </c>
      <c r="H81">
        <f>IF(VLOOKUP($A81,opiskelijoiden_mittaus!$B$2:$AE$292,5,FALSE)="","",VLOOKUP($A81,opiskelijoiden_mittaus!$B$2:$AE$292,5,FALSE))</f>
        <v>1</v>
      </c>
      <c r="I81">
        <f>IF(VLOOKUP($A81,opiskelijoiden_mittaus!$B$2:$AE$292,6,FALSE)="","",VLOOKUP($A81,opiskelijoiden_mittaus!$B$2:$AE$292,6,FALSE))</f>
        <v>1</v>
      </c>
      <c r="J81">
        <f>IF(VLOOKUP($A81,opiskelijoiden_mittaus!$B$2:$AE$292,7,FALSE)="","",VLOOKUP($A81,opiskelijoiden_mittaus!$B$2:$AE$292,7,FALSE))</f>
        <v>12</v>
      </c>
      <c r="K81">
        <f>IF(VLOOKUP($A81,opiskelijoiden_mittaus!$B$2:$AE$292,8,FALSE)="","",VLOOKUP($A81,opiskelijoiden_mittaus!$B$2:$AE$292,8,FALSE))</f>
        <v>208</v>
      </c>
      <c r="L81">
        <f t="shared" si="11"/>
        <v>0</v>
      </c>
      <c r="M81">
        <f t="shared" si="12"/>
        <v>1</v>
      </c>
      <c r="N81">
        <f t="shared" si="13"/>
        <v>0</v>
      </c>
      <c r="O81">
        <f t="shared" si="14"/>
        <v>1</v>
      </c>
      <c r="P81">
        <f t="shared" si="15"/>
        <v>0</v>
      </c>
      <c r="Q81">
        <f t="shared" si="16"/>
        <v>0</v>
      </c>
      <c r="R81">
        <f t="shared" si="17"/>
        <v>1</v>
      </c>
      <c r="S81">
        <f t="shared" si="18"/>
        <v>0</v>
      </c>
      <c r="T81">
        <f t="shared" si="19"/>
        <v>1</v>
      </c>
      <c r="U81">
        <f t="shared" si="20"/>
        <v>-10</v>
      </c>
    </row>
    <row r="82" spans="1:21" ht="12.75">
      <c r="A82">
        <v>350</v>
      </c>
      <c r="B82">
        <f>IF(VLOOKUP($A82,uusintamittaus!$B$2:$AE$292,4,FALSE)="","",VLOOKUP($A82,uusintamittaus!$B$2:$AE$292,4,FALSE))</f>
        <v>1</v>
      </c>
      <c r="C82">
        <f>IF(VLOOKUP($A82,uusintamittaus!$B$2:$AE$292,5,FALSE)="","",VLOOKUP($A82,uusintamittaus!$B$2:$AE$292,5,FALSE))</f>
        <v>1</v>
      </c>
      <c r="D82">
        <f>IF(VLOOKUP($A82,uusintamittaus!$B$2:$AE$292,6,FALSE)="","",VLOOKUP($A82,uusintamittaus!$B$2:$AE$292,6,FALSE))</f>
        <v>1</v>
      </c>
      <c r="E82">
        <f>IF(VLOOKUP($A82,uusintamittaus!$B$2:$AE$292,7,FALSE)="","",VLOOKUP($A82,uusintamittaus!$B$2:$AE$292,7,FALSE))</f>
        <v>11</v>
      </c>
      <c r="F82">
        <f>IF(VLOOKUP($A82,uusintamittaus!$B$2:$AE$292,8,FALSE)="","",VLOOKUP($A82,uusintamittaus!$B$2:$AE$292,8,FALSE))</f>
        <v>261</v>
      </c>
      <c r="G82">
        <f>IF(VLOOKUP($A82,opiskelijoiden_mittaus!$B$2:$AE$292,4,FALSE)="","",VLOOKUP($A82,opiskelijoiden_mittaus!$B$2:$AE$292,4,FALSE))</f>
        <v>1</v>
      </c>
      <c r="H82">
        <f>IF(VLOOKUP($A82,opiskelijoiden_mittaus!$B$2:$AE$292,5,FALSE)="","",VLOOKUP($A82,opiskelijoiden_mittaus!$B$2:$AE$292,5,FALSE))</f>
        <v>1</v>
      </c>
      <c r="I82">
        <f>IF(VLOOKUP($A82,opiskelijoiden_mittaus!$B$2:$AE$292,6,FALSE)="","",VLOOKUP($A82,opiskelijoiden_mittaus!$B$2:$AE$292,6,FALSE))</f>
        <v>1</v>
      </c>
      <c r="J82">
        <f>IF(VLOOKUP($A82,opiskelijoiden_mittaus!$B$2:$AE$292,7,FALSE)="","",VLOOKUP($A82,opiskelijoiden_mittaus!$B$2:$AE$292,7,FALSE))</f>
        <v>11</v>
      </c>
      <c r="K82">
        <f>IF(VLOOKUP($A82,opiskelijoiden_mittaus!$B$2:$AE$292,8,FALSE)="","",VLOOKUP($A82,opiskelijoiden_mittaus!$B$2:$AE$292,8,FALSE))</f>
        <v>262</v>
      </c>
      <c r="L82">
        <f t="shared" si="11"/>
        <v>0</v>
      </c>
      <c r="M82">
        <f t="shared" si="12"/>
        <v>1</v>
      </c>
      <c r="N82">
        <f t="shared" si="13"/>
        <v>0</v>
      </c>
      <c r="O82">
        <f t="shared" si="14"/>
        <v>1</v>
      </c>
      <c r="P82">
        <f t="shared" si="15"/>
        <v>0</v>
      </c>
      <c r="Q82">
        <f t="shared" si="16"/>
        <v>0</v>
      </c>
      <c r="R82">
        <f t="shared" si="17"/>
        <v>1</v>
      </c>
      <c r="S82">
        <f t="shared" si="18"/>
        <v>0</v>
      </c>
      <c r="T82">
        <f t="shared" si="19"/>
        <v>1</v>
      </c>
      <c r="U82">
        <f t="shared" si="20"/>
        <v>-1</v>
      </c>
    </row>
    <row r="83" spans="1:21" ht="12.75">
      <c r="A83">
        <v>351</v>
      </c>
      <c r="B83">
        <f>IF(VLOOKUP($A83,uusintamittaus!$B$2:$AE$292,4,FALSE)="","",VLOOKUP($A83,uusintamittaus!$B$2:$AE$292,4,FALSE))</f>
        <v>1</v>
      </c>
      <c r="C83">
        <f>IF(VLOOKUP($A83,uusintamittaus!$B$2:$AE$292,5,FALSE)="","",VLOOKUP($A83,uusintamittaus!$B$2:$AE$292,5,FALSE))</f>
        <v>1</v>
      </c>
      <c r="D83">
        <f>IF(VLOOKUP($A83,uusintamittaus!$B$2:$AE$292,6,FALSE)="","",VLOOKUP($A83,uusintamittaus!$B$2:$AE$292,6,FALSE))</f>
        <v>1</v>
      </c>
      <c r="E83">
        <f>IF(VLOOKUP($A83,uusintamittaus!$B$2:$AE$292,7,FALSE)="","",VLOOKUP($A83,uusintamittaus!$B$2:$AE$292,7,FALSE))</f>
        <v>11</v>
      </c>
      <c r="F83">
        <f>IF(VLOOKUP($A83,uusintamittaus!$B$2:$AE$292,8,FALSE)="","",VLOOKUP($A83,uusintamittaus!$B$2:$AE$292,8,FALSE))</f>
        <v>203</v>
      </c>
      <c r="G83">
        <f>IF(VLOOKUP($A83,opiskelijoiden_mittaus!$B$2:$AE$292,4,FALSE)="","",VLOOKUP($A83,opiskelijoiden_mittaus!$B$2:$AE$292,4,FALSE))</f>
        <v>1</v>
      </c>
      <c r="H83">
        <f>IF(VLOOKUP($A83,opiskelijoiden_mittaus!$B$2:$AE$292,5,FALSE)="","",VLOOKUP($A83,opiskelijoiden_mittaus!$B$2:$AE$292,5,FALSE))</f>
        <v>1</v>
      </c>
      <c r="I83">
        <f>IF(VLOOKUP($A83,opiskelijoiden_mittaus!$B$2:$AE$292,6,FALSE)="","",VLOOKUP($A83,opiskelijoiden_mittaus!$B$2:$AE$292,6,FALSE))</f>
        <v>1</v>
      </c>
      <c r="J83">
        <f>IF(VLOOKUP($A83,opiskelijoiden_mittaus!$B$2:$AE$292,7,FALSE)="","",VLOOKUP($A83,opiskelijoiden_mittaus!$B$2:$AE$292,7,FALSE))</f>
        <v>11</v>
      </c>
      <c r="K83">
        <f>IF(VLOOKUP($A83,opiskelijoiden_mittaus!$B$2:$AE$292,8,FALSE)="","",VLOOKUP($A83,opiskelijoiden_mittaus!$B$2:$AE$292,8,FALSE))</f>
        <v>210</v>
      </c>
      <c r="L83">
        <f t="shared" si="11"/>
        <v>0</v>
      </c>
      <c r="M83">
        <f t="shared" si="12"/>
        <v>1</v>
      </c>
      <c r="N83">
        <f t="shared" si="13"/>
        <v>0</v>
      </c>
      <c r="O83">
        <f t="shared" si="14"/>
        <v>1</v>
      </c>
      <c r="P83">
        <f t="shared" si="15"/>
        <v>0</v>
      </c>
      <c r="Q83">
        <f t="shared" si="16"/>
        <v>0</v>
      </c>
      <c r="R83">
        <f t="shared" si="17"/>
        <v>1</v>
      </c>
      <c r="S83">
        <f t="shared" si="18"/>
        <v>0</v>
      </c>
      <c r="T83">
        <f t="shared" si="19"/>
        <v>1</v>
      </c>
      <c r="U83">
        <f t="shared" si="20"/>
        <v>-7</v>
      </c>
    </row>
    <row r="84" spans="1:21" ht="12.75">
      <c r="A84">
        <v>352</v>
      </c>
      <c r="B84">
        <f>IF(VLOOKUP($A84,uusintamittaus!$B$2:$AE$292,4,FALSE)="","",VLOOKUP($A84,uusintamittaus!$B$2:$AE$292,4,FALSE))</f>
        <v>1</v>
      </c>
      <c r="C84">
        <f>IF(VLOOKUP($A84,uusintamittaus!$B$2:$AE$292,5,FALSE)="","",VLOOKUP($A84,uusintamittaus!$B$2:$AE$292,5,FALSE))</f>
        <v>1</v>
      </c>
      <c r="D84">
        <f>IF(VLOOKUP($A84,uusintamittaus!$B$2:$AE$292,6,FALSE)="","",VLOOKUP($A84,uusintamittaus!$B$2:$AE$292,6,FALSE))</f>
        <v>3</v>
      </c>
      <c r="E84">
        <f>IF(VLOOKUP($A84,uusintamittaus!$B$2:$AE$292,7,FALSE)="","",VLOOKUP($A84,uusintamittaus!$B$2:$AE$292,7,FALSE))</f>
        <v>11</v>
      </c>
      <c r="F84">
        <f>IF(VLOOKUP($A84,uusintamittaus!$B$2:$AE$292,8,FALSE)="","",VLOOKUP($A84,uusintamittaus!$B$2:$AE$292,8,FALSE))</f>
        <v>206</v>
      </c>
      <c r="G84">
        <f>IF(VLOOKUP($A84,opiskelijoiden_mittaus!$B$2:$AE$292,4,FALSE)="","",VLOOKUP($A84,opiskelijoiden_mittaus!$B$2:$AE$292,4,FALSE))</f>
        <v>1</v>
      </c>
      <c r="H84">
        <f>IF(VLOOKUP($A84,opiskelijoiden_mittaus!$B$2:$AE$292,5,FALSE)="","",VLOOKUP($A84,opiskelijoiden_mittaus!$B$2:$AE$292,5,FALSE))</f>
        <v>1</v>
      </c>
      <c r="I84">
        <f>IF(VLOOKUP($A84,opiskelijoiden_mittaus!$B$2:$AE$292,6,FALSE)="","",VLOOKUP($A84,opiskelijoiden_mittaus!$B$2:$AE$292,6,FALSE))</f>
        <v>3</v>
      </c>
      <c r="J84">
        <f>IF(VLOOKUP($A84,opiskelijoiden_mittaus!$B$2:$AE$292,7,FALSE)="","",VLOOKUP($A84,opiskelijoiden_mittaus!$B$2:$AE$292,7,FALSE))</f>
        <v>11</v>
      </c>
      <c r="K84">
        <f>IF(VLOOKUP($A84,opiskelijoiden_mittaus!$B$2:$AE$292,8,FALSE)="","",VLOOKUP($A84,opiskelijoiden_mittaus!$B$2:$AE$292,8,FALSE))</f>
        <v>215</v>
      </c>
      <c r="L84">
        <f t="shared" si="11"/>
        <v>0</v>
      </c>
      <c r="M84">
        <f t="shared" si="12"/>
        <v>1</v>
      </c>
      <c r="N84">
        <f t="shared" si="13"/>
        <v>0</v>
      </c>
      <c r="O84">
        <f t="shared" si="14"/>
        <v>1</v>
      </c>
      <c r="P84">
        <f t="shared" si="15"/>
        <v>0</v>
      </c>
      <c r="Q84">
        <f t="shared" si="16"/>
        <v>0</v>
      </c>
      <c r="R84">
        <f t="shared" si="17"/>
        <v>1</v>
      </c>
      <c r="S84">
        <f t="shared" si="18"/>
        <v>0</v>
      </c>
      <c r="T84">
        <f t="shared" si="19"/>
        <v>1</v>
      </c>
      <c r="U84">
        <f t="shared" si="20"/>
        <v>-9</v>
      </c>
    </row>
    <row r="85" spans="1:21" ht="12.75">
      <c r="A85">
        <v>353</v>
      </c>
      <c r="B85">
        <f>IF(VLOOKUP($A85,uusintamittaus!$B$2:$AE$292,4,FALSE)="","",VLOOKUP($A85,uusintamittaus!$B$2:$AE$292,4,FALSE))</f>
        <v>1</v>
      </c>
      <c r="C85">
        <f>IF(VLOOKUP($A85,uusintamittaus!$B$2:$AE$292,5,FALSE)="","",VLOOKUP($A85,uusintamittaus!$B$2:$AE$292,5,FALSE))</f>
        <v>1</v>
      </c>
      <c r="D85">
        <f>IF(VLOOKUP($A85,uusintamittaus!$B$2:$AE$292,6,FALSE)="","",VLOOKUP($A85,uusintamittaus!$B$2:$AE$292,6,FALSE))</f>
        <v>3</v>
      </c>
      <c r="E85">
        <f>IF(VLOOKUP($A85,uusintamittaus!$B$2:$AE$292,7,FALSE)="","",VLOOKUP($A85,uusintamittaus!$B$2:$AE$292,7,FALSE))</f>
        <v>11</v>
      </c>
      <c r="F85">
        <f>IF(VLOOKUP($A85,uusintamittaus!$B$2:$AE$292,8,FALSE)="","",VLOOKUP($A85,uusintamittaus!$B$2:$AE$292,8,FALSE))</f>
        <v>217</v>
      </c>
      <c r="G85">
        <f>IF(VLOOKUP($A85,opiskelijoiden_mittaus!$B$2:$AE$292,4,FALSE)="","",VLOOKUP($A85,opiskelijoiden_mittaus!$B$2:$AE$292,4,FALSE))</f>
        <v>1</v>
      </c>
      <c r="H85">
        <f>IF(VLOOKUP($A85,opiskelijoiden_mittaus!$B$2:$AE$292,5,FALSE)="","",VLOOKUP($A85,opiskelijoiden_mittaus!$B$2:$AE$292,5,FALSE))</f>
        <v>1</v>
      </c>
      <c r="I85">
        <f>IF(VLOOKUP($A85,opiskelijoiden_mittaus!$B$2:$AE$292,6,FALSE)="","",VLOOKUP($A85,opiskelijoiden_mittaus!$B$2:$AE$292,6,FALSE))</f>
        <v>3</v>
      </c>
      <c r="J85">
        <f>IF(VLOOKUP($A85,opiskelijoiden_mittaus!$B$2:$AE$292,7,FALSE)="","",VLOOKUP($A85,opiskelijoiden_mittaus!$B$2:$AE$292,7,FALSE))</f>
        <v>11</v>
      </c>
      <c r="K85">
        <f>IF(VLOOKUP($A85,opiskelijoiden_mittaus!$B$2:$AE$292,8,FALSE)="","",VLOOKUP($A85,opiskelijoiden_mittaus!$B$2:$AE$292,8,FALSE))</f>
        <v>267</v>
      </c>
      <c r="L85">
        <f t="shared" si="11"/>
        <v>0</v>
      </c>
      <c r="M85">
        <f t="shared" si="12"/>
        <v>1</v>
      </c>
      <c r="N85">
        <f t="shared" si="13"/>
        <v>0</v>
      </c>
      <c r="O85">
        <f t="shared" si="14"/>
        <v>1</v>
      </c>
      <c r="P85">
        <f t="shared" si="15"/>
        <v>0</v>
      </c>
      <c r="Q85">
        <f t="shared" si="16"/>
        <v>0</v>
      </c>
      <c r="R85">
        <f t="shared" si="17"/>
        <v>1</v>
      </c>
      <c r="S85">
        <f t="shared" si="18"/>
        <v>0</v>
      </c>
      <c r="T85">
        <f t="shared" si="19"/>
        <v>1</v>
      </c>
      <c r="U85">
        <f t="shared" si="20"/>
        <v>-50</v>
      </c>
    </row>
    <row r="86" spans="1:21" ht="12.75">
      <c r="A86">
        <v>354</v>
      </c>
      <c r="B86">
        <f>IF(VLOOKUP($A86,uusintamittaus!$B$2:$AE$292,4,FALSE)="","",VLOOKUP($A86,uusintamittaus!$B$2:$AE$292,4,FALSE))</f>
        <v>1</v>
      </c>
      <c r="C86">
        <f>IF(VLOOKUP($A86,uusintamittaus!$B$2:$AE$292,5,FALSE)="","",VLOOKUP($A86,uusintamittaus!$B$2:$AE$292,5,FALSE))</f>
        <v>1</v>
      </c>
      <c r="D86">
        <f>IF(VLOOKUP($A86,uusintamittaus!$B$2:$AE$292,6,FALSE)="","",VLOOKUP($A86,uusintamittaus!$B$2:$AE$292,6,FALSE))</f>
        <v>3</v>
      </c>
      <c r="E86">
        <f>IF(VLOOKUP($A86,uusintamittaus!$B$2:$AE$292,7,FALSE)="","",VLOOKUP($A86,uusintamittaus!$B$2:$AE$292,7,FALSE))</f>
        <v>11</v>
      </c>
      <c r="F86">
        <f>IF(VLOOKUP($A86,uusintamittaus!$B$2:$AE$292,8,FALSE)="","",VLOOKUP($A86,uusintamittaus!$B$2:$AE$292,8,FALSE))</f>
        <v>177</v>
      </c>
      <c r="G86">
        <f>IF(VLOOKUP($A86,opiskelijoiden_mittaus!$B$2:$AE$292,4,FALSE)="","",VLOOKUP($A86,opiskelijoiden_mittaus!$B$2:$AE$292,4,FALSE))</f>
        <v>1</v>
      </c>
      <c r="H86">
        <f>IF(VLOOKUP($A86,opiskelijoiden_mittaus!$B$2:$AE$292,5,FALSE)="","",VLOOKUP($A86,opiskelijoiden_mittaus!$B$2:$AE$292,5,FALSE))</f>
        <v>1</v>
      </c>
      <c r="I86">
        <f>IF(VLOOKUP($A86,opiskelijoiden_mittaus!$B$2:$AE$292,6,FALSE)="","",VLOOKUP($A86,opiskelijoiden_mittaus!$B$2:$AE$292,6,FALSE))</f>
        <v>3</v>
      </c>
      <c r="J86">
        <f>IF(VLOOKUP($A86,opiskelijoiden_mittaus!$B$2:$AE$292,7,FALSE)="","",VLOOKUP($A86,opiskelijoiden_mittaus!$B$2:$AE$292,7,FALSE))</f>
        <v>11</v>
      </c>
      <c r="K86">
        <f>IF(VLOOKUP($A86,opiskelijoiden_mittaus!$B$2:$AE$292,8,FALSE)="","",VLOOKUP($A86,opiskelijoiden_mittaus!$B$2:$AE$292,8,FALSE))</f>
        <v>190</v>
      </c>
      <c r="L86">
        <f t="shared" si="11"/>
        <v>0</v>
      </c>
      <c r="M86">
        <f t="shared" si="12"/>
        <v>1</v>
      </c>
      <c r="N86">
        <f t="shared" si="13"/>
        <v>0</v>
      </c>
      <c r="O86">
        <f t="shared" si="14"/>
        <v>1</v>
      </c>
      <c r="P86">
        <f t="shared" si="15"/>
        <v>0</v>
      </c>
      <c r="Q86">
        <f t="shared" si="16"/>
        <v>0</v>
      </c>
      <c r="R86">
        <f t="shared" si="17"/>
        <v>1</v>
      </c>
      <c r="S86">
        <f t="shared" si="18"/>
        <v>0</v>
      </c>
      <c r="T86">
        <f t="shared" si="19"/>
        <v>1</v>
      </c>
      <c r="U86">
        <f t="shared" si="20"/>
        <v>-13</v>
      </c>
    </row>
    <row r="87" spans="1:21" ht="12.75">
      <c r="A87">
        <v>355</v>
      </c>
      <c r="B87">
        <f>IF(VLOOKUP($A87,uusintamittaus!$B$2:$AE$292,4,FALSE)="","",VLOOKUP($A87,uusintamittaus!$B$2:$AE$292,4,FALSE))</f>
        <v>1</v>
      </c>
      <c r="C87">
        <f>IF(VLOOKUP($A87,uusintamittaus!$B$2:$AE$292,5,FALSE)="","",VLOOKUP($A87,uusintamittaus!$B$2:$AE$292,5,FALSE))</f>
        <v>1</v>
      </c>
      <c r="D87">
        <f>IF(VLOOKUP($A87,uusintamittaus!$B$2:$AE$292,6,FALSE)="","",VLOOKUP($A87,uusintamittaus!$B$2:$AE$292,6,FALSE))</f>
        <v>3</v>
      </c>
      <c r="E87">
        <f>IF(VLOOKUP($A87,uusintamittaus!$B$2:$AE$292,7,FALSE)="","",VLOOKUP($A87,uusintamittaus!$B$2:$AE$292,7,FALSE))</f>
        <v>11</v>
      </c>
      <c r="F87">
        <f>IF(VLOOKUP($A87,uusintamittaus!$B$2:$AE$292,8,FALSE)="","",VLOOKUP($A87,uusintamittaus!$B$2:$AE$292,8,FALSE))</f>
        <v>185</v>
      </c>
      <c r="G87">
        <f>IF(VLOOKUP($A87,opiskelijoiden_mittaus!$B$2:$AE$292,4,FALSE)="","",VLOOKUP($A87,opiskelijoiden_mittaus!$B$2:$AE$292,4,FALSE))</f>
        <v>1</v>
      </c>
      <c r="H87">
        <f>IF(VLOOKUP($A87,opiskelijoiden_mittaus!$B$2:$AE$292,5,FALSE)="","",VLOOKUP($A87,opiskelijoiden_mittaus!$B$2:$AE$292,5,FALSE))</f>
        <v>1</v>
      </c>
      <c r="I87">
        <f>IF(VLOOKUP($A87,opiskelijoiden_mittaus!$B$2:$AE$292,6,FALSE)="","",VLOOKUP($A87,opiskelijoiden_mittaus!$B$2:$AE$292,6,FALSE))</f>
        <v>3</v>
      </c>
      <c r="J87">
        <f>IF(VLOOKUP($A87,opiskelijoiden_mittaus!$B$2:$AE$292,7,FALSE)="","",VLOOKUP($A87,opiskelijoiden_mittaus!$B$2:$AE$292,7,FALSE))</f>
        <v>11</v>
      </c>
      <c r="K87">
        <f>IF(VLOOKUP($A87,opiskelijoiden_mittaus!$B$2:$AE$292,8,FALSE)="","",VLOOKUP($A87,opiskelijoiden_mittaus!$B$2:$AE$292,8,FALSE))</f>
        <v>197</v>
      </c>
      <c r="L87">
        <f t="shared" si="11"/>
        <v>0</v>
      </c>
      <c r="M87">
        <f t="shared" si="12"/>
        <v>1</v>
      </c>
      <c r="N87">
        <f t="shared" si="13"/>
        <v>0</v>
      </c>
      <c r="O87">
        <f t="shared" si="14"/>
        <v>1</v>
      </c>
      <c r="P87">
        <f t="shared" si="15"/>
        <v>0</v>
      </c>
      <c r="Q87">
        <f t="shared" si="16"/>
        <v>0</v>
      </c>
      <c r="R87">
        <f t="shared" si="17"/>
        <v>1</v>
      </c>
      <c r="S87">
        <f t="shared" si="18"/>
        <v>0</v>
      </c>
      <c r="T87">
        <f t="shared" si="19"/>
        <v>1</v>
      </c>
      <c r="U87">
        <f t="shared" si="20"/>
        <v>-12</v>
      </c>
    </row>
    <row r="88" spans="1:21" ht="12.75">
      <c r="A88">
        <v>356</v>
      </c>
      <c r="B88">
        <f>IF(VLOOKUP($A88,uusintamittaus!$B$2:$AE$292,4,FALSE)="","",VLOOKUP($A88,uusintamittaus!$B$2:$AE$292,4,FALSE))</f>
        <v>1</v>
      </c>
      <c r="C88">
        <f>IF(VLOOKUP($A88,uusintamittaus!$B$2:$AE$292,5,FALSE)="","",VLOOKUP($A88,uusintamittaus!$B$2:$AE$292,5,FALSE))</f>
        <v>1</v>
      </c>
      <c r="D88">
        <f>IF(VLOOKUP($A88,uusintamittaus!$B$2:$AE$292,6,FALSE)="","",VLOOKUP($A88,uusintamittaus!$B$2:$AE$292,6,FALSE))</f>
        <v>3</v>
      </c>
      <c r="E88">
        <f>IF(VLOOKUP($A88,uusintamittaus!$B$2:$AE$292,7,FALSE)="","",VLOOKUP($A88,uusintamittaus!$B$2:$AE$292,7,FALSE))</f>
        <v>11</v>
      </c>
      <c r="F88">
        <f>IF(VLOOKUP($A88,uusintamittaus!$B$2:$AE$292,8,FALSE)="","",VLOOKUP($A88,uusintamittaus!$B$2:$AE$292,8,FALSE))</f>
        <v>237</v>
      </c>
      <c r="G88">
        <f>IF(VLOOKUP($A88,opiskelijoiden_mittaus!$B$2:$AE$292,4,FALSE)="","",VLOOKUP($A88,opiskelijoiden_mittaus!$B$2:$AE$292,4,FALSE))</f>
        <v>1</v>
      </c>
      <c r="H88">
        <f>IF(VLOOKUP($A88,opiskelijoiden_mittaus!$B$2:$AE$292,5,FALSE)="","",VLOOKUP($A88,opiskelijoiden_mittaus!$B$2:$AE$292,5,FALSE))</f>
        <v>1</v>
      </c>
      <c r="I88">
        <f>IF(VLOOKUP($A88,opiskelijoiden_mittaus!$B$2:$AE$292,6,FALSE)="","",VLOOKUP($A88,opiskelijoiden_mittaus!$B$2:$AE$292,6,FALSE))</f>
        <v>3</v>
      </c>
      <c r="J88">
        <f>IF(VLOOKUP($A88,opiskelijoiden_mittaus!$B$2:$AE$292,7,FALSE)="","",VLOOKUP($A88,opiskelijoiden_mittaus!$B$2:$AE$292,7,FALSE))</f>
        <v>11</v>
      </c>
      <c r="K88">
        <f>IF(VLOOKUP($A88,opiskelijoiden_mittaus!$B$2:$AE$292,8,FALSE)="","",VLOOKUP($A88,opiskelijoiden_mittaus!$B$2:$AE$292,8,FALSE))</f>
        <v>252</v>
      </c>
      <c r="L88">
        <f t="shared" si="11"/>
        <v>0</v>
      </c>
      <c r="M88">
        <f t="shared" si="12"/>
        <v>1</v>
      </c>
      <c r="N88">
        <f t="shared" si="13"/>
        <v>0</v>
      </c>
      <c r="O88">
        <f t="shared" si="14"/>
        <v>1</v>
      </c>
      <c r="P88">
        <f t="shared" si="15"/>
        <v>0</v>
      </c>
      <c r="Q88">
        <f t="shared" si="16"/>
        <v>0</v>
      </c>
      <c r="R88">
        <f t="shared" si="17"/>
        <v>1</v>
      </c>
      <c r="S88">
        <f t="shared" si="18"/>
        <v>0</v>
      </c>
      <c r="T88">
        <f t="shared" si="19"/>
        <v>1</v>
      </c>
      <c r="U88">
        <f t="shared" si="20"/>
        <v>-15</v>
      </c>
    </row>
    <row r="89" spans="1:21" ht="12.75">
      <c r="A89">
        <v>357</v>
      </c>
      <c r="B89">
        <f>IF(VLOOKUP($A89,uusintamittaus!$B$2:$AE$292,4,FALSE)="","",VLOOKUP($A89,uusintamittaus!$B$2:$AE$292,4,FALSE))</f>
        <v>1</v>
      </c>
      <c r="C89">
        <f>IF(VLOOKUP($A89,uusintamittaus!$B$2:$AE$292,5,FALSE)="","",VLOOKUP($A89,uusintamittaus!$B$2:$AE$292,5,FALSE))</f>
        <v>1</v>
      </c>
      <c r="D89">
        <f>IF(VLOOKUP($A89,uusintamittaus!$B$2:$AE$292,6,FALSE)="","",VLOOKUP($A89,uusintamittaus!$B$2:$AE$292,6,FALSE))</f>
        <v>3</v>
      </c>
      <c r="E89">
        <f>IF(VLOOKUP($A89,uusintamittaus!$B$2:$AE$292,7,FALSE)="","",VLOOKUP($A89,uusintamittaus!$B$2:$AE$292,7,FALSE))</f>
        <v>11</v>
      </c>
      <c r="F89">
        <f>IF(VLOOKUP($A89,uusintamittaus!$B$2:$AE$292,8,FALSE)="","",VLOOKUP($A89,uusintamittaus!$B$2:$AE$292,8,FALSE))</f>
        <v>229</v>
      </c>
      <c r="G89">
        <f>IF(VLOOKUP($A89,opiskelijoiden_mittaus!$B$2:$AE$292,4,FALSE)="","",VLOOKUP($A89,opiskelijoiden_mittaus!$B$2:$AE$292,4,FALSE))</f>
        <v>1</v>
      </c>
      <c r="H89">
        <f>IF(VLOOKUP($A89,opiskelijoiden_mittaus!$B$2:$AE$292,5,FALSE)="","",VLOOKUP($A89,opiskelijoiden_mittaus!$B$2:$AE$292,5,FALSE))</f>
        <v>1</v>
      </c>
      <c r="I89">
        <f>IF(VLOOKUP($A89,opiskelijoiden_mittaus!$B$2:$AE$292,6,FALSE)="","",VLOOKUP($A89,opiskelijoiden_mittaus!$B$2:$AE$292,6,FALSE))</f>
        <v>3</v>
      </c>
      <c r="J89">
        <f>IF(VLOOKUP($A89,opiskelijoiden_mittaus!$B$2:$AE$292,7,FALSE)="","",VLOOKUP($A89,opiskelijoiden_mittaus!$B$2:$AE$292,7,FALSE))</f>
        <v>11</v>
      </c>
      <c r="K89">
        <f>IF(VLOOKUP($A89,opiskelijoiden_mittaus!$B$2:$AE$292,8,FALSE)="","",VLOOKUP($A89,opiskelijoiden_mittaus!$B$2:$AE$292,8,FALSE))</f>
        <v>245</v>
      </c>
      <c r="L89">
        <f t="shared" si="11"/>
        <v>0</v>
      </c>
      <c r="M89">
        <f t="shared" si="12"/>
        <v>1</v>
      </c>
      <c r="N89">
        <f t="shared" si="13"/>
        <v>0</v>
      </c>
      <c r="O89">
        <f t="shared" si="14"/>
        <v>1</v>
      </c>
      <c r="P89">
        <f t="shared" si="15"/>
        <v>0</v>
      </c>
      <c r="Q89">
        <f t="shared" si="16"/>
        <v>0</v>
      </c>
      <c r="R89">
        <f t="shared" si="17"/>
        <v>1</v>
      </c>
      <c r="S89">
        <f t="shared" si="18"/>
        <v>0</v>
      </c>
      <c r="T89">
        <f t="shared" si="19"/>
        <v>1</v>
      </c>
      <c r="U89">
        <f t="shared" si="20"/>
        <v>-16</v>
      </c>
    </row>
    <row r="90" spans="1:21" ht="12.75">
      <c r="A90">
        <v>358</v>
      </c>
      <c r="B90">
        <f>IF(VLOOKUP($A90,uusintamittaus!$B$2:$AE$292,4,FALSE)="","",VLOOKUP($A90,uusintamittaus!$B$2:$AE$292,4,FALSE))</f>
        <v>1</v>
      </c>
      <c r="C90">
        <f>IF(VLOOKUP($A90,uusintamittaus!$B$2:$AE$292,5,FALSE)="","",VLOOKUP($A90,uusintamittaus!$B$2:$AE$292,5,FALSE))</f>
        <v>1</v>
      </c>
      <c r="D90">
        <f>IF(VLOOKUP($A90,uusintamittaus!$B$2:$AE$292,6,FALSE)="","",VLOOKUP($A90,uusintamittaus!$B$2:$AE$292,6,FALSE))</f>
        <v>3</v>
      </c>
      <c r="E90">
        <f>IF(VLOOKUP($A90,uusintamittaus!$B$2:$AE$292,7,FALSE)="","",VLOOKUP($A90,uusintamittaus!$B$2:$AE$292,7,FALSE))</f>
        <v>11</v>
      </c>
      <c r="F90">
        <f>IF(VLOOKUP($A90,uusintamittaus!$B$2:$AE$292,8,FALSE)="","",VLOOKUP($A90,uusintamittaus!$B$2:$AE$292,8,FALSE))</f>
        <v>183</v>
      </c>
      <c r="G90">
        <f>IF(VLOOKUP($A90,opiskelijoiden_mittaus!$B$2:$AE$292,4,FALSE)="","",VLOOKUP($A90,opiskelijoiden_mittaus!$B$2:$AE$292,4,FALSE))</f>
        <v>1</v>
      </c>
      <c r="H90">
        <f>IF(VLOOKUP($A90,opiskelijoiden_mittaus!$B$2:$AE$292,5,FALSE)="","",VLOOKUP($A90,opiskelijoiden_mittaus!$B$2:$AE$292,5,FALSE))</f>
        <v>1</v>
      </c>
      <c r="I90">
        <f>IF(VLOOKUP($A90,opiskelijoiden_mittaus!$B$2:$AE$292,6,FALSE)="","",VLOOKUP($A90,opiskelijoiden_mittaus!$B$2:$AE$292,6,FALSE))</f>
        <v>3</v>
      </c>
      <c r="J90">
        <f>IF(VLOOKUP($A90,opiskelijoiden_mittaus!$B$2:$AE$292,7,FALSE)="","",VLOOKUP($A90,opiskelijoiden_mittaus!$B$2:$AE$292,7,FALSE))</f>
        <v>11</v>
      </c>
      <c r="K90">
        <f>IF(VLOOKUP($A90,opiskelijoiden_mittaus!$B$2:$AE$292,8,FALSE)="","",VLOOKUP($A90,opiskelijoiden_mittaus!$B$2:$AE$292,8,FALSE))</f>
        <v>195</v>
      </c>
      <c r="L90">
        <f t="shared" si="11"/>
        <v>0</v>
      </c>
      <c r="M90">
        <f t="shared" si="12"/>
        <v>1</v>
      </c>
      <c r="N90">
        <f t="shared" si="13"/>
        <v>0</v>
      </c>
      <c r="O90">
        <f t="shared" si="14"/>
        <v>1</v>
      </c>
      <c r="P90">
        <f t="shared" si="15"/>
        <v>0</v>
      </c>
      <c r="Q90">
        <f t="shared" si="16"/>
        <v>0</v>
      </c>
      <c r="R90">
        <f t="shared" si="17"/>
        <v>1</v>
      </c>
      <c r="S90">
        <f t="shared" si="18"/>
        <v>0</v>
      </c>
      <c r="T90">
        <f t="shared" si="19"/>
        <v>1</v>
      </c>
      <c r="U90">
        <f t="shared" si="20"/>
        <v>-12</v>
      </c>
    </row>
    <row r="91" spans="1:21" ht="12.75">
      <c r="A91">
        <v>359</v>
      </c>
      <c r="B91">
        <f>IF(VLOOKUP($A91,uusintamittaus!$B$2:$AE$292,4,FALSE)="","",VLOOKUP($A91,uusintamittaus!$B$2:$AE$292,4,FALSE))</f>
        <v>1</v>
      </c>
      <c r="C91">
        <f>IF(VLOOKUP($A91,uusintamittaus!$B$2:$AE$292,5,FALSE)="","",VLOOKUP($A91,uusintamittaus!$B$2:$AE$292,5,FALSE))</f>
        <v>1</v>
      </c>
      <c r="D91">
        <f>IF(VLOOKUP($A91,uusintamittaus!$B$2:$AE$292,6,FALSE)="","",VLOOKUP($A91,uusintamittaus!$B$2:$AE$292,6,FALSE))</f>
        <v>3</v>
      </c>
      <c r="E91">
        <f>IF(VLOOKUP($A91,uusintamittaus!$B$2:$AE$292,7,FALSE)="","",VLOOKUP($A91,uusintamittaus!$B$2:$AE$292,7,FALSE))</f>
        <v>11</v>
      </c>
      <c r="F91">
        <f>IF(VLOOKUP($A91,uusintamittaus!$B$2:$AE$292,8,FALSE)="","",VLOOKUP($A91,uusintamittaus!$B$2:$AE$292,8,FALSE))</f>
        <v>225</v>
      </c>
      <c r="G91">
        <f>IF(VLOOKUP($A91,opiskelijoiden_mittaus!$B$2:$AE$292,4,FALSE)="","",VLOOKUP($A91,opiskelijoiden_mittaus!$B$2:$AE$292,4,FALSE))</f>
        <v>1</v>
      </c>
      <c r="H91">
        <f>IF(VLOOKUP($A91,opiskelijoiden_mittaus!$B$2:$AE$292,5,FALSE)="","",VLOOKUP($A91,opiskelijoiden_mittaus!$B$2:$AE$292,5,FALSE))</f>
        <v>1</v>
      </c>
      <c r="I91">
        <f>IF(VLOOKUP($A91,opiskelijoiden_mittaus!$B$2:$AE$292,6,FALSE)="","",VLOOKUP($A91,opiskelijoiden_mittaus!$B$2:$AE$292,6,FALSE))</f>
        <v>3</v>
      </c>
      <c r="J91">
        <f>IF(VLOOKUP($A91,opiskelijoiden_mittaus!$B$2:$AE$292,7,FALSE)="","",VLOOKUP($A91,opiskelijoiden_mittaus!$B$2:$AE$292,7,FALSE))</f>
        <v>11</v>
      </c>
      <c r="K91">
        <f>IF(VLOOKUP($A91,opiskelijoiden_mittaus!$B$2:$AE$292,8,FALSE)="","",VLOOKUP($A91,opiskelijoiden_mittaus!$B$2:$AE$292,8,FALSE))</f>
        <v>235</v>
      </c>
      <c r="L91">
        <f t="shared" si="11"/>
        <v>0</v>
      </c>
      <c r="M91">
        <f t="shared" si="12"/>
        <v>1</v>
      </c>
      <c r="N91">
        <f t="shared" si="13"/>
        <v>0</v>
      </c>
      <c r="O91">
        <f t="shared" si="14"/>
        <v>1</v>
      </c>
      <c r="P91">
        <f t="shared" si="15"/>
        <v>0</v>
      </c>
      <c r="Q91">
        <f t="shared" si="16"/>
        <v>0</v>
      </c>
      <c r="R91">
        <f t="shared" si="17"/>
        <v>1</v>
      </c>
      <c r="S91">
        <f t="shared" si="18"/>
        <v>0</v>
      </c>
      <c r="T91">
        <f t="shared" si="19"/>
        <v>1</v>
      </c>
      <c r="U91">
        <f t="shared" si="20"/>
        <v>-10</v>
      </c>
    </row>
    <row r="92" spans="1:21" ht="12.75">
      <c r="A92">
        <v>360</v>
      </c>
      <c r="B92">
        <f>IF(VLOOKUP($A92,uusintamittaus!$B$2:$AE$292,4,FALSE)="","",VLOOKUP($A92,uusintamittaus!$B$2:$AE$292,4,FALSE))</f>
        <v>1</v>
      </c>
      <c r="C92">
        <f>IF(VLOOKUP($A92,uusintamittaus!$B$2:$AE$292,5,FALSE)="","",VLOOKUP($A92,uusintamittaus!$B$2:$AE$292,5,FALSE))</f>
        <v>1</v>
      </c>
      <c r="D92">
        <f>IF(VLOOKUP($A92,uusintamittaus!$B$2:$AE$292,6,FALSE)="","",VLOOKUP($A92,uusintamittaus!$B$2:$AE$292,6,FALSE))</f>
        <v>3</v>
      </c>
      <c r="E92">
        <f>IF(VLOOKUP($A92,uusintamittaus!$B$2:$AE$292,7,FALSE)="","",VLOOKUP($A92,uusintamittaus!$B$2:$AE$292,7,FALSE))</f>
        <v>12</v>
      </c>
      <c r="F92">
        <f>IF(VLOOKUP($A92,uusintamittaus!$B$2:$AE$292,8,FALSE)="","",VLOOKUP($A92,uusintamittaus!$B$2:$AE$292,8,FALSE))</f>
        <v>201</v>
      </c>
      <c r="G92">
        <f>IF(VLOOKUP($A92,opiskelijoiden_mittaus!$B$2:$AE$292,4,FALSE)="","",VLOOKUP($A92,opiskelijoiden_mittaus!$B$2:$AE$292,4,FALSE))</f>
        <v>1</v>
      </c>
      <c r="H92">
        <f>IF(VLOOKUP($A92,opiskelijoiden_mittaus!$B$2:$AE$292,5,FALSE)="","",VLOOKUP($A92,opiskelijoiden_mittaus!$B$2:$AE$292,5,FALSE))</f>
        <v>1</v>
      </c>
      <c r="I92">
        <f>IF(VLOOKUP($A92,opiskelijoiden_mittaus!$B$2:$AE$292,6,FALSE)="","",VLOOKUP($A92,opiskelijoiden_mittaus!$B$2:$AE$292,6,FALSE))</f>
        <v>3</v>
      </c>
      <c r="J92">
        <f>IF(VLOOKUP($A92,opiskelijoiden_mittaus!$B$2:$AE$292,7,FALSE)="","",VLOOKUP($A92,opiskelijoiden_mittaus!$B$2:$AE$292,7,FALSE))</f>
        <v>12</v>
      </c>
      <c r="K92">
        <f>IF(VLOOKUP($A92,opiskelijoiden_mittaus!$B$2:$AE$292,8,FALSE)="","",VLOOKUP($A92,opiskelijoiden_mittaus!$B$2:$AE$292,8,FALSE))</f>
        <v>213</v>
      </c>
      <c r="L92">
        <f t="shared" si="11"/>
        <v>0</v>
      </c>
      <c r="M92">
        <f t="shared" si="12"/>
        <v>1</v>
      </c>
      <c r="N92">
        <f t="shared" si="13"/>
        <v>0</v>
      </c>
      <c r="O92">
        <f t="shared" si="14"/>
        <v>1</v>
      </c>
      <c r="P92">
        <f t="shared" si="15"/>
        <v>0</v>
      </c>
      <c r="Q92">
        <f t="shared" si="16"/>
        <v>0</v>
      </c>
      <c r="R92">
        <f t="shared" si="17"/>
        <v>1</v>
      </c>
      <c r="S92">
        <f t="shared" si="18"/>
        <v>0</v>
      </c>
      <c r="T92">
        <f t="shared" si="19"/>
        <v>1</v>
      </c>
      <c r="U92">
        <f t="shared" si="20"/>
        <v>-12</v>
      </c>
    </row>
    <row r="93" spans="1:21" ht="12.75">
      <c r="A93">
        <v>361</v>
      </c>
      <c r="B93">
        <f>IF(VLOOKUP($A93,uusintamittaus!$B$2:$AE$292,4,FALSE)="","",VLOOKUP($A93,uusintamittaus!$B$2:$AE$292,4,FALSE))</f>
        <v>1</v>
      </c>
      <c r="C93">
        <f>IF(VLOOKUP($A93,uusintamittaus!$B$2:$AE$292,5,FALSE)="","",VLOOKUP($A93,uusintamittaus!$B$2:$AE$292,5,FALSE))</f>
        <v>1</v>
      </c>
      <c r="D93">
        <f>IF(VLOOKUP($A93,uusintamittaus!$B$2:$AE$292,6,FALSE)="","",VLOOKUP($A93,uusintamittaus!$B$2:$AE$292,6,FALSE))</f>
        <v>1</v>
      </c>
      <c r="E93">
        <f>IF(VLOOKUP($A93,uusintamittaus!$B$2:$AE$292,7,FALSE)="","",VLOOKUP($A93,uusintamittaus!$B$2:$AE$292,7,FALSE))</f>
        <v>11</v>
      </c>
      <c r="F93">
        <f>IF(VLOOKUP($A93,uusintamittaus!$B$2:$AE$292,8,FALSE)="","",VLOOKUP($A93,uusintamittaus!$B$2:$AE$292,8,FALSE))</f>
        <v>295</v>
      </c>
      <c r="G93">
        <f>IF(VLOOKUP($A93,opiskelijoiden_mittaus!$B$2:$AE$292,4,FALSE)="","",VLOOKUP($A93,opiskelijoiden_mittaus!$B$2:$AE$292,4,FALSE))</f>
        <v>1</v>
      </c>
      <c r="H93">
        <f>IF(VLOOKUP($A93,opiskelijoiden_mittaus!$B$2:$AE$292,5,FALSE)="","",VLOOKUP($A93,opiskelijoiden_mittaus!$B$2:$AE$292,5,FALSE))</f>
        <v>1</v>
      </c>
      <c r="I93">
        <f>IF(VLOOKUP($A93,opiskelijoiden_mittaus!$B$2:$AE$292,6,FALSE)="","",VLOOKUP($A93,opiskelijoiden_mittaus!$B$2:$AE$292,6,FALSE))</f>
        <v>1</v>
      </c>
      <c r="J93">
        <f>IF(VLOOKUP($A93,opiskelijoiden_mittaus!$B$2:$AE$292,7,FALSE)="","",VLOOKUP($A93,opiskelijoiden_mittaus!$B$2:$AE$292,7,FALSE))</f>
        <v>11</v>
      </c>
      <c r="K93">
        <f>IF(VLOOKUP($A93,opiskelijoiden_mittaus!$B$2:$AE$292,8,FALSE)="","",VLOOKUP($A93,opiskelijoiden_mittaus!$B$2:$AE$292,8,FALSE))</f>
        <v>300</v>
      </c>
      <c r="L93">
        <f t="shared" si="11"/>
        <v>0</v>
      </c>
      <c r="M93">
        <f t="shared" si="12"/>
        <v>1</v>
      </c>
      <c r="N93">
        <f t="shared" si="13"/>
        <v>0</v>
      </c>
      <c r="O93">
        <f t="shared" si="14"/>
        <v>1</v>
      </c>
      <c r="P93">
        <f t="shared" si="15"/>
        <v>0</v>
      </c>
      <c r="Q93">
        <f t="shared" si="16"/>
        <v>0</v>
      </c>
      <c r="R93">
        <f t="shared" si="17"/>
        <v>1</v>
      </c>
      <c r="S93">
        <f t="shared" si="18"/>
        <v>0</v>
      </c>
      <c r="T93">
        <f t="shared" si="19"/>
        <v>1</v>
      </c>
      <c r="U93">
        <f t="shared" si="20"/>
        <v>-5</v>
      </c>
    </row>
    <row r="94" spans="1:21" ht="12.75">
      <c r="A94">
        <v>362</v>
      </c>
      <c r="B94">
        <f>IF(VLOOKUP($A94,uusintamittaus!$B$2:$AE$292,4,FALSE)="","",VLOOKUP($A94,uusintamittaus!$B$2:$AE$292,4,FALSE))</f>
        <v>1</v>
      </c>
      <c r="C94">
        <f>IF(VLOOKUP($A94,uusintamittaus!$B$2:$AE$292,5,FALSE)="","",VLOOKUP($A94,uusintamittaus!$B$2:$AE$292,5,FALSE))</f>
        <v>1</v>
      </c>
      <c r="D94">
        <f>IF(VLOOKUP($A94,uusintamittaus!$B$2:$AE$292,6,FALSE)="","",VLOOKUP($A94,uusintamittaus!$B$2:$AE$292,6,FALSE))</f>
        <v>2</v>
      </c>
      <c r="E94">
        <f>IF(VLOOKUP($A94,uusintamittaus!$B$2:$AE$292,7,FALSE)="","",VLOOKUP($A94,uusintamittaus!$B$2:$AE$292,7,FALSE))</f>
        <v>11</v>
      </c>
      <c r="F94">
        <f>IF(VLOOKUP($A94,uusintamittaus!$B$2:$AE$292,8,FALSE)="","",VLOOKUP($A94,uusintamittaus!$B$2:$AE$292,8,FALSE))</f>
        <v>214</v>
      </c>
      <c r="G94">
        <f>IF(VLOOKUP($A94,opiskelijoiden_mittaus!$B$2:$AE$292,4,FALSE)="","",VLOOKUP($A94,opiskelijoiden_mittaus!$B$2:$AE$292,4,FALSE))</f>
        <v>1</v>
      </c>
      <c r="H94">
        <f>IF(VLOOKUP($A94,opiskelijoiden_mittaus!$B$2:$AE$292,5,FALSE)="","",VLOOKUP($A94,opiskelijoiden_mittaus!$B$2:$AE$292,5,FALSE))</f>
        <v>2</v>
      </c>
      <c r="I94">
        <f>IF(VLOOKUP($A94,opiskelijoiden_mittaus!$B$2:$AE$292,6,FALSE)="","",VLOOKUP($A94,opiskelijoiden_mittaus!$B$2:$AE$292,6,FALSE))</f>
        <v>2</v>
      </c>
      <c r="J94">
        <f>IF(VLOOKUP($A94,opiskelijoiden_mittaus!$B$2:$AE$292,7,FALSE)="","",VLOOKUP($A94,opiskelijoiden_mittaus!$B$2:$AE$292,7,FALSE))</f>
        <v>11</v>
      </c>
      <c r="K94">
        <f>IF(VLOOKUP($A94,opiskelijoiden_mittaus!$B$2:$AE$292,8,FALSE)="","",VLOOKUP($A94,opiskelijoiden_mittaus!$B$2:$AE$292,8,FALSE))</f>
        <v>225</v>
      </c>
      <c r="L94">
        <f t="shared" si="11"/>
        <v>0</v>
      </c>
      <c r="M94">
        <f t="shared" si="12"/>
        <v>1</v>
      </c>
      <c r="N94">
        <f t="shared" si="13"/>
        <v>1</v>
      </c>
      <c r="O94">
        <f t="shared" si="14"/>
        <v>1</v>
      </c>
      <c r="P94">
        <f t="shared" si="15"/>
        <v>0</v>
      </c>
      <c r="Q94">
        <f t="shared" si="16"/>
        <v>0</v>
      </c>
      <c r="R94">
        <f t="shared" si="17"/>
        <v>1</v>
      </c>
      <c r="S94">
        <f t="shared" si="18"/>
        <v>0</v>
      </c>
      <c r="T94">
        <f t="shared" si="19"/>
        <v>1</v>
      </c>
      <c r="U94">
        <f t="shared" si="20"/>
        <v>-11</v>
      </c>
    </row>
    <row r="95" spans="1:21" ht="12.75">
      <c r="A95">
        <v>363</v>
      </c>
      <c r="B95">
        <f>IF(VLOOKUP($A95,uusintamittaus!$B$2:$AE$292,4,FALSE)="","",VLOOKUP($A95,uusintamittaus!$B$2:$AE$292,4,FALSE))</f>
        <v>1</v>
      </c>
      <c r="C95">
        <f>IF(VLOOKUP($A95,uusintamittaus!$B$2:$AE$292,5,FALSE)="","",VLOOKUP($A95,uusintamittaus!$B$2:$AE$292,5,FALSE))</f>
        <v>1</v>
      </c>
      <c r="D95">
        <f>IF(VLOOKUP($A95,uusintamittaus!$B$2:$AE$292,6,FALSE)="","",VLOOKUP($A95,uusintamittaus!$B$2:$AE$292,6,FALSE))</f>
        <v>1</v>
      </c>
      <c r="E95">
        <f>IF(VLOOKUP($A95,uusintamittaus!$B$2:$AE$292,7,FALSE)="","",VLOOKUP($A95,uusintamittaus!$B$2:$AE$292,7,FALSE))</f>
        <v>22</v>
      </c>
      <c r="F95">
        <f>IF(VLOOKUP($A95,uusintamittaus!$B$2:$AE$292,8,FALSE)="","",VLOOKUP($A95,uusintamittaus!$B$2:$AE$292,8,FALSE))</f>
        <v>138</v>
      </c>
      <c r="G95">
        <f>IF(VLOOKUP($A95,opiskelijoiden_mittaus!$B$2:$AE$292,4,FALSE)="","",VLOOKUP($A95,opiskelijoiden_mittaus!$B$2:$AE$292,4,FALSE))</f>
        <v>1</v>
      </c>
      <c r="H95">
        <f>IF(VLOOKUP($A95,opiskelijoiden_mittaus!$B$2:$AE$292,5,FALSE)="","",VLOOKUP($A95,opiskelijoiden_mittaus!$B$2:$AE$292,5,FALSE))</f>
        <v>1</v>
      </c>
      <c r="I95">
        <f>IF(VLOOKUP($A95,opiskelijoiden_mittaus!$B$2:$AE$292,6,FALSE)="","",VLOOKUP($A95,opiskelijoiden_mittaus!$B$2:$AE$292,6,FALSE))</f>
        <v>1</v>
      </c>
      <c r="J95">
        <f>IF(VLOOKUP($A95,opiskelijoiden_mittaus!$B$2:$AE$292,7,FALSE)="","",VLOOKUP($A95,opiskelijoiden_mittaus!$B$2:$AE$292,7,FALSE))</f>
        <v>22</v>
      </c>
      <c r="K95">
        <f>IF(VLOOKUP($A95,opiskelijoiden_mittaus!$B$2:$AE$292,8,FALSE)="","",VLOOKUP($A95,opiskelijoiden_mittaus!$B$2:$AE$292,8,FALSE))</f>
        <v>150</v>
      </c>
      <c r="L95">
        <f t="shared" si="11"/>
        <v>0</v>
      </c>
      <c r="M95">
        <f t="shared" si="12"/>
        <v>1</v>
      </c>
      <c r="N95">
        <f t="shared" si="13"/>
        <v>0</v>
      </c>
      <c r="O95">
        <f t="shared" si="14"/>
        <v>1</v>
      </c>
      <c r="P95">
        <f t="shared" si="15"/>
        <v>0</v>
      </c>
      <c r="Q95">
        <f t="shared" si="16"/>
        <v>0</v>
      </c>
      <c r="R95">
        <f t="shared" si="17"/>
        <v>1</v>
      </c>
      <c r="S95">
        <f t="shared" si="18"/>
        <v>0</v>
      </c>
      <c r="T95">
        <f t="shared" si="19"/>
        <v>1</v>
      </c>
      <c r="U95">
        <f t="shared" si="20"/>
        <v>-12</v>
      </c>
    </row>
    <row r="96" spans="1:21" ht="12.75">
      <c r="A96">
        <v>364</v>
      </c>
      <c r="B96">
        <f>IF(VLOOKUP($A96,uusintamittaus!$B$2:$AE$292,4,FALSE)="","",VLOOKUP($A96,uusintamittaus!$B$2:$AE$292,4,FALSE))</f>
        <v>1</v>
      </c>
      <c r="C96">
        <f>IF(VLOOKUP($A96,uusintamittaus!$B$2:$AE$292,5,FALSE)="","",VLOOKUP($A96,uusintamittaus!$B$2:$AE$292,5,FALSE))</f>
        <v>2</v>
      </c>
      <c r="D96">
        <f>IF(VLOOKUP($A96,uusintamittaus!$B$2:$AE$292,6,FALSE)="","",VLOOKUP($A96,uusintamittaus!$B$2:$AE$292,6,FALSE))</f>
        <v>3</v>
      </c>
      <c r="E96">
        <f>IF(VLOOKUP($A96,uusintamittaus!$B$2:$AE$292,7,FALSE)="","",VLOOKUP($A96,uusintamittaus!$B$2:$AE$292,7,FALSE))</f>
        <v>23</v>
      </c>
      <c r="F96">
        <f>IF(VLOOKUP($A96,uusintamittaus!$B$2:$AE$292,8,FALSE)="","",VLOOKUP($A96,uusintamittaus!$B$2:$AE$292,8,FALSE))</f>
        <v>77</v>
      </c>
      <c r="G96">
        <f>IF(VLOOKUP($A96,opiskelijoiden_mittaus!$B$2:$AE$292,4,FALSE)="","",VLOOKUP($A96,opiskelijoiden_mittaus!$B$2:$AE$292,4,FALSE))</f>
        <v>1</v>
      </c>
      <c r="H96">
        <f>IF(VLOOKUP($A96,opiskelijoiden_mittaus!$B$2:$AE$292,5,FALSE)="","",VLOOKUP($A96,opiskelijoiden_mittaus!$B$2:$AE$292,5,FALSE))</f>
        <v>1</v>
      </c>
      <c r="I96">
        <f>IF(VLOOKUP($A96,opiskelijoiden_mittaus!$B$2:$AE$292,6,FALSE)="","",VLOOKUP($A96,opiskelijoiden_mittaus!$B$2:$AE$292,6,FALSE))</f>
        <v>1</v>
      </c>
      <c r="J96">
        <f>IF(VLOOKUP($A96,opiskelijoiden_mittaus!$B$2:$AE$292,7,FALSE)="","",VLOOKUP($A96,opiskelijoiden_mittaus!$B$2:$AE$292,7,FALSE))</f>
        <v>23</v>
      </c>
      <c r="K96">
        <f>IF(VLOOKUP($A96,opiskelijoiden_mittaus!$B$2:$AE$292,8,FALSE)="","",VLOOKUP($A96,opiskelijoiden_mittaus!$B$2:$AE$292,8,FALSE))</f>
        <v>169</v>
      </c>
      <c r="L96">
        <f t="shared" si="11"/>
        <v>0</v>
      </c>
      <c r="M96">
        <f t="shared" si="12"/>
        <v>1</v>
      </c>
      <c r="N96">
        <f t="shared" si="13"/>
        <v>1</v>
      </c>
      <c r="O96">
        <f t="shared" si="14"/>
        <v>1</v>
      </c>
      <c r="P96">
        <f t="shared" si="15"/>
        <v>1</v>
      </c>
      <c r="Q96">
        <f t="shared" si="16"/>
        <v>1</v>
      </c>
      <c r="R96">
        <f t="shared" si="17"/>
        <v>1</v>
      </c>
      <c r="S96">
        <f t="shared" si="18"/>
        <v>0</v>
      </c>
      <c r="T96">
        <f t="shared" si="19"/>
        <v>1</v>
      </c>
      <c r="U96">
        <f t="shared" si="20"/>
        <v>-92</v>
      </c>
    </row>
    <row r="97" spans="1:21" ht="12.75">
      <c r="A97">
        <v>365</v>
      </c>
      <c r="B97">
        <f>IF(VLOOKUP($A97,uusintamittaus!$B$2:$AE$292,4,FALSE)="","",VLOOKUP($A97,uusintamittaus!$B$2:$AE$292,4,FALSE))</f>
        <v>1</v>
      </c>
      <c r="C97">
        <f>IF(VLOOKUP($A97,uusintamittaus!$B$2:$AE$292,5,FALSE)="","",VLOOKUP($A97,uusintamittaus!$B$2:$AE$292,5,FALSE))</f>
        <v>1</v>
      </c>
      <c r="D97">
        <f>IF(VLOOKUP($A97,uusintamittaus!$B$2:$AE$292,6,FALSE)="","",VLOOKUP($A97,uusintamittaus!$B$2:$AE$292,6,FALSE))</f>
        <v>1</v>
      </c>
      <c r="E97">
        <f>IF(VLOOKUP($A97,uusintamittaus!$B$2:$AE$292,7,FALSE)="","",VLOOKUP($A97,uusintamittaus!$B$2:$AE$292,7,FALSE))</f>
        <v>12</v>
      </c>
      <c r="F97">
        <f>IF(VLOOKUP($A97,uusintamittaus!$B$2:$AE$292,8,FALSE)="","",VLOOKUP($A97,uusintamittaus!$B$2:$AE$292,8,FALSE))</f>
        <v>200</v>
      </c>
      <c r="G97">
        <f>IF(VLOOKUP($A97,opiskelijoiden_mittaus!$B$2:$AE$292,4,FALSE)="","",VLOOKUP($A97,opiskelijoiden_mittaus!$B$2:$AE$292,4,FALSE))</f>
        <v>1</v>
      </c>
      <c r="H97">
        <f>IF(VLOOKUP($A97,opiskelijoiden_mittaus!$B$2:$AE$292,5,FALSE)="","",VLOOKUP($A97,opiskelijoiden_mittaus!$B$2:$AE$292,5,FALSE))</f>
        <v>1</v>
      </c>
      <c r="I97">
        <f>IF(VLOOKUP($A97,opiskelijoiden_mittaus!$B$2:$AE$292,6,FALSE)="","",VLOOKUP($A97,opiskelijoiden_mittaus!$B$2:$AE$292,6,FALSE))</f>
        <v>1</v>
      </c>
      <c r="J97">
        <f>IF(VLOOKUP($A97,opiskelijoiden_mittaus!$B$2:$AE$292,7,FALSE)="","",VLOOKUP($A97,opiskelijoiden_mittaus!$B$2:$AE$292,7,FALSE))</f>
        <v>11</v>
      </c>
      <c r="K97">
        <f>IF(VLOOKUP($A97,opiskelijoiden_mittaus!$B$2:$AE$292,8,FALSE)="","",VLOOKUP($A97,opiskelijoiden_mittaus!$B$2:$AE$292,8,FALSE))</f>
        <v>215</v>
      </c>
      <c r="L97">
        <f t="shared" si="11"/>
        <v>0</v>
      </c>
      <c r="M97">
        <f t="shared" si="12"/>
        <v>1</v>
      </c>
      <c r="N97">
        <f t="shared" si="13"/>
        <v>0</v>
      </c>
      <c r="O97">
        <f t="shared" si="14"/>
        <v>1</v>
      </c>
      <c r="P97">
        <f t="shared" si="15"/>
        <v>0</v>
      </c>
      <c r="Q97">
        <f t="shared" si="16"/>
        <v>0</v>
      </c>
      <c r="R97">
        <f t="shared" si="17"/>
        <v>1</v>
      </c>
      <c r="S97">
        <f t="shared" si="18"/>
        <v>1</v>
      </c>
      <c r="T97">
        <f t="shared" si="19"/>
        <v>1</v>
      </c>
      <c r="U97">
        <f t="shared" si="20"/>
        <v>-15</v>
      </c>
    </row>
    <row r="98" spans="1:21" ht="12.75">
      <c r="A98">
        <v>366</v>
      </c>
      <c r="B98">
        <f>IF(VLOOKUP($A98,uusintamittaus!$B$2:$AE$292,4,FALSE)="","",VLOOKUP($A98,uusintamittaus!$B$2:$AE$292,4,FALSE))</f>
        <v>1</v>
      </c>
      <c r="C98">
        <f>IF(VLOOKUP($A98,uusintamittaus!$B$2:$AE$292,5,FALSE)="","",VLOOKUP($A98,uusintamittaus!$B$2:$AE$292,5,FALSE))</f>
        <v>1</v>
      </c>
      <c r="D98">
        <f>IF(VLOOKUP($A98,uusintamittaus!$B$2:$AE$292,6,FALSE)="","",VLOOKUP($A98,uusintamittaus!$B$2:$AE$292,6,FALSE))</f>
        <v>1</v>
      </c>
      <c r="E98">
        <f>IF(VLOOKUP($A98,uusintamittaus!$B$2:$AE$292,7,FALSE)="","",VLOOKUP($A98,uusintamittaus!$B$2:$AE$292,7,FALSE))</f>
        <v>11</v>
      </c>
      <c r="F98">
        <f>IF(VLOOKUP($A98,uusintamittaus!$B$2:$AE$292,8,FALSE)="","",VLOOKUP($A98,uusintamittaus!$B$2:$AE$292,8,FALSE))</f>
        <v>187</v>
      </c>
      <c r="G98">
        <f>IF(VLOOKUP($A98,opiskelijoiden_mittaus!$B$2:$AE$292,4,FALSE)="","",VLOOKUP($A98,opiskelijoiden_mittaus!$B$2:$AE$292,4,FALSE))</f>
        <v>1</v>
      </c>
      <c r="H98">
        <f>IF(VLOOKUP($A98,opiskelijoiden_mittaus!$B$2:$AE$292,5,FALSE)="","",VLOOKUP($A98,opiskelijoiden_mittaus!$B$2:$AE$292,5,FALSE))</f>
        <v>1</v>
      </c>
      <c r="I98">
        <f>IF(VLOOKUP($A98,opiskelijoiden_mittaus!$B$2:$AE$292,6,FALSE)="","",VLOOKUP($A98,opiskelijoiden_mittaus!$B$2:$AE$292,6,FALSE))</f>
        <v>1</v>
      </c>
      <c r="J98">
        <f>IF(VLOOKUP($A98,opiskelijoiden_mittaus!$B$2:$AE$292,7,FALSE)="","",VLOOKUP($A98,opiskelijoiden_mittaus!$B$2:$AE$292,7,FALSE))</f>
        <v>11</v>
      </c>
      <c r="K98">
        <f>IF(VLOOKUP($A98,opiskelijoiden_mittaus!$B$2:$AE$292,8,FALSE)="","",VLOOKUP($A98,opiskelijoiden_mittaus!$B$2:$AE$292,8,FALSE))</f>
        <v>196</v>
      </c>
      <c r="L98">
        <f t="shared" si="11"/>
        <v>0</v>
      </c>
      <c r="M98">
        <f t="shared" si="12"/>
        <v>1</v>
      </c>
      <c r="N98">
        <f t="shared" si="13"/>
        <v>0</v>
      </c>
      <c r="O98">
        <f t="shared" si="14"/>
        <v>1</v>
      </c>
      <c r="P98">
        <f t="shared" si="15"/>
        <v>0</v>
      </c>
      <c r="Q98">
        <f t="shared" si="16"/>
        <v>0</v>
      </c>
      <c r="R98">
        <f t="shared" si="17"/>
        <v>1</v>
      </c>
      <c r="S98">
        <f t="shared" si="18"/>
        <v>0</v>
      </c>
      <c r="T98">
        <f t="shared" si="19"/>
        <v>1</v>
      </c>
      <c r="U98">
        <f t="shared" si="20"/>
        <v>-9</v>
      </c>
    </row>
    <row r="99" spans="1:21" ht="12.75">
      <c r="A99">
        <v>367</v>
      </c>
      <c r="B99">
        <f>IF(VLOOKUP($A99,uusintamittaus!$B$2:$AE$292,4,FALSE)="","",VLOOKUP($A99,uusintamittaus!$B$2:$AE$292,4,FALSE))</f>
        <v>1</v>
      </c>
      <c r="C99">
        <f>IF(VLOOKUP($A99,uusintamittaus!$B$2:$AE$292,5,FALSE)="","",VLOOKUP($A99,uusintamittaus!$B$2:$AE$292,5,FALSE))</f>
        <v>1</v>
      </c>
      <c r="D99">
        <f>IF(VLOOKUP($A99,uusintamittaus!$B$2:$AE$292,6,FALSE)="","",VLOOKUP($A99,uusintamittaus!$B$2:$AE$292,6,FALSE))</f>
        <v>3</v>
      </c>
      <c r="E99">
        <f>IF(VLOOKUP($A99,uusintamittaus!$B$2:$AE$292,7,FALSE)="","",VLOOKUP($A99,uusintamittaus!$B$2:$AE$292,7,FALSE))</f>
        <v>11</v>
      </c>
      <c r="F99">
        <f>IF(VLOOKUP($A99,uusintamittaus!$B$2:$AE$292,8,FALSE)="","",VLOOKUP($A99,uusintamittaus!$B$2:$AE$292,8,FALSE))</f>
        <v>177</v>
      </c>
      <c r="G99">
        <f>IF(VLOOKUP($A99,opiskelijoiden_mittaus!$B$2:$AE$292,4,FALSE)="","",VLOOKUP($A99,opiskelijoiden_mittaus!$B$2:$AE$292,4,FALSE))</f>
        <v>1</v>
      </c>
      <c r="H99">
        <f>IF(VLOOKUP($A99,opiskelijoiden_mittaus!$B$2:$AE$292,5,FALSE)="","",VLOOKUP($A99,opiskelijoiden_mittaus!$B$2:$AE$292,5,FALSE))</f>
        <v>1</v>
      </c>
      <c r="I99">
        <f>IF(VLOOKUP($A99,opiskelijoiden_mittaus!$B$2:$AE$292,6,FALSE)="","",VLOOKUP($A99,opiskelijoiden_mittaus!$B$2:$AE$292,6,FALSE))</f>
        <v>3</v>
      </c>
      <c r="J99">
        <f>IF(VLOOKUP($A99,opiskelijoiden_mittaus!$B$2:$AE$292,7,FALSE)="","",VLOOKUP($A99,opiskelijoiden_mittaus!$B$2:$AE$292,7,FALSE))</f>
        <v>11</v>
      </c>
      <c r="K99">
        <f>IF(VLOOKUP($A99,opiskelijoiden_mittaus!$B$2:$AE$292,8,FALSE)="","",VLOOKUP($A99,opiskelijoiden_mittaus!$B$2:$AE$292,8,FALSE))</f>
        <v>187</v>
      </c>
      <c r="L99">
        <f t="shared" si="11"/>
        <v>0</v>
      </c>
      <c r="M99">
        <f t="shared" si="12"/>
        <v>1</v>
      </c>
      <c r="N99">
        <f t="shared" si="13"/>
        <v>0</v>
      </c>
      <c r="O99">
        <f t="shared" si="14"/>
        <v>1</v>
      </c>
      <c r="P99">
        <f t="shared" si="15"/>
        <v>0</v>
      </c>
      <c r="Q99">
        <f t="shared" si="16"/>
        <v>0</v>
      </c>
      <c r="R99">
        <f t="shared" si="17"/>
        <v>1</v>
      </c>
      <c r="S99">
        <f t="shared" si="18"/>
        <v>0</v>
      </c>
      <c r="T99">
        <f t="shared" si="19"/>
        <v>1</v>
      </c>
      <c r="U99">
        <f t="shared" si="20"/>
        <v>-10</v>
      </c>
    </row>
    <row r="100" spans="1:21" ht="12.75">
      <c r="A100">
        <v>368</v>
      </c>
      <c r="B100">
        <f>IF(VLOOKUP($A100,uusintamittaus!$B$2:$AE$292,4,FALSE)="","",VLOOKUP($A100,uusintamittaus!$B$2:$AE$292,4,FALSE))</f>
        <v>1</v>
      </c>
      <c r="C100">
        <f>IF(VLOOKUP($A100,uusintamittaus!$B$2:$AE$292,5,FALSE)="","",VLOOKUP($A100,uusintamittaus!$B$2:$AE$292,5,FALSE))</f>
        <v>1</v>
      </c>
      <c r="D100">
        <f>IF(VLOOKUP($A100,uusintamittaus!$B$2:$AE$292,6,FALSE)="","",VLOOKUP($A100,uusintamittaus!$B$2:$AE$292,6,FALSE))</f>
        <v>1</v>
      </c>
      <c r="E100">
        <f>IF(VLOOKUP($A100,uusintamittaus!$B$2:$AE$292,7,FALSE)="","",VLOOKUP($A100,uusintamittaus!$B$2:$AE$292,7,FALSE))</f>
        <v>11</v>
      </c>
      <c r="F100">
        <f>IF(VLOOKUP($A100,uusintamittaus!$B$2:$AE$292,8,FALSE)="","",VLOOKUP($A100,uusintamittaus!$B$2:$AE$292,8,FALSE))</f>
        <v>215</v>
      </c>
      <c r="G100">
        <f>IF(VLOOKUP($A100,opiskelijoiden_mittaus!$B$2:$AE$292,4,FALSE)="","",VLOOKUP($A100,opiskelijoiden_mittaus!$B$2:$AE$292,4,FALSE))</f>
        <v>1</v>
      </c>
      <c r="H100">
        <f>IF(VLOOKUP($A100,opiskelijoiden_mittaus!$B$2:$AE$292,5,FALSE)="","",VLOOKUP($A100,opiskelijoiden_mittaus!$B$2:$AE$292,5,FALSE))</f>
        <v>1</v>
      </c>
      <c r="I100">
        <f>IF(VLOOKUP($A100,opiskelijoiden_mittaus!$B$2:$AE$292,6,FALSE)="","",VLOOKUP($A100,opiskelijoiden_mittaus!$B$2:$AE$292,6,FALSE))</f>
        <v>1</v>
      </c>
      <c r="J100">
        <f>IF(VLOOKUP($A100,opiskelijoiden_mittaus!$B$2:$AE$292,7,FALSE)="","",VLOOKUP($A100,opiskelijoiden_mittaus!$B$2:$AE$292,7,FALSE))</f>
        <v>11</v>
      </c>
      <c r="K100">
        <f>IF(VLOOKUP($A100,opiskelijoiden_mittaus!$B$2:$AE$292,8,FALSE)="","",VLOOKUP($A100,opiskelijoiden_mittaus!$B$2:$AE$292,8,FALSE))</f>
        <v>230</v>
      </c>
      <c r="L100">
        <f t="shared" si="11"/>
        <v>0</v>
      </c>
      <c r="M100">
        <f t="shared" si="12"/>
        <v>1</v>
      </c>
      <c r="N100">
        <f t="shared" si="13"/>
        <v>0</v>
      </c>
      <c r="O100">
        <f t="shared" si="14"/>
        <v>1</v>
      </c>
      <c r="P100">
        <f t="shared" si="15"/>
        <v>0</v>
      </c>
      <c r="Q100">
        <f t="shared" si="16"/>
        <v>0</v>
      </c>
      <c r="R100">
        <f t="shared" si="17"/>
        <v>1</v>
      </c>
      <c r="S100">
        <f t="shared" si="18"/>
        <v>0</v>
      </c>
      <c r="T100">
        <f t="shared" si="19"/>
        <v>1</v>
      </c>
      <c r="U100">
        <f t="shared" si="20"/>
        <v>-15</v>
      </c>
    </row>
    <row r="101" spans="1:21" ht="12.75">
      <c r="A101">
        <v>369</v>
      </c>
      <c r="B101">
        <f>IF(VLOOKUP($A101,uusintamittaus!$B$2:$AE$292,4,FALSE)="","",VLOOKUP($A101,uusintamittaus!$B$2:$AE$292,4,FALSE))</f>
        <v>1</v>
      </c>
      <c r="C101">
        <f>IF(VLOOKUP($A101,uusintamittaus!$B$2:$AE$292,5,FALSE)="","",VLOOKUP($A101,uusintamittaus!$B$2:$AE$292,5,FALSE))</f>
        <v>1</v>
      </c>
      <c r="D101">
        <f>IF(VLOOKUP($A101,uusintamittaus!$B$2:$AE$292,6,FALSE)="","",VLOOKUP($A101,uusintamittaus!$B$2:$AE$292,6,FALSE))</f>
        <v>3</v>
      </c>
      <c r="E101">
        <f>IF(VLOOKUP($A101,uusintamittaus!$B$2:$AE$292,7,FALSE)="","",VLOOKUP($A101,uusintamittaus!$B$2:$AE$292,7,FALSE))</f>
        <v>11</v>
      </c>
      <c r="F101">
        <f>IF(VLOOKUP($A101,uusintamittaus!$B$2:$AE$292,8,FALSE)="","",VLOOKUP($A101,uusintamittaus!$B$2:$AE$292,8,FALSE))</f>
        <v>198</v>
      </c>
      <c r="G101">
        <f>IF(VLOOKUP($A101,opiskelijoiden_mittaus!$B$2:$AE$292,4,FALSE)="","",VLOOKUP($A101,opiskelijoiden_mittaus!$B$2:$AE$292,4,FALSE))</f>
        <v>1</v>
      </c>
      <c r="H101">
        <f>IF(VLOOKUP($A101,opiskelijoiden_mittaus!$B$2:$AE$292,5,FALSE)="","",VLOOKUP($A101,opiskelijoiden_mittaus!$B$2:$AE$292,5,FALSE))</f>
        <v>1</v>
      </c>
      <c r="I101">
        <f>IF(VLOOKUP($A101,opiskelijoiden_mittaus!$B$2:$AE$292,6,FALSE)="","",VLOOKUP($A101,opiskelijoiden_mittaus!$B$2:$AE$292,6,FALSE))</f>
        <v>3</v>
      </c>
      <c r="J101">
        <f>IF(VLOOKUP($A101,opiskelijoiden_mittaus!$B$2:$AE$292,7,FALSE)="","",VLOOKUP($A101,opiskelijoiden_mittaus!$B$2:$AE$292,7,FALSE))</f>
        <v>11</v>
      </c>
      <c r="K101">
        <f>IF(VLOOKUP($A101,opiskelijoiden_mittaus!$B$2:$AE$292,8,FALSE)="","",VLOOKUP($A101,opiskelijoiden_mittaus!$B$2:$AE$292,8,FALSE))</f>
        <v>209</v>
      </c>
      <c r="L101">
        <f t="shared" si="11"/>
        <v>0</v>
      </c>
      <c r="M101">
        <f t="shared" si="12"/>
        <v>1</v>
      </c>
      <c r="N101">
        <f t="shared" si="13"/>
        <v>0</v>
      </c>
      <c r="O101">
        <f t="shared" si="14"/>
        <v>1</v>
      </c>
      <c r="P101">
        <f t="shared" si="15"/>
        <v>0</v>
      </c>
      <c r="Q101">
        <f t="shared" si="16"/>
        <v>0</v>
      </c>
      <c r="R101">
        <f t="shared" si="17"/>
        <v>1</v>
      </c>
      <c r="S101">
        <f t="shared" si="18"/>
        <v>0</v>
      </c>
      <c r="T101">
        <f t="shared" si="19"/>
        <v>1</v>
      </c>
      <c r="U101">
        <f t="shared" si="20"/>
        <v>-11</v>
      </c>
    </row>
    <row r="102" spans="1:21" ht="12.75">
      <c r="A102">
        <v>370</v>
      </c>
      <c r="B102">
        <f>IF(VLOOKUP($A102,uusintamittaus!$B$2:$AE$292,4,FALSE)="","",VLOOKUP($A102,uusintamittaus!$B$2:$AE$292,4,FALSE))</f>
        <v>1</v>
      </c>
      <c r="C102">
        <f>IF(VLOOKUP($A102,uusintamittaus!$B$2:$AE$292,5,FALSE)="","",VLOOKUP($A102,uusintamittaus!$B$2:$AE$292,5,FALSE))</f>
        <v>1</v>
      </c>
      <c r="D102">
        <f>IF(VLOOKUP($A102,uusintamittaus!$B$2:$AE$292,6,FALSE)="","",VLOOKUP($A102,uusintamittaus!$B$2:$AE$292,6,FALSE))</f>
        <v>1</v>
      </c>
      <c r="E102">
        <f>IF(VLOOKUP($A102,uusintamittaus!$B$2:$AE$292,7,FALSE)="","",VLOOKUP($A102,uusintamittaus!$B$2:$AE$292,7,FALSE))</f>
        <v>11</v>
      </c>
      <c r="F102">
        <f>IF(VLOOKUP($A102,uusintamittaus!$B$2:$AE$292,8,FALSE)="","",VLOOKUP($A102,uusintamittaus!$B$2:$AE$292,8,FALSE))</f>
        <v>212</v>
      </c>
      <c r="G102">
        <f>IF(VLOOKUP($A102,opiskelijoiden_mittaus!$B$2:$AE$292,4,FALSE)="","",VLOOKUP($A102,opiskelijoiden_mittaus!$B$2:$AE$292,4,FALSE))</f>
        <v>1</v>
      </c>
      <c r="H102">
        <f>IF(VLOOKUP($A102,opiskelijoiden_mittaus!$B$2:$AE$292,5,FALSE)="","",VLOOKUP($A102,opiskelijoiden_mittaus!$B$2:$AE$292,5,FALSE))</f>
        <v>1</v>
      </c>
      <c r="I102">
        <f>IF(VLOOKUP($A102,opiskelijoiden_mittaus!$B$2:$AE$292,6,FALSE)="","",VLOOKUP($A102,opiskelijoiden_mittaus!$B$2:$AE$292,6,FALSE))</f>
        <v>1</v>
      </c>
      <c r="J102">
        <f>IF(VLOOKUP($A102,opiskelijoiden_mittaus!$B$2:$AE$292,7,FALSE)="","",VLOOKUP($A102,opiskelijoiden_mittaus!$B$2:$AE$292,7,FALSE))</f>
        <v>11</v>
      </c>
      <c r="K102">
        <f>IF(VLOOKUP($A102,opiskelijoiden_mittaus!$B$2:$AE$292,8,FALSE)="","",VLOOKUP($A102,opiskelijoiden_mittaus!$B$2:$AE$292,8,FALSE))</f>
        <v>219</v>
      </c>
      <c r="L102">
        <f t="shared" si="11"/>
        <v>0</v>
      </c>
      <c r="M102">
        <f t="shared" si="12"/>
        <v>1</v>
      </c>
      <c r="N102">
        <f t="shared" si="13"/>
        <v>0</v>
      </c>
      <c r="O102">
        <f t="shared" si="14"/>
        <v>1</v>
      </c>
      <c r="P102">
        <f t="shared" si="15"/>
        <v>0</v>
      </c>
      <c r="Q102">
        <f t="shared" si="16"/>
        <v>0</v>
      </c>
      <c r="R102">
        <f t="shared" si="17"/>
        <v>1</v>
      </c>
      <c r="S102">
        <f t="shared" si="18"/>
        <v>0</v>
      </c>
      <c r="T102">
        <f t="shared" si="19"/>
        <v>1</v>
      </c>
      <c r="U102">
        <f t="shared" si="20"/>
        <v>-7</v>
      </c>
    </row>
    <row r="103" spans="1:21" ht="12.75">
      <c r="A103">
        <v>371</v>
      </c>
      <c r="B103">
        <f>IF(VLOOKUP($A103,uusintamittaus!$B$2:$AE$292,4,FALSE)="","",VLOOKUP($A103,uusintamittaus!$B$2:$AE$292,4,FALSE))</f>
        <v>1</v>
      </c>
      <c r="C103">
        <f>IF(VLOOKUP($A103,uusintamittaus!$B$2:$AE$292,5,FALSE)="","",VLOOKUP($A103,uusintamittaus!$B$2:$AE$292,5,FALSE))</f>
        <v>1</v>
      </c>
      <c r="D103">
        <f>IF(VLOOKUP($A103,uusintamittaus!$B$2:$AE$292,6,FALSE)="","",VLOOKUP($A103,uusintamittaus!$B$2:$AE$292,6,FALSE))</f>
        <v>3</v>
      </c>
      <c r="E103">
        <f>IF(VLOOKUP($A103,uusintamittaus!$B$2:$AE$292,7,FALSE)="","",VLOOKUP($A103,uusintamittaus!$B$2:$AE$292,7,FALSE))</f>
        <v>11</v>
      </c>
      <c r="F103">
        <f>IF(VLOOKUP($A103,uusintamittaus!$B$2:$AE$292,8,FALSE)="","",VLOOKUP($A103,uusintamittaus!$B$2:$AE$292,8,FALSE))</f>
        <v>170</v>
      </c>
      <c r="G103">
        <f>IF(VLOOKUP($A103,opiskelijoiden_mittaus!$B$2:$AE$292,4,FALSE)="","",VLOOKUP($A103,opiskelijoiden_mittaus!$B$2:$AE$292,4,FALSE))</f>
        <v>1</v>
      </c>
      <c r="H103">
        <f>IF(VLOOKUP($A103,opiskelijoiden_mittaus!$B$2:$AE$292,5,FALSE)="","",VLOOKUP($A103,opiskelijoiden_mittaus!$B$2:$AE$292,5,FALSE))</f>
        <v>1</v>
      </c>
      <c r="I103">
        <f>IF(VLOOKUP($A103,opiskelijoiden_mittaus!$B$2:$AE$292,6,FALSE)="","",VLOOKUP($A103,opiskelijoiden_mittaus!$B$2:$AE$292,6,FALSE))</f>
        <v>3</v>
      </c>
      <c r="J103">
        <f>IF(VLOOKUP($A103,opiskelijoiden_mittaus!$B$2:$AE$292,7,FALSE)="","",VLOOKUP($A103,opiskelijoiden_mittaus!$B$2:$AE$292,7,FALSE))</f>
        <v>11</v>
      </c>
      <c r="K103">
        <f>IF(VLOOKUP($A103,opiskelijoiden_mittaus!$B$2:$AE$292,8,FALSE)="","",VLOOKUP($A103,opiskelijoiden_mittaus!$B$2:$AE$292,8,FALSE))</f>
        <v>180</v>
      </c>
      <c r="L103">
        <f t="shared" si="11"/>
        <v>0</v>
      </c>
      <c r="M103">
        <f t="shared" si="12"/>
        <v>1</v>
      </c>
      <c r="N103">
        <f t="shared" si="13"/>
        <v>0</v>
      </c>
      <c r="O103">
        <f t="shared" si="14"/>
        <v>1</v>
      </c>
      <c r="P103">
        <f t="shared" si="15"/>
        <v>0</v>
      </c>
      <c r="Q103">
        <f t="shared" si="16"/>
        <v>0</v>
      </c>
      <c r="R103">
        <f t="shared" si="17"/>
        <v>1</v>
      </c>
      <c r="S103">
        <f t="shared" si="18"/>
        <v>0</v>
      </c>
      <c r="T103">
        <f t="shared" si="19"/>
        <v>1</v>
      </c>
      <c r="U103">
        <f t="shared" si="20"/>
        <v>-10</v>
      </c>
    </row>
    <row r="104" spans="1:21" ht="12.75">
      <c r="A104">
        <v>372</v>
      </c>
      <c r="B104">
        <f>IF(VLOOKUP($A104,uusintamittaus!$B$2:$AE$292,4,FALSE)="","",VLOOKUP($A104,uusintamittaus!$B$2:$AE$292,4,FALSE))</f>
        <v>1</v>
      </c>
      <c r="C104">
        <f>IF(VLOOKUP($A104,uusintamittaus!$B$2:$AE$292,5,FALSE)="","",VLOOKUP($A104,uusintamittaus!$B$2:$AE$292,5,FALSE))</f>
        <v>1</v>
      </c>
      <c r="D104">
        <f>IF(VLOOKUP($A104,uusintamittaus!$B$2:$AE$292,6,FALSE)="","",VLOOKUP($A104,uusintamittaus!$B$2:$AE$292,6,FALSE))</f>
        <v>1</v>
      </c>
      <c r="E104">
        <f>IF(VLOOKUP($A104,uusintamittaus!$B$2:$AE$292,7,FALSE)="","",VLOOKUP($A104,uusintamittaus!$B$2:$AE$292,7,FALSE))</f>
        <v>11</v>
      </c>
      <c r="F104">
        <f>IF(VLOOKUP($A104,uusintamittaus!$B$2:$AE$292,8,FALSE)="","",VLOOKUP($A104,uusintamittaus!$B$2:$AE$292,8,FALSE))</f>
        <v>249</v>
      </c>
      <c r="G104">
        <f>IF(VLOOKUP($A104,opiskelijoiden_mittaus!$B$2:$AE$292,4,FALSE)="","",VLOOKUP($A104,opiskelijoiden_mittaus!$B$2:$AE$292,4,FALSE))</f>
        <v>1</v>
      </c>
      <c r="H104">
        <f>IF(VLOOKUP($A104,opiskelijoiden_mittaus!$B$2:$AE$292,5,FALSE)="","",VLOOKUP($A104,opiskelijoiden_mittaus!$B$2:$AE$292,5,FALSE))</f>
        <v>1</v>
      </c>
      <c r="I104">
        <f>IF(VLOOKUP($A104,opiskelijoiden_mittaus!$B$2:$AE$292,6,FALSE)="","",VLOOKUP($A104,opiskelijoiden_mittaus!$B$2:$AE$292,6,FALSE))</f>
        <v>1</v>
      </c>
      <c r="J104">
        <f>IF(VLOOKUP($A104,opiskelijoiden_mittaus!$B$2:$AE$292,7,FALSE)="","",VLOOKUP($A104,opiskelijoiden_mittaus!$B$2:$AE$292,7,FALSE))</f>
        <v>11</v>
      </c>
      <c r="K104">
        <f>IF(VLOOKUP($A104,opiskelijoiden_mittaus!$B$2:$AE$292,8,FALSE)="","",VLOOKUP($A104,opiskelijoiden_mittaus!$B$2:$AE$292,8,FALSE))</f>
        <v>265</v>
      </c>
      <c r="L104">
        <f t="shared" si="11"/>
        <v>0</v>
      </c>
      <c r="M104">
        <f t="shared" si="12"/>
        <v>1</v>
      </c>
      <c r="N104">
        <f t="shared" si="13"/>
        <v>0</v>
      </c>
      <c r="O104">
        <f t="shared" si="14"/>
        <v>1</v>
      </c>
      <c r="P104">
        <f t="shared" si="15"/>
        <v>0</v>
      </c>
      <c r="Q104">
        <f t="shared" si="16"/>
        <v>0</v>
      </c>
      <c r="R104">
        <f t="shared" si="17"/>
        <v>1</v>
      </c>
      <c r="S104">
        <f t="shared" si="18"/>
        <v>0</v>
      </c>
      <c r="T104">
        <f t="shared" si="19"/>
        <v>1</v>
      </c>
      <c r="U104">
        <f t="shared" si="20"/>
        <v>-16</v>
      </c>
    </row>
    <row r="105" spans="1:21" ht="12.75">
      <c r="A105">
        <v>373</v>
      </c>
      <c r="B105">
        <f>IF(VLOOKUP($A105,uusintamittaus!$B$2:$AE$292,4,FALSE)="","",VLOOKUP($A105,uusintamittaus!$B$2:$AE$292,4,FALSE))</f>
        <v>1</v>
      </c>
      <c r="C105">
        <f>IF(VLOOKUP($A105,uusintamittaus!$B$2:$AE$292,5,FALSE)="","",VLOOKUP($A105,uusintamittaus!$B$2:$AE$292,5,FALSE))</f>
        <v>1</v>
      </c>
      <c r="D105">
        <f>IF(VLOOKUP($A105,uusintamittaus!$B$2:$AE$292,6,FALSE)="","",VLOOKUP($A105,uusintamittaus!$B$2:$AE$292,6,FALSE))</f>
        <v>1</v>
      </c>
      <c r="E105">
        <f>IF(VLOOKUP($A105,uusintamittaus!$B$2:$AE$292,7,FALSE)="","",VLOOKUP($A105,uusintamittaus!$B$2:$AE$292,7,FALSE))</f>
        <v>11</v>
      </c>
      <c r="F105">
        <f>IF(VLOOKUP($A105,uusintamittaus!$B$2:$AE$292,8,FALSE)="","",VLOOKUP($A105,uusintamittaus!$B$2:$AE$292,8,FALSE))</f>
        <v>196</v>
      </c>
      <c r="G105">
        <f>IF(VLOOKUP($A105,opiskelijoiden_mittaus!$B$2:$AE$292,4,FALSE)="","",VLOOKUP($A105,opiskelijoiden_mittaus!$B$2:$AE$292,4,FALSE))</f>
        <v>1</v>
      </c>
      <c r="H105">
        <f>IF(VLOOKUP($A105,opiskelijoiden_mittaus!$B$2:$AE$292,5,FALSE)="","",VLOOKUP($A105,opiskelijoiden_mittaus!$B$2:$AE$292,5,FALSE))</f>
        <v>1</v>
      </c>
      <c r="I105">
        <f>IF(VLOOKUP($A105,opiskelijoiden_mittaus!$B$2:$AE$292,6,FALSE)="","",VLOOKUP($A105,opiskelijoiden_mittaus!$B$2:$AE$292,6,FALSE))</f>
        <v>1</v>
      </c>
      <c r="J105">
        <f>IF(VLOOKUP($A105,opiskelijoiden_mittaus!$B$2:$AE$292,7,FALSE)="","",VLOOKUP($A105,opiskelijoiden_mittaus!$B$2:$AE$292,7,FALSE))</f>
        <v>11</v>
      </c>
      <c r="K105">
        <f>IF(VLOOKUP($A105,opiskelijoiden_mittaus!$B$2:$AE$292,8,FALSE)="","",VLOOKUP($A105,opiskelijoiden_mittaus!$B$2:$AE$292,8,FALSE))</f>
        <v>210</v>
      </c>
      <c r="L105">
        <f t="shared" si="11"/>
        <v>0</v>
      </c>
      <c r="M105">
        <f t="shared" si="12"/>
        <v>1</v>
      </c>
      <c r="N105">
        <f t="shared" si="13"/>
        <v>0</v>
      </c>
      <c r="O105">
        <f t="shared" si="14"/>
        <v>1</v>
      </c>
      <c r="P105">
        <f t="shared" si="15"/>
        <v>0</v>
      </c>
      <c r="Q105">
        <f t="shared" si="16"/>
        <v>0</v>
      </c>
      <c r="R105">
        <f t="shared" si="17"/>
        <v>1</v>
      </c>
      <c r="S105">
        <f t="shared" si="18"/>
        <v>0</v>
      </c>
      <c r="T105">
        <f t="shared" si="19"/>
        <v>1</v>
      </c>
      <c r="U105">
        <f t="shared" si="20"/>
        <v>-14</v>
      </c>
    </row>
    <row r="106" spans="1:21" ht="12.75">
      <c r="A106">
        <v>374</v>
      </c>
      <c r="B106">
        <f>IF(VLOOKUP($A106,uusintamittaus!$B$2:$AE$292,4,FALSE)="","",VLOOKUP($A106,uusintamittaus!$B$2:$AE$292,4,FALSE))</f>
        <v>1</v>
      </c>
      <c r="C106">
        <f>IF(VLOOKUP($A106,uusintamittaus!$B$2:$AE$292,5,FALSE)="","",VLOOKUP($A106,uusintamittaus!$B$2:$AE$292,5,FALSE))</f>
        <v>1</v>
      </c>
      <c r="D106">
        <f>IF(VLOOKUP($A106,uusintamittaus!$B$2:$AE$292,6,FALSE)="","",VLOOKUP($A106,uusintamittaus!$B$2:$AE$292,6,FALSE))</f>
        <v>1</v>
      </c>
      <c r="E106">
        <f>IF(VLOOKUP($A106,uusintamittaus!$B$2:$AE$292,7,FALSE)="","",VLOOKUP($A106,uusintamittaus!$B$2:$AE$292,7,FALSE))</f>
        <v>11</v>
      </c>
      <c r="F106">
        <f>IF(VLOOKUP($A106,uusintamittaus!$B$2:$AE$292,8,FALSE)="","",VLOOKUP($A106,uusintamittaus!$B$2:$AE$292,8,FALSE))</f>
        <v>271</v>
      </c>
      <c r="G106">
        <f>IF(VLOOKUP($A106,opiskelijoiden_mittaus!$B$2:$AE$292,4,FALSE)="","",VLOOKUP($A106,opiskelijoiden_mittaus!$B$2:$AE$292,4,FALSE))</f>
        <v>1</v>
      </c>
      <c r="H106">
        <f>IF(VLOOKUP($A106,opiskelijoiden_mittaus!$B$2:$AE$292,5,FALSE)="","",VLOOKUP($A106,opiskelijoiden_mittaus!$B$2:$AE$292,5,FALSE))</f>
        <v>1</v>
      </c>
      <c r="I106">
        <f>IF(VLOOKUP($A106,opiskelijoiden_mittaus!$B$2:$AE$292,6,FALSE)="","",VLOOKUP($A106,opiskelijoiden_mittaus!$B$2:$AE$292,6,FALSE))</f>
        <v>1</v>
      </c>
      <c r="J106">
        <f>IF(VLOOKUP($A106,opiskelijoiden_mittaus!$B$2:$AE$292,7,FALSE)="","",VLOOKUP($A106,opiskelijoiden_mittaus!$B$2:$AE$292,7,FALSE))</f>
        <v>11</v>
      </c>
      <c r="K106">
        <f>IF(VLOOKUP($A106,opiskelijoiden_mittaus!$B$2:$AE$292,8,FALSE)="","",VLOOKUP($A106,opiskelijoiden_mittaus!$B$2:$AE$292,8,FALSE))</f>
        <v>280</v>
      </c>
      <c r="L106">
        <f t="shared" si="11"/>
        <v>0</v>
      </c>
      <c r="M106">
        <f t="shared" si="12"/>
        <v>1</v>
      </c>
      <c r="N106">
        <f t="shared" si="13"/>
        <v>0</v>
      </c>
      <c r="O106">
        <f t="shared" si="14"/>
        <v>1</v>
      </c>
      <c r="P106">
        <f t="shared" si="15"/>
        <v>0</v>
      </c>
      <c r="Q106">
        <f t="shared" si="16"/>
        <v>0</v>
      </c>
      <c r="R106">
        <f t="shared" si="17"/>
        <v>1</v>
      </c>
      <c r="S106">
        <f t="shared" si="18"/>
        <v>0</v>
      </c>
      <c r="T106">
        <f t="shared" si="19"/>
        <v>1</v>
      </c>
      <c r="U106">
        <f t="shared" si="20"/>
        <v>-9</v>
      </c>
    </row>
    <row r="107" spans="1:21" ht="12.75">
      <c r="A107">
        <v>375</v>
      </c>
      <c r="B107">
        <f>IF(VLOOKUP($A107,uusintamittaus!$B$2:$AE$292,4,FALSE)="","",VLOOKUP($A107,uusintamittaus!$B$2:$AE$292,4,FALSE))</f>
        <v>1</v>
      </c>
      <c r="C107">
        <f>IF(VLOOKUP($A107,uusintamittaus!$B$2:$AE$292,5,FALSE)="","",VLOOKUP($A107,uusintamittaus!$B$2:$AE$292,5,FALSE))</f>
        <v>1</v>
      </c>
      <c r="D107">
        <f>IF(VLOOKUP($A107,uusintamittaus!$B$2:$AE$292,6,FALSE)="","",VLOOKUP($A107,uusintamittaus!$B$2:$AE$292,6,FALSE))</f>
        <v>1</v>
      </c>
      <c r="E107">
        <f>IF(VLOOKUP($A107,uusintamittaus!$B$2:$AE$292,7,FALSE)="","",VLOOKUP($A107,uusintamittaus!$B$2:$AE$292,7,FALSE))</f>
        <v>11</v>
      </c>
      <c r="F107">
        <f>IF(VLOOKUP($A107,uusintamittaus!$B$2:$AE$292,8,FALSE)="","",VLOOKUP($A107,uusintamittaus!$B$2:$AE$292,8,FALSE))</f>
        <v>263</v>
      </c>
      <c r="G107">
        <f>IF(VLOOKUP($A107,opiskelijoiden_mittaus!$B$2:$AE$292,4,FALSE)="","",VLOOKUP($A107,opiskelijoiden_mittaus!$B$2:$AE$292,4,FALSE))</f>
        <v>0</v>
      </c>
      <c r="H107">
        <f>IF(VLOOKUP($A107,opiskelijoiden_mittaus!$B$2:$AE$292,5,FALSE)="","",VLOOKUP($A107,opiskelijoiden_mittaus!$B$2:$AE$292,5,FALSE))</f>
      </c>
      <c r="I107">
        <f>IF(VLOOKUP($A107,opiskelijoiden_mittaus!$B$2:$AE$292,6,FALSE)="","",VLOOKUP($A107,opiskelijoiden_mittaus!$B$2:$AE$292,6,FALSE))</f>
      </c>
      <c r="J107">
        <f>IF(VLOOKUP($A107,opiskelijoiden_mittaus!$B$2:$AE$292,7,FALSE)="","",VLOOKUP($A107,opiskelijoiden_mittaus!$B$2:$AE$292,7,FALSE))</f>
      </c>
      <c r="K107">
        <f>IF(VLOOKUP($A107,opiskelijoiden_mittaus!$B$2:$AE$292,8,FALSE)="","",VLOOKUP($A107,opiskelijoiden_mittaus!$B$2:$AE$292,8,FALSE))</f>
      </c>
      <c r="L107">
        <f t="shared" si="11"/>
        <v>1</v>
      </c>
      <c r="M107">
        <f t="shared" si="12"/>
        <v>0</v>
      </c>
      <c r="N107">
        <f t="shared" si="13"/>
        <v>0</v>
      </c>
      <c r="O107">
        <f t="shared" si="14"/>
        <v>0</v>
      </c>
      <c r="P107">
        <f t="shared" si="15"/>
        <v>0</v>
      </c>
      <c r="Q107">
        <f t="shared" si="16"/>
        <v>0</v>
      </c>
      <c r="R107">
        <f t="shared" si="17"/>
        <v>0</v>
      </c>
      <c r="S107">
        <f t="shared" si="18"/>
        <v>0</v>
      </c>
      <c r="T107">
        <f t="shared" si="19"/>
        <v>0</v>
      </c>
      <c r="U107">
        <f t="shared" si="20"/>
      </c>
    </row>
    <row r="108" spans="1:21" ht="12.75">
      <c r="A108">
        <v>376</v>
      </c>
      <c r="B108">
        <f>IF(VLOOKUP($A108,uusintamittaus!$B$2:$AE$292,4,FALSE)="","",VLOOKUP($A108,uusintamittaus!$B$2:$AE$292,4,FALSE))</f>
        <v>0</v>
      </c>
      <c r="C108">
        <f>IF(VLOOKUP($A108,uusintamittaus!$B$2:$AE$292,5,FALSE)="","",VLOOKUP($A108,uusintamittaus!$B$2:$AE$292,5,FALSE))</f>
      </c>
      <c r="D108">
        <f>IF(VLOOKUP($A108,uusintamittaus!$B$2:$AE$292,6,FALSE)="","",VLOOKUP($A108,uusintamittaus!$B$2:$AE$292,6,FALSE))</f>
      </c>
      <c r="E108">
        <f>IF(VLOOKUP($A108,uusintamittaus!$B$2:$AE$292,7,FALSE)="","",VLOOKUP($A108,uusintamittaus!$B$2:$AE$292,7,FALSE))</f>
      </c>
      <c r="F108">
        <f>IF(VLOOKUP($A108,uusintamittaus!$B$2:$AE$292,8,FALSE)="","",VLOOKUP($A108,uusintamittaus!$B$2:$AE$292,8,FALSE))</f>
      </c>
      <c r="G108">
        <f>IF(VLOOKUP($A108,opiskelijoiden_mittaus!$B$2:$AE$292,4,FALSE)="","",VLOOKUP($A108,opiskelijoiden_mittaus!$B$2:$AE$292,4,FALSE))</f>
        <v>0</v>
      </c>
      <c r="H108">
        <f>IF(VLOOKUP($A108,opiskelijoiden_mittaus!$B$2:$AE$292,5,FALSE)="","",VLOOKUP($A108,opiskelijoiden_mittaus!$B$2:$AE$292,5,FALSE))</f>
      </c>
      <c r="I108">
        <f>IF(VLOOKUP($A108,opiskelijoiden_mittaus!$B$2:$AE$292,6,FALSE)="","",VLOOKUP($A108,opiskelijoiden_mittaus!$B$2:$AE$292,6,FALSE))</f>
      </c>
      <c r="J108">
        <f>IF(VLOOKUP($A108,opiskelijoiden_mittaus!$B$2:$AE$292,7,FALSE)="","",VLOOKUP($A108,opiskelijoiden_mittaus!$B$2:$AE$292,7,FALSE))</f>
      </c>
      <c r="K108">
        <f>IF(VLOOKUP($A108,opiskelijoiden_mittaus!$B$2:$AE$292,8,FALSE)="","",VLOOKUP($A108,opiskelijoiden_mittaus!$B$2:$AE$292,8,FALSE))</f>
      </c>
      <c r="L108">
        <f t="shared" si="11"/>
        <v>0</v>
      </c>
      <c r="M108">
        <f t="shared" si="12"/>
        <v>0</v>
      </c>
      <c r="N108">
        <f t="shared" si="13"/>
        <v>0</v>
      </c>
      <c r="O108">
        <f t="shared" si="14"/>
        <v>0</v>
      </c>
      <c r="P108">
        <f t="shared" si="15"/>
        <v>0</v>
      </c>
      <c r="Q108">
        <f t="shared" si="16"/>
        <v>0</v>
      </c>
      <c r="R108">
        <f t="shared" si="17"/>
        <v>0</v>
      </c>
      <c r="S108">
        <f t="shared" si="18"/>
        <v>0</v>
      </c>
      <c r="T108">
        <f t="shared" si="19"/>
        <v>0</v>
      </c>
      <c r="U108">
        <f t="shared" si="20"/>
      </c>
    </row>
    <row r="109" spans="1:21" ht="12.75">
      <c r="A109">
        <v>377</v>
      </c>
      <c r="B109">
        <f>IF(VLOOKUP($A109,uusintamittaus!$B$2:$AE$292,4,FALSE)="","",VLOOKUP($A109,uusintamittaus!$B$2:$AE$292,4,FALSE))</f>
        <v>0</v>
      </c>
      <c r="C109">
        <f>IF(VLOOKUP($A109,uusintamittaus!$B$2:$AE$292,5,FALSE)="","",VLOOKUP($A109,uusintamittaus!$B$2:$AE$292,5,FALSE))</f>
      </c>
      <c r="D109">
        <f>IF(VLOOKUP($A109,uusintamittaus!$B$2:$AE$292,6,FALSE)="","",VLOOKUP($A109,uusintamittaus!$B$2:$AE$292,6,FALSE))</f>
      </c>
      <c r="E109">
        <f>IF(VLOOKUP($A109,uusintamittaus!$B$2:$AE$292,7,FALSE)="","",VLOOKUP($A109,uusintamittaus!$B$2:$AE$292,7,FALSE))</f>
      </c>
      <c r="F109">
        <f>IF(VLOOKUP($A109,uusintamittaus!$B$2:$AE$292,8,FALSE)="","",VLOOKUP($A109,uusintamittaus!$B$2:$AE$292,8,FALSE))</f>
      </c>
      <c r="G109">
        <f>IF(VLOOKUP($A109,opiskelijoiden_mittaus!$B$2:$AE$292,4,FALSE)="","",VLOOKUP($A109,opiskelijoiden_mittaus!$B$2:$AE$292,4,FALSE))</f>
        <v>0</v>
      </c>
      <c r="H109">
        <f>IF(VLOOKUP($A109,opiskelijoiden_mittaus!$B$2:$AE$292,5,FALSE)="","",VLOOKUP($A109,opiskelijoiden_mittaus!$B$2:$AE$292,5,FALSE))</f>
      </c>
      <c r="I109">
        <f>IF(VLOOKUP($A109,opiskelijoiden_mittaus!$B$2:$AE$292,6,FALSE)="","",VLOOKUP($A109,opiskelijoiden_mittaus!$B$2:$AE$292,6,FALSE))</f>
      </c>
      <c r="J109">
        <f>IF(VLOOKUP($A109,opiskelijoiden_mittaus!$B$2:$AE$292,7,FALSE)="","",VLOOKUP($A109,opiskelijoiden_mittaus!$B$2:$AE$292,7,FALSE))</f>
      </c>
      <c r="K109">
        <f>IF(VLOOKUP($A109,opiskelijoiden_mittaus!$B$2:$AE$292,8,FALSE)="","",VLOOKUP($A109,opiskelijoiden_mittaus!$B$2:$AE$292,8,FALSE))</f>
      </c>
      <c r="L109">
        <f t="shared" si="11"/>
        <v>0</v>
      </c>
      <c r="M109">
        <f t="shared" si="12"/>
        <v>0</v>
      </c>
      <c r="N109">
        <f t="shared" si="13"/>
        <v>0</v>
      </c>
      <c r="O109">
        <f t="shared" si="14"/>
        <v>0</v>
      </c>
      <c r="P109">
        <f t="shared" si="15"/>
        <v>0</v>
      </c>
      <c r="Q109">
        <f t="shared" si="16"/>
        <v>0</v>
      </c>
      <c r="R109">
        <f t="shared" si="17"/>
        <v>0</v>
      </c>
      <c r="S109">
        <f t="shared" si="18"/>
        <v>0</v>
      </c>
      <c r="T109">
        <f t="shared" si="19"/>
        <v>0</v>
      </c>
      <c r="U109">
        <f t="shared" si="20"/>
      </c>
    </row>
    <row r="110" spans="1:21" ht="12.75">
      <c r="A110">
        <v>378</v>
      </c>
      <c r="B110">
        <f>IF(VLOOKUP($A110,uusintamittaus!$B$2:$AE$292,4,FALSE)="","",VLOOKUP($A110,uusintamittaus!$B$2:$AE$292,4,FALSE))</f>
        <v>0</v>
      </c>
      <c r="C110">
        <f>IF(VLOOKUP($A110,uusintamittaus!$B$2:$AE$292,5,FALSE)="","",VLOOKUP($A110,uusintamittaus!$B$2:$AE$292,5,FALSE))</f>
      </c>
      <c r="D110">
        <f>IF(VLOOKUP($A110,uusintamittaus!$B$2:$AE$292,6,FALSE)="","",VLOOKUP($A110,uusintamittaus!$B$2:$AE$292,6,FALSE))</f>
      </c>
      <c r="E110">
        <f>IF(VLOOKUP($A110,uusintamittaus!$B$2:$AE$292,7,FALSE)="","",VLOOKUP($A110,uusintamittaus!$B$2:$AE$292,7,FALSE))</f>
      </c>
      <c r="F110">
        <f>IF(VLOOKUP($A110,uusintamittaus!$B$2:$AE$292,8,FALSE)="","",VLOOKUP($A110,uusintamittaus!$B$2:$AE$292,8,FALSE))</f>
      </c>
      <c r="G110">
        <f>IF(VLOOKUP($A110,opiskelijoiden_mittaus!$B$2:$AE$292,4,FALSE)="","",VLOOKUP($A110,opiskelijoiden_mittaus!$B$2:$AE$292,4,FALSE))</f>
        <v>0</v>
      </c>
      <c r="H110">
        <f>IF(VLOOKUP($A110,opiskelijoiden_mittaus!$B$2:$AE$292,5,FALSE)="","",VLOOKUP($A110,opiskelijoiden_mittaus!$B$2:$AE$292,5,FALSE))</f>
      </c>
      <c r="I110">
        <f>IF(VLOOKUP($A110,opiskelijoiden_mittaus!$B$2:$AE$292,6,FALSE)="","",VLOOKUP($A110,opiskelijoiden_mittaus!$B$2:$AE$292,6,FALSE))</f>
      </c>
      <c r="J110">
        <f>IF(VLOOKUP($A110,opiskelijoiden_mittaus!$B$2:$AE$292,7,FALSE)="","",VLOOKUP($A110,opiskelijoiden_mittaus!$B$2:$AE$292,7,FALSE))</f>
      </c>
      <c r="K110">
        <f>IF(VLOOKUP($A110,opiskelijoiden_mittaus!$B$2:$AE$292,8,FALSE)="","",VLOOKUP($A110,opiskelijoiden_mittaus!$B$2:$AE$292,8,FALSE))</f>
      </c>
      <c r="L110">
        <f t="shared" si="11"/>
        <v>0</v>
      </c>
      <c r="M110">
        <f t="shared" si="12"/>
        <v>0</v>
      </c>
      <c r="N110">
        <f t="shared" si="13"/>
        <v>0</v>
      </c>
      <c r="O110">
        <f t="shared" si="14"/>
        <v>0</v>
      </c>
      <c r="P110">
        <f t="shared" si="15"/>
        <v>0</v>
      </c>
      <c r="Q110">
        <f t="shared" si="16"/>
        <v>0</v>
      </c>
      <c r="R110">
        <f t="shared" si="17"/>
        <v>0</v>
      </c>
      <c r="S110">
        <f t="shared" si="18"/>
        <v>0</v>
      </c>
      <c r="T110">
        <f t="shared" si="19"/>
        <v>0</v>
      </c>
      <c r="U110">
        <f t="shared" si="20"/>
      </c>
    </row>
    <row r="111" spans="1:21" ht="12.75">
      <c r="A111">
        <v>379</v>
      </c>
      <c r="B111">
        <f>IF(VLOOKUP($A111,uusintamittaus!$B$2:$AE$292,4,FALSE)="","",VLOOKUP($A111,uusintamittaus!$B$2:$AE$292,4,FALSE))</f>
        <v>0</v>
      </c>
      <c r="C111">
        <f>IF(VLOOKUP($A111,uusintamittaus!$B$2:$AE$292,5,FALSE)="","",VLOOKUP($A111,uusintamittaus!$B$2:$AE$292,5,FALSE))</f>
      </c>
      <c r="D111">
        <f>IF(VLOOKUP($A111,uusintamittaus!$B$2:$AE$292,6,FALSE)="","",VLOOKUP($A111,uusintamittaus!$B$2:$AE$292,6,FALSE))</f>
      </c>
      <c r="E111">
        <f>IF(VLOOKUP($A111,uusintamittaus!$B$2:$AE$292,7,FALSE)="","",VLOOKUP($A111,uusintamittaus!$B$2:$AE$292,7,FALSE))</f>
      </c>
      <c r="F111">
        <f>IF(VLOOKUP($A111,uusintamittaus!$B$2:$AE$292,8,FALSE)="","",VLOOKUP($A111,uusintamittaus!$B$2:$AE$292,8,FALSE))</f>
      </c>
      <c r="G111">
        <f>IF(VLOOKUP($A111,opiskelijoiden_mittaus!$B$2:$AE$292,4,FALSE)="","",VLOOKUP($A111,opiskelijoiden_mittaus!$B$2:$AE$292,4,FALSE))</f>
        <v>0</v>
      </c>
      <c r="H111">
        <f>IF(VLOOKUP($A111,opiskelijoiden_mittaus!$B$2:$AE$292,5,FALSE)="","",VLOOKUP($A111,opiskelijoiden_mittaus!$B$2:$AE$292,5,FALSE))</f>
      </c>
      <c r="I111">
        <f>IF(VLOOKUP($A111,opiskelijoiden_mittaus!$B$2:$AE$292,6,FALSE)="","",VLOOKUP($A111,opiskelijoiden_mittaus!$B$2:$AE$292,6,FALSE))</f>
      </c>
      <c r="J111">
        <f>IF(VLOOKUP($A111,opiskelijoiden_mittaus!$B$2:$AE$292,7,FALSE)="","",VLOOKUP($A111,opiskelijoiden_mittaus!$B$2:$AE$292,7,FALSE))</f>
      </c>
      <c r="K111">
        <f>IF(VLOOKUP($A111,opiskelijoiden_mittaus!$B$2:$AE$292,8,FALSE)="","",VLOOKUP($A111,opiskelijoiden_mittaus!$B$2:$AE$292,8,FALSE))</f>
      </c>
      <c r="L111">
        <f t="shared" si="11"/>
        <v>0</v>
      </c>
      <c r="M111">
        <f t="shared" si="12"/>
        <v>0</v>
      </c>
      <c r="N111">
        <f t="shared" si="13"/>
        <v>0</v>
      </c>
      <c r="O111">
        <f t="shared" si="14"/>
        <v>0</v>
      </c>
      <c r="P111">
        <f t="shared" si="15"/>
        <v>0</v>
      </c>
      <c r="Q111">
        <f t="shared" si="16"/>
        <v>0</v>
      </c>
      <c r="R111">
        <f t="shared" si="17"/>
        <v>0</v>
      </c>
      <c r="S111">
        <f t="shared" si="18"/>
        <v>0</v>
      </c>
      <c r="T111">
        <f t="shared" si="19"/>
        <v>0</v>
      </c>
      <c r="U111">
        <f t="shared" si="20"/>
      </c>
    </row>
    <row r="112" spans="1:21" ht="12.75">
      <c r="A112">
        <v>380</v>
      </c>
      <c r="B112">
        <f>IF(VLOOKUP($A112,uusintamittaus!$B$2:$AE$292,4,FALSE)="","",VLOOKUP($A112,uusintamittaus!$B$2:$AE$292,4,FALSE))</f>
        <v>0</v>
      </c>
      <c r="C112">
        <f>IF(VLOOKUP($A112,uusintamittaus!$B$2:$AE$292,5,FALSE)="","",VLOOKUP($A112,uusintamittaus!$B$2:$AE$292,5,FALSE))</f>
      </c>
      <c r="D112">
        <f>IF(VLOOKUP($A112,uusintamittaus!$B$2:$AE$292,6,FALSE)="","",VLOOKUP($A112,uusintamittaus!$B$2:$AE$292,6,FALSE))</f>
      </c>
      <c r="E112">
        <f>IF(VLOOKUP($A112,uusintamittaus!$B$2:$AE$292,7,FALSE)="","",VLOOKUP($A112,uusintamittaus!$B$2:$AE$292,7,FALSE))</f>
      </c>
      <c r="F112">
        <f>IF(VLOOKUP($A112,uusintamittaus!$B$2:$AE$292,8,FALSE)="","",VLOOKUP($A112,uusintamittaus!$B$2:$AE$292,8,FALSE))</f>
      </c>
      <c r="G112">
        <f>IF(VLOOKUP($A112,opiskelijoiden_mittaus!$B$2:$AE$292,4,FALSE)="","",VLOOKUP($A112,opiskelijoiden_mittaus!$B$2:$AE$292,4,FALSE))</f>
        <v>0</v>
      </c>
      <c r="H112">
        <f>IF(VLOOKUP($A112,opiskelijoiden_mittaus!$B$2:$AE$292,5,FALSE)="","",VLOOKUP($A112,opiskelijoiden_mittaus!$B$2:$AE$292,5,FALSE))</f>
      </c>
      <c r="I112">
        <f>IF(VLOOKUP($A112,opiskelijoiden_mittaus!$B$2:$AE$292,6,FALSE)="","",VLOOKUP($A112,opiskelijoiden_mittaus!$B$2:$AE$292,6,FALSE))</f>
      </c>
      <c r="J112">
        <f>IF(VLOOKUP($A112,opiskelijoiden_mittaus!$B$2:$AE$292,7,FALSE)="","",VLOOKUP($A112,opiskelijoiden_mittaus!$B$2:$AE$292,7,FALSE))</f>
      </c>
      <c r="K112">
        <f>IF(VLOOKUP($A112,opiskelijoiden_mittaus!$B$2:$AE$292,8,FALSE)="","",VLOOKUP($A112,opiskelijoiden_mittaus!$B$2:$AE$292,8,FALSE))</f>
      </c>
      <c r="L112">
        <f t="shared" si="11"/>
        <v>0</v>
      </c>
      <c r="M112">
        <f t="shared" si="12"/>
        <v>0</v>
      </c>
      <c r="N112">
        <f t="shared" si="13"/>
        <v>0</v>
      </c>
      <c r="O112">
        <f t="shared" si="14"/>
        <v>0</v>
      </c>
      <c r="P112">
        <f t="shared" si="15"/>
        <v>0</v>
      </c>
      <c r="Q112">
        <f t="shared" si="16"/>
        <v>0</v>
      </c>
      <c r="R112">
        <f t="shared" si="17"/>
        <v>0</v>
      </c>
      <c r="S112">
        <f t="shared" si="18"/>
        <v>0</v>
      </c>
      <c r="T112">
        <f t="shared" si="19"/>
        <v>0</v>
      </c>
      <c r="U112">
        <f t="shared" si="20"/>
      </c>
    </row>
    <row r="113" spans="1:21" ht="12.75">
      <c r="A113">
        <v>381</v>
      </c>
      <c r="B113">
        <f>IF(VLOOKUP($A113,uusintamittaus!$B$2:$AE$292,4,FALSE)="","",VLOOKUP($A113,uusintamittaus!$B$2:$AE$292,4,FALSE))</f>
        <v>0</v>
      </c>
      <c r="C113">
        <f>IF(VLOOKUP($A113,uusintamittaus!$B$2:$AE$292,5,FALSE)="","",VLOOKUP($A113,uusintamittaus!$B$2:$AE$292,5,FALSE))</f>
      </c>
      <c r="D113">
        <f>IF(VLOOKUP($A113,uusintamittaus!$B$2:$AE$292,6,FALSE)="","",VLOOKUP($A113,uusintamittaus!$B$2:$AE$292,6,FALSE))</f>
      </c>
      <c r="E113">
        <f>IF(VLOOKUP($A113,uusintamittaus!$B$2:$AE$292,7,FALSE)="","",VLOOKUP($A113,uusintamittaus!$B$2:$AE$292,7,FALSE))</f>
      </c>
      <c r="F113">
        <f>IF(VLOOKUP($A113,uusintamittaus!$B$2:$AE$292,8,FALSE)="","",VLOOKUP($A113,uusintamittaus!$B$2:$AE$292,8,FALSE))</f>
      </c>
      <c r="G113">
        <f>IF(VLOOKUP($A113,opiskelijoiden_mittaus!$B$2:$AE$292,4,FALSE)="","",VLOOKUP($A113,opiskelijoiden_mittaus!$B$2:$AE$292,4,FALSE))</f>
        <v>0</v>
      </c>
      <c r="H113">
        <f>IF(VLOOKUP($A113,opiskelijoiden_mittaus!$B$2:$AE$292,5,FALSE)="","",VLOOKUP($A113,opiskelijoiden_mittaus!$B$2:$AE$292,5,FALSE))</f>
      </c>
      <c r="I113">
        <f>IF(VLOOKUP($A113,opiskelijoiden_mittaus!$B$2:$AE$292,6,FALSE)="","",VLOOKUP($A113,opiskelijoiden_mittaus!$B$2:$AE$292,6,FALSE))</f>
      </c>
      <c r="J113">
        <f>IF(VLOOKUP($A113,opiskelijoiden_mittaus!$B$2:$AE$292,7,FALSE)="","",VLOOKUP($A113,opiskelijoiden_mittaus!$B$2:$AE$292,7,FALSE))</f>
      </c>
      <c r="K113">
        <f>IF(VLOOKUP($A113,opiskelijoiden_mittaus!$B$2:$AE$292,8,FALSE)="","",VLOOKUP($A113,opiskelijoiden_mittaus!$B$2:$AE$292,8,FALSE))</f>
      </c>
      <c r="L113">
        <f t="shared" si="11"/>
        <v>0</v>
      </c>
      <c r="M113">
        <f t="shared" si="12"/>
        <v>0</v>
      </c>
      <c r="N113">
        <f t="shared" si="13"/>
        <v>0</v>
      </c>
      <c r="O113">
        <f t="shared" si="14"/>
        <v>0</v>
      </c>
      <c r="P113">
        <f t="shared" si="15"/>
        <v>0</v>
      </c>
      <c r="Q113">
        <f t="shared" si="16"/>
        <v>0</v>
      </c>
      <c r="R113">
        <f t="shared" si="17"/>
        <v>0</v>
      </c>
      <c r="S113">
        <f t="shared" si="18"/>
        <v>0</v>
      </c>
      <c r="T113">
        <f t="shared" si="19"/>
        <v>0</v>
      </c>
      <c r="U113">
        <f t="shared" si="20"/>
      </c>
    </row>
    <row r="114" spans="1:21" ht="12.75">
      <c r="A114">
        <v>382</v>
      </c>
      <c r="B114">
        <f>IF(VLOOKUP($A114,uusintamittaus!$B$2:$AE$292,4,FALSE)="","",VLOOKUP($A114,uusintamittaus!$B$2:$AE$292,4,FALSE))</f>
        <v>0</v>
      </c>
      <c r="C114">
        <f>IF(VLOOKUP($A114,uusintamittaus!$B$2:$AE$292,5,FALSE)="","",VLOOKUP($A114,uusintamittaus!$B$2:$AE$292,5,FALSE))</f>
      </c>
      <c r="D114">
        <f>IF(VLOOKUP($A114,uusintamittaus!$B$2:$AE$292,6,FALSE)="","",VLOOKUP($A114,uusintamittaus!$B$2:$AE$292,6,FALSE))</f>
      </c>
      <c r="E114">
        <f>IF(VLOOKUP($A114,uusintamittaus!$B$2:$AE$292,7,FALSE)="","",VLOOKUP($A114,uusintamittaus!$B$2:$AE$292,7,FALSE))</f>
      </c>
      <c r="F114">
        <f>IF(VLOOKUP($A114,uusintamittaus!$B$2:$AE$292,8,FALSE)="","",VLOOKUP($A114,uusintamittaus!$B$2:$AE$292,8,FALSE))</f>
      </c>
      <c r="G114">
        <f>IF(VLOOKUP($A114,opiskelijoiden_mittaus!$B$2:$AE$292,4,FALSE)="","",VLOOKUP($A114,opiskelijoiden_mittaus!$B$2:$AE$292,4,FALSE))</f>
        <v>0</v>
      </c>
      <c r="H114">
        <f>IF(VLOOKUP($A114,opiskelijoiden_mittaus!$B$2:$AE$292,5,FALSE)="","",VLOOKUP($A114,opiskelijoiden_mittaus!$B$2:$AE$292,5,FALSE))</f>
      </c>
      <c r="I114">
        <f>IF(VLOOKUP($A114,opiskelijoiden_mittaus!$B$2:$AE$292,6,FALSE)="","",VLOOKUP($A114,opiskelijoiden_mittaus!$B$2:$AE$292,6,FALSE))</f>
      </c>
      <c r="J114">
        <f>IF(VLOOKUP($A114,opiskelijoiden_mittaus!$B$2:$AE$292,7,FALSE)="","",VLOOKUP($A114,opiskelijoiden_mittaus!$B$2:$AE$292,7,FALSE))</f>
      </c>
      <c r="K114">
        <f>IF(VLOOKUP($A114,opiskelijoiden_mittaus!$B$2:$AE$292,8,FALSE)="","",VLOOKUP($A114,opiskelijoiden_mittaus!$B$2:$AE$292,8,FALSE))</f>
      </c>
      <c r="L114">
        <f t="shared" si="11"/>
        <v>0</v>
      </c>
      <c r="M114">
        <f t="shared" si="12"/>
        <v>0</v>
      </c>
      <c r="N114">
        <f t="shared" si="13"/>
        <v>0</v>
      </c>
      <c r="O114">
        <f t="shared" si="14"/>
        <v>0</v>
      </c>
      <c r="P114">
        <f t="shared" si="15"/>
        <v>0</v>
      </c>
      <c r="Q114">
        <f t="shared" si="16"/>
        <v>0</v>
      </c>
      <c r="R114">
        <f t="shared" si="17"/>
        <v>0</v>
      </c>
      <c r="S114">
        <f t="shared" si="18"/>
        <v>0</v>
      </c>
      <c r="T114">
        <f t="shared" si="19"/>
        <v>0</v>
      </c>
      <c r="U114">
        <f t="shared" si="20"/>
      </c>
    </row>
    <row r="115" spans="1:21" ht="12.75">
      <c r="A115">
        <v>383</v>
      </c>
      <c r="B115">
        <f>IF(VLOOKUP($A115,uusintamittaus!$B$2:$AE$292,4,FALSE)="","",VLOOKUP($A115,uusintamittaus!$B$2:$AE$292,4,FALSE))</f>
        <v>0</v>
      </c>
      <c r="C115">
        <f>IF(VLOOKUP($A115,uusintamittaus!$B$2:$AE$292,5,FALSE)="","",VLOOKUP($A115,uusintamittaus!$B$2:$AE$292,5,FALSE))</f>
      </c>
      <c r="D115">
        <f>IF(VLOOKUP($A115,uusintamittaus!$B$2:$AE$292,6,FALSE)="","",VLOOKUP($A115,uusintamittaus!$B$2:$AE$292,6,FALSE))</f>
      </c>
      <c r="E115">
        <f>IF(VLOOKUP($A115,uusintamittaus!$B$2:$AE$292,7,FALSE)="","",VLOOKUP($A115,uusintamittaus!$B$2:$AE$292,7,FALSE))</f>
      </c>
      <c r="F115">
        <f>IF(VLOOKUP($A115,uusintamittaus!$B$2:$AE$292,8,FALSE)="","",VLOOKUP($A115,uusintamittaus!$B$2:$AE$292,8,FALSE))</f>
      </c>
      <c r="G115">
        <f>IF(VLOOKUP($A115,opiskelijoiden_mittaus!$B$2:$AE$292,4,FALSE)="","",VLOOKUP($A115,opiskelijoiden_mittaus!$B$2:$AE$292,4,FALSE))</f>
        <v>0</v>
      </c>
      <c r="H115">
        <f>IF(VLOOKUP($A115,opiskelijoiden_mittaus!$B$2:$AE$292,5,FALSE)="","",VLOOKUP($A115,opiskelijoiden_mittaus!$B$2:$AE$292,5,FALSE))</f>
      </c>
      <c r="I115">
        <f>IF(VLOOKUP($A115,opiskelijoiden_mittaus!$B$2:$AE$292,6,FALSE)="","",VLOOKUP($A115,opiskelijoiden_mittaus!$B$2:$AE$292,6,FALSE))</f>
      </c>
      <c r="J115">
        <f>IF(VLOOKUP($A115,opiskelijoiden_mittaus!$B$2:$AE$292,7,FALSE)="","",VLOOKUP($A115,opiskelijoiden_mittaus!$B$2:$AE$292,7,FALSE))</f>
      </c>
      <c r="K115">
        <f>IF(VLOOKUP($A115,opiskelijoiden_mittaus!$B$2:$AE$292,8,FALSE)="","",VLOOKUP($A115,opiskelijoiden_mittaus!$B$2:$AE$292,8,FALSE))</f>
      </c>
      <c r="L115">
        <f t="shared" si="11"/>
        <v>0</v>
      </c>
      <c r="M115">
        <f t="shared" si="12"/>
        <v>0</v>
      </c>
      <c r="N115">
        <f t="shared" si="13"/>
        <v>0</v>
      </c>
      <c r="O115">
        <f t="shared" si="14"/>
        <v>0</v>
      </c>
      <c r="P115">
        <f t="shared" si="15"/>
        <v>0</v>
      </c>
      <c r="Q115">
        <f t="shared" si="16"/>
        <v>0</v>
      </c>
      <c r="R115">
        <f t="shared" si="17"/>
        <v>0</v>
      </c>
      <c r="S115">
        <f t="shared" si="18"/>
        <v>0</v>
      </c>
      <c r="T115">
        <f t="shared" si="19"/>
        <v>0</v>
      </c>
      <c r="U115">
        <f t="shared" si="20"/>
      </c>
    </row>
    <row r="116" spans="1:21" ht="12.75">
      <c r="A116">
        <v>384</v>
      </c>
      <c r="B116">
        <f>IF(VLOOKUP($A116,uusintamittaus!$B$2:$AE$292,4,FALSE)="","",VLOOKUP($A116,uusintamittaus!$B$2:$AE$292,4,FALSE))</f>
        <v>1</v>
      </c>
      <c r="C116">
        <f>IF(VLOOKUP($A116,uusintamittaus!$B$2:$AE$292,5,FALSE)="","",VLOOKUP($A116,uusintamittaus!$B$2:$AE$292,5,FALSE))</f>
        <v>1</v>
      </c>
      <c r="D116">
        <f>IF(VLOOKUP($A116,uusintamittaus!$B$2:$AE$292,6,FALSE)="","",VLOOKUP($A116,uusintamittaus!$B$2:$AE$292,6,FALSE))</f>
        <v>1</v>
      </c>
      <c r="E116">
        <f>IF(VLOOKUP($A116,uusintamittaus!$B$2:$AE$292,7,FALSE)="","",VLOOKUP($A116,uusintamittaus!$B$2:$AE$292,7,FALSE))</f>
        <v>22</v>
      </c>
      <c r="F116">
        <f>IF(VLOOKUP($A116,uusintamittaus!$B$2:$AE$292,8,FALSE)="","",VLOOKUP($A116,uusintamittaus!$B$2:$AE$292,8,FALSE))</f>
        <v>125</v>
      </c>
      <c r="G116">
        <f>IF(VLOOKUP($A116,opiskelijoiden_mittaus!$B$2:$AE$292,4,FALSE)="","",VLOOKUP($A116,opiskelijoiden_mittaus!$B$2:$AE$292,4,FALSE))</f>
        <v>1</v>
      </c>
      <c r="H116">
        <f>IF(VLOOKUP($A116,opiskelijoiden_mittaus!$B$2:$AE$292,5,FALSE)="","",VLOOKUP($A116,opiskelijoiden_mittaus!$B$2:$AE$292,5,FALSE))</f>
        <v>1</v>
      </c>
      <c r="I116">
        <f>IF(VLOOKUP($A116,opiskelijoiden_mittaus!$B$2:$AE$292,6,FALSE)="","",VLOOKUP($A116,opiskelijoiden_mittaus!$B$2:$AE$292,6,FALSE))</f>
        <v>1</v>
      </c>
      <c r="J116">
        <f>IF(VLOOKUP($A116,opiskelijoiden_mittaus!$B$2:$AE$292,7,FALSE)="","",VLOOKUP($A116,opiskelijoiden_mittaus!$B$2:$AE$292,7,FALSE))</f>
        <v>22</v>
      </c>
      <c r="K116">
        <f>IF(VLOOKUP($A116,opiskelijoiden_mittaus!$B$2:$AE$292,8,FALSE)="","",VLOOKUP($A116,opiskelijoiden_mittaus!$B$2:$AE$292,8,FALSE))</f>
        <v>136</v>
      </c>
      <c r="L116">
        <f t="shared" si="11"/>
        <v>0</v>
      </c>
      <c r="M116">
        <f t="shared" si="12"/>
        <v>1</v>
      </c>
      <c r="N116">
        <f t="shared" si="13"/>
        <v>0</v>
      </c>
      <c r="O116">
        <f t="shared" si="14"/>
        <v>1</v>
      </c>
      <c r="P116">
        <f t="shared" si="15"/>
        <v>0</v>
      </c>
      <c r="Q116">
        <f t="shared" si="16"/>
        <v>0</v>
      </c>
      <c r="R116">
        <f t="shared" si="17"/>
        <v>1</v>
      </c>
      <c r="S116">
        <f t="shared" si="18"/>
        <v>0</v>
      </c>
      <c r="T116">
        <f t="shared" si="19"/>
        <v>1</v>
      </c>
      <c r="U116">
        <f t="shared" si="20"/>
        <v>-11</v>
      </c>
    </row>
    <row r="117" spans="1:21" ht="12.75">
      <c r="A117">
        <v>385</v>
      </c>
      <c r="B117">
        <f>IF(VLOOKUP($A117,uusintamittaus!$B$2:$AE$292,4,FALSE)="","",VLOOKUP($A117,uusintamittaus!$B$2:$AE$292,4,FALSE))</f>
        <v>0</v>
      </c>
      <c r="C117">
        <f>IF(VLOOKUP($A117,uusintamittaus!$B$2:$AE$292,5,FALSE)="","",VLOOKUP($A117,uusintamittaus!$B$2:$AE$292,5,FALSE))</f>
      </c>
      <c r="D117">
        <f>IF(VLOOKUP($A117,uusintamittaus!$B$2:$AE$292,6,FALSE)="","",VLOOKUP($A117,uusintamittaus!$B$2:$AE$292,6,FALSE))</f>
      </c>
      <c r="E117">
        <f>IF(VLOOKUP($A117,uusintamittaus!$B$2:$AE$292,7,FALSE)="","",VLOOKUP($A117,uusintamittaus!$B$2:$AE$292,7,FALSE))</f>
      </c>
      <c r="F117">
        <f>IF(VLOOKUP($A117,uusintamittaus!$B$2:$AE$292,8,FALSE)="","",VLOOKUP($A117,uusintamittaus!$B$2:$AE$292,8,FALSE))</f>
      </c>
      <c r="G117">
        <f>IF(VLOOKUP($A117,opiskelijoiden_mittaus!$B$2:$AE$292,4,FALSE)="","",VLOOKUP($A117,opiskelijoiden_mittaus!$B$2:$AE$292,4,FALSE))</f>
        <v>0</v>
      </c>
      <c r="H117">
        <f>IF(VLOOKUP($A117,opiskelijoiden_mittaus!$B$2:$AE$292,5,FALSE)="","",VLOOKUP($A117,opiskelijoiden_mittaus!$B$2:$AE$292,5,FALSE))</f>
      </c>
      <c r="I117">
        <f>IF(VLOOKUP($A117,opiskelijoiden_mittaus!$B$2:$AE$292,6,FALSE)="","",VLOOKUP($A117,opiskelijoiden_mittaus!$B$2:$AE$292,6,FALSE))</f>
      </c>
      <c r="J117">
        <f>IF(VLOOKUP($A117,opiskelijoiden_mittaus!$B$2:$AE$292,7,FALSE)="","",VLOOKUP($A117,opiskelijoiden_mittaus!$B$2:$AE$292,7,FALSE))</f>
      </c>
      <c r="K117">
        <f>IF(VLOOKUP($A117,opiskelijoiden_mittaus!$B$2:$AE$292,8,FALSE)="","",VLOOKUP($A117,opiskelijoiden_mittaus!$B$2:$AE$292,8,FALSE))</f>
      </c>
      <c r="L117">
        <f t="shared" si="11"/>
        <v>0</v>
      </c>
      <c r="M117">
        <f t="shared" si="12"/>
        <v>0</v>
      </c>
      <c r="N117">
        <f t="shared" si="13"/>
        <v>0</v>
      </c>
      <c r="O117">
        <f t="shared" si="14"/>
        <v>0</v>
      </c>
      <c r="P117">
        <f t="shared" si="15"/>
        <v>0</v>
      </c>
      <c r="Q117">
        <f t="shared" si="16"/>
        <v>0</v>
      </c>
      <c r="R117">
        <f t="shared" si="17"/>
        <v>0</v>
      </c>
      <c r="S117">
        <f t="shared" si="18"/>
        <v>0</v>
      </c>
      <c r="T117">
        <f t="shared" si="19"/>
        <v>0</v>
      </c>
      <c r="U117">
        <f t="shared" si="20"/>
      </c>
    </row>
    <row r="118" spans="1:21" ht="12.75">
      <c r="A118">
        <v>386</v>
      </c>
      <c r="B118">
        <f>IF(VLOOKUP($A118,uusintamittaus!$B$2:$AE$292,4,FALSE)="","",VLOOKUP($A118,uusintamittaus!$B$2:$AE$292,4,FALSE))</f>
        <v>1</v>
      </c>
      <c r="C118">
        <f>IF(VLOOKUP($A118,uusintamittaus!$B$2:$AE$292,5,FALSE)="","",VLOOKUP($A118,uusintamittaus!$B$2:$AE$292,5,FALSE))</f>
        <v>1</v>
      </c>
      <c r="D118">
        <f>IF(VLOOKUP($A118,uusintamittaus!$B$2:$AE$292,6,FALSE)="","",VLOOKUP($A118,uusintamittaus!$B$2:$AE$292,6,FALSE))</f>
        <v>1</v>
      </c>
      <c r="E118">
        <f>IF(VLOOKUP($A118,uusintamittaus!$B$2:$AE$292,7,FALSE)="","",VLOOKUP($A118,uusintamittaus!$B$2:$AE$292,7,FALSE))</f>
        <v>11</v>
      </c>
      <c r="F118">
        <f>IF(VLOOKUP($A118,uusintamittaus!$B$2:$AE$292,8,FALSE)="","",VLOOKUP($A118,uusintamittaus!$B$2:$AE$292,8,FALSE))</f>
        <v>238</v>
      </c>
      <c r="G118">
        <f>IF(VLOOKUP($A118,opiskelijoiden_mittaus!$B$2:$AE$292,4,FALSE)="","",VLOOKUP($A118,opiskelijoiden_mittaus!$B$2:$AE$292,4,FALSE))</f>
        <v>1</v>
      </c>
      <c r="H118">
        <f>IF(VLOOKUP($A118,opiskelijoiden_mittaus!$B$2:$AE$292,5,FALSE)="","",VLOOKUP($A118,opiskelijoiden_mittaus!$B$2:$AE$292,5,FALSE))</f>
        <v>1</v>
      </c>
      <c r="I118">
        <f>IF(VLOOKUP($A118,opiskelijoiden_mittaus!$B$2:$AE$292,6,FALSE)="","",VLOOKUP($A118,opiskelijoiden_mittaus!$B$2:$AE$292,6,FALSE))</f>
        <v>1</v>
      </c>
      <c r="J118">
        <f>IF(VLOOKUP($A118,opiskelijoiden_mittaus!$B$2:$AE$292,7,FALSE)="","",VLOOKUP($A118,opiskelijoiden_mittaus!$B$2:$AE$292,7,FALSE))</f>
        <v>11</v>
      </c>
      <c r="K118">
        <f>IF(VLOOKUP($A118,opiskelijoiden_mittaus!$B$2:$AE$292,8,FALSE)="","",VLOOKUP($A118,opiskelijoiden_mittaus!$B$2:$AE$292,8,FALSE))</f>
        <v>254</v>
      </c>
      <c r="L118">
        <f t="shared" si="11"/>
        <v>0</v>
      </c>
      <c r="M118">
        <f t="shared" si="12"/>
        <v>1</v>
      </c>
      <c r="N118">
        <f t="shared" si="13"/>
        <v>0</v>
      </c>
      <c r="O118">
        <f t="shared" si="14"/>
        <v>1</v>
      </c>
      <c r="P118">
        <f t="shared" si="15"/>
        <v>0</v>
      </c>
      <c r="Q118">
        <f t="shared" si="16"/>
        <v>0</v>
      </c>
      <c r="R118">
        <f t="shared" si="17"/>
        <v>1</v>
      </c>
      <c r="S118">
        <f t="shared" si="18"/>
        <v>0</v>
      </c>
      <c r="T118">
        <f t="shared" si="19"/>
        <v>1</v>
      </c>
      <c r="U118">
        <f t="shared" si="20"/>
        <v>-16</v>
      </c>
    </row>
    <row r="119" spans="1:21" ht="12.75">
      <c r="A119">
        <v>387</v>
      </c>
      <c r="B119">
        <f>IF(VLOOKUP($A119,uusintamittaus!$B$2:$AE$292,4,FALSE)="","",VLOOKUP($A119,uusintamittaus!$B$2:$AE$292,4,FALSE))</f>
        <v>1</v>
      </c>
      <c r="C119">
        <f>IF(VLOOKUP($A119,uusintamittaus!$B$2:$AE$292,5,FALSE)="","",VLOOKUP($A119,uusintamittaus!$B$2:$AE$292,5,FALSE))</f>
        <v>1</v>
      </c>
      <c r="D119">
        <f>IF(VLOOKUP($A119,uusintamittaus!$B$2:$AE$292,6,FALSE)="","",VLOOKUP($A119,uusintamittaus!$B$2:$AE$292,6,FALSE))</f>
        <v>1</v>
      </c>
      <c r="E119">
        <f>IF(VLOOKUP($A119,uusintamittaus!$B$2:$AE$292,7,FALSE)="","",VLOOKUP($A119,uusintamittaus!$B$2:$AE$292,7,FALSE))</f>
        <v>11</v>
      </c>
      <c r="F119">
        <f>IF(VLOOKUP($A119,uusintamittaus!$B$2:$AE$292,8,FALSE)="","",VLOOKUP($A119,uusintamittaus!$B$2:$AE$292,8,FALSE))</f>
        <v>250</v>
      </c>
      <c r="G119">
        <f>IF(VLOOKUP($A119,opiskelijoiden_mittaus!$B$2:$AE$292,4,FALSE)="","",VLOOKUP($A119,opiskelijoiden_mittaus!$B$2:$AE$292,4,FALSE))</f>
        <v>1</v>
      </c>
      <c r="H119">
        <f>IF(VLOOKUP($A119,opiskelijoiden_mittaus!$B$2:$AE$292,5,FALSE)="","",VLOOKUP($A119,opiskelijoiden_mittaus!$B$2:$AE$292,5,FALSE))</f>
        <v>1</v>
      </c>
      <c r="I119">
        <f>IF(VLOOKUP($A119,opiskelijoiden_mittaus!$B$2:$AE$292,6,FALSE)="","",VLOOKUP($A119,opiskelijoiden_mittaus!$B$2:$AE$292,6,FALSE))</f>
        <v>1</v>
      </c>
      <c r="J119">
        <f>IF(VLOOKUP($A119,opiskelijoiden_mittaus!$B$2:$AE$292,7,FALSE)="","",VLOOKUP($A119,opiskelijoiden_mittaus!$B$2:$AE$292,7,FALSE))</f>
        <v>11</v>
      </c>
      <c r="K119">
        <f>IF(VLOOKUP($A119,opiskelijoiden_mittaus!$B$2:$AE$292,8,FALSE)="","",VLOOKUP($A119,opiskelijoiden_mittaus!$B$2:$AE$292,8,FALSE))</f>
        <v>260</v>
      </c>
      <c r="L119">
        <f t="shared" si="11"/>
        <v>0</v>
      </c>
      <c r="M119">
        <f t="shared" si="12"/>
        <v>1</v>
      </c>
      <c r="N119">
        <f t="shared" si="13"/>
        <v>0</v>
      </c>
      <c r="O119">
        <f t="shared" si="14"/>
        <v>1</v>
      </c>
      <c r="P119">
        <f t="shared" si="15"/>
        <v>0</v>
      </c>
      <c r="Q119">
        <f t="shared" si="16"/>
        <v>0</v>
      </c>
      <c r="R119">
        <f t="shared" si="17"/>
        <v>1</v>
      </c>
      <c r="S119">
        <f t="shared" si="18"/>
        <v>0</v>
      </c>
      <c r="T119">
        <f t="shared" si="19"/>
        <v>1</v>
      </c>
      <c r="U119">
        <f t="shared" si="20"/>
        <v>-10</v>
      </c>
    </row>
    <row r="120" spans="1:21" ht="12.75">
      <c r="A120">
        <v>388</v>
      </c>
      <c r="B120">
        <f>IF(VLOOKUP($A120,uusintamittaus!$B$2:$AE$292,4,FALSE)="","",VLOOKUP($A120,uusintamittaus!$B$2:$AE$292,4,FALSE))</f>
        <v>0</v>
      </c>
      <c r="C120">
        <f>IF(VLOOKUP($A120,uusintamittaus!$B$2:$AE$292,5,FALSE)="","",VLOOKUP($A120,uusintamittaus!$B$2:$AE$292,5,FALSE))</f>
      </c>
      <c r="D120">
        <f>IF(VLOOKUP($A120,uusintamittaus!$B$2:$AE$292,6,FALSE)="","",VLOOKUP($A120,uusintamittaus!$B$2:$AE$292,6,FALSE))</f>
      </c>
      <c r="E120">
        <f>IF(VLOOKUP($A120,uusintamittaus!$B$2:$AE$292,7,FALSE)="","",VLOOKUP($A120,uusintamittaus!$B$2:$AE$292,7,FALSE))</f>
      </c>
      <c r="F120">
        <f>IF(VLOOKUP($A120,uusintamittaus!$B$2:$AE$292,8,FALSE)="","",VLOOKUP($A120,uusintamittaus!$B$2:$AE$292,8,FALSE))</f>
      </c>
      <c r="G120">
        <f>IF(VLOOKUP($A120,opiskelijoiden_mittaus!$B$2:$AE$292,4,FALSE)="","",VLOOKUP($A120,opiskelijoiden_mittaus!$B$2:$AE$292,4,FALSE))</f>
        <v>0</v>
      </c>
      <c r="H120">
        <f>IF(VLOOKUP($A120,opiskelijoiden_mittaus!$B$2:$AE$292,5,FALSE)="","",VLOOKUP($A120,opiskelijoiden_mittaus!$B$2:$AE$292,5,FALSE))</f>
      </c>
      <c r="I120">
        <f>IF(VLOOKUP($A120,opiskelijoiden_mittaus!$B$2:$AE$292,6,FALSE)="","",VLOOKUP($A120,opiskelijoiden_mittaus!$B$2:$AE$292,6,FALSE))</f>
      </c>
      <c r="J120">
        <f>IF(VLOOKUP($A120,opiskelijoiden_mittaus!$B$2:$AE$292,7,FALSE)="","",VLOOKUP($A120,opiskelijoiden_mittaus!$B$2:$AE$292,7,FALSE))</f>
      </c>
      <c r="K120">
        <f>IF(VLOOKUP($A120,opiskelijoiden_mittaus!$B$2:$AE$292,8,FALSE)="","",VLOOKUP($A120,opiskelijoiden_mittaus!$B$2:$AE$292,8,FALSE))</f>
      </c>
      <c r="L120">
        <f t="shared" si="11"/>
        <v>0</v>
      </c>
      <c r="M120">
        <f t="shared" si="12"/>
        <v>0</v>
      </c>
      <c r="N120">
        <f t="shared" si="13"/>
        <v>0</v>
      </c>
      <c r="O120">
        <f t="shared" si="14"/>
        <v>0</v>
      </c>
      <c r="P120">
        <f t="shared" si="15"/>
        <v>0</v>
      </c>
      <c r="Q120">
        <f t="shared" si="16"/>
        <v>0</v>
      </c>
      <c r="R120">
        <f t="shared" si="17"/>
        <v>0</v>
      </c>
      <c r="S120">
        <f t="shared" si="18"/>
        <v>0</v>
      </c>
      <c r="T120">
        <f t="shared" si="19"/>
        <v>0</v>
      </c>
      <c r="U120">
        <f t="shared" si="20"/>
      </c>
    </row>
    <row r="121" spans="1:21" ht="12.75">
      <c r="A121">
        <v>389</v>
      </c>
      <c r="B121">
        <f>IF(VLOOKUP($A121,uusintamittaus!$B$2:$AE$292,4,FALSE)="","",VLOOKUP($A121,uusintamittaus!$B$2:$AE$292,4,FALSE))</f>
        <v>1</v>
      </c>
      <c r="C121">
        <f>IF(VLOOKUP($A121,uusintamittaus!$B$2:$AE$292,5,FALSE)="","",VLOOKUP($A121,uusintamittaus!$B$2:$AE$292,5,FALSE))</f>
        <v>1</v>
      </c>
      <c r="D121">
        <f>IF(VLOOKUP($A121,uusintamittaus!$B$2:$AE$292,6,FALSE)="","",VLOOKUP($A121,uusintamittaus!$B$2:$AE$292,6,FALSE))</f>
        <v>1</v>
      </c>
      <c r="E121">
        <f>IF(VLOOKUP($A121,uusintamittaus!$B$2:$AE$292,7,FALSE)="","",VLOOKUP($A121,uusintamittaus!$B$2:$AE$292,7,FALSE))</f>
        <v>11</v>
      </c>
      <c r="F121">
        <f>IF(VLOOKUP($A121,uusintamittaus!$B$2:$AE$292,8,FALSE)="","",VLOOKUP($A121,uusintamittaus!$B$2:$AE$292,8,FALSE))</f>
        <v>228</v>
      </c>
      <c r="G121">
        <f>IF(VLOOKUP($A121,opiskelijoiden_mittaus!$B$2:$AE$292,4,FALSE)="","",VLOOKUP($A121,opiskelijoiden_mittaus!$B$2:$AE$292,4,FALSE))</f>
        <v>1</v>
      </c>
      <c r="H121">
        <f>IF(VLOOKUP($A121,opiskelijoiden_mittaus!$B$2:$AE$292,5,FALSE)="","",VLOOKUP($A121,opiskelijoiden_mittaus!$B$2:$AE$292,5,FALSE))</f>
        <v>1</v>
      </c>
      <c r="I121">
        <f>IF(VLOOKUP($A121,opiskelijoiden_mittaus!$B$2:$AE$292,6,FALSE)="","",VLOOKUP($A121,opiskelijoiden_mittaus!$B$2:$AE$292,6,FALSE))</f>
        <v>1</v>
      </c>
      <c r="J121">
        <f>IF(VLOOKUP($A121,opiskelijoiden_mittaus!$B$2:$AE$292,7,FALSE)="","",VLOOKUP($A121,opiskelijoiden_mittaus!$B$2:$AE$292,7,FALSE))</f>
        <v>11</v>
      </c>
      <c r="K121">
        <f>IF(VLOOKUP($A121,opiskelijoiden_mittaus!$B$2:$AE$292,8,FALSE)="","",VLOOKUP($A121,opiskelijoiden_mittaus!$B$2:$AE$292,8,FALSE))</f>
        <v>234</v>
      </c>
      <c r="L121">
        <f t="shared" si="11"/>
        <v>0</v>
      </c>
      <c r="M121">
        <f t="shared" si="12"/>
        <v>1</v>
      </c>
      <c r="N121">
        <f t="shared" si="13"/>
        <v>0</v>
      </c>
      <c r="O121">
        <f t="shared" si="14"/>
        <v>1</v>
      </c>
      <c r="P121">
        <f t="shared" si="15"/>
        <v>0</v>
      </c>
      <c r="Q121">
        <f t="shared" si="16"/>
        <v>0</v>
      </c>
      <c r="R121">
        <f t="shared" si="17"/>
        <v>1</v>
      </c>
      <c r="S121">
        <f t="shared" si="18"/>
        <v>0</v>
      </c>
      <c r="T121">
        <f t="shared" si="19"/>
        <v>1</v>
      </c>
      <c r="U121">
        <f t="shared" si="20"/>
        <v>-6</v>
      </c>
    </row>
    <row r="122" spans="1:21" ht="12.75">
      <c r="A122">
        <v>390</v>
      </c>
      <c r="B122">
        <f>IF(VLOOKUP($A122,uusintamittaus!$B$2:$AE$292,4,FALSE)="","",VLOOKUP($A122,uusintamittaus!$B$2:$AE$292,4,FALSE))</f>
        <v>1</v>
      </c>
      <c r="C122">
        <f>IF(VLOOKUP($A122,uusintamittaus!$B$2:$AE$292,5,FALSE)="","",VLOOKUP($A122,uusintamittaus!$B$2:$AE$292,5,FALSE))</f>
        <v>1</v>
      </c>
      <c r="D122">
        <f>IF(VLOOKUP($A122,uusintamittaus!$B$2:$AE$292,6,FALSE)="","",VLOOKUP($A122,uusintamittaus!$B$2:$AE$292,6,FALSE))</f>
        <v>1</v>
      </c>
      <c r="E122">
        <f>IF(VLOOKUP($A122,uusintamittaus!$B$2:$AE$292,7,FALSE)="","",VLOOKUP($A122,uusintamittaus!$B$2:$AE$292,7,FALSE))</f>
        <v>11</v>
      </c>
      <c r="F122">
        <f>IF(VLOOKUP($A122,uusintamittaus!$B$2:$AE$292,8,FALSE)="","",VLOOKUP($A122,uusintamittaus!$B$2:$AE$292,8,FALSE))</f>
        <v>253</v>
      </c>
      <c r="G122">
        <f>IF(VLOOKUP($A122,opiskelijoiden_mittaus!$B$2:$AE$292,4,FALSE)="","",VLOOKUP($A122,opiskelijoiden_mittaus!$B$2:$AE$292,4,FALSE))</f>
        <v>1</v>
      </c>
      <c r="H122">
        <f>IF(VLOOKUP($A122,opiskelijoiden_mittaus!$B$2:$AE$292,5,FALSE)="","",VLOOKUP($A122,opiskelijoiden_mittaus!$B$2:$AE$292,5,FALSE))</f>
        <v>1</v>
      </c>
      <c r="I122">
        <f>IF(VLOOKUP($A122,opiskelijoiden_mittaus!$B$2:$AE$292,6,FALSE)="","",VLOOKUP($A122,opiskelijoiden_mittaus!$B$2:$AE$292,6,FALSE))</f>
        <v>1</v>
      </c>
      <c r="J122">
        <f>IF(VLOOKUP($A122,opiskelijoiden_mittaus!$B$2:$AE$292,7,FALSE)="","",VLOOKUP($A122,opiskelijoiden_mittaus!$B$2:$AE$292,7,FALSE))</f>
        <v>11</v>
      </c>
      <c r="K122">
        <f>IF(VLOOKUP($A122,opiskelijoiden_mittaus!$B$2:$AE$292,8,FALSE)="","",VLOOKUP($A122,opiskelijoiden_mittaus!$B$2:$AE$292,8,FALSE))</f>
        <v>261</v>
      </c>
      <c r="L122">
        <f t="shared" si="11"/>
        <v>0</v>
      </c>
      <c r="M122">
        <f t="shared" si="12"/>
        <v>1</v>
      </c>
      <c r="N122">
        <f t="shared" si="13"/>
        <v>0</v>
      </c>
      <c r="O122">
        <f t="shared" si="14"/>
        <v>1</v>
      </c>
      <c r="P122">
        <f t="shared" si="15"/>
        <v>0</v>
      </c>
      <c r="Q122">
        <f t="shared" si="16"/>
        <v>0</v>
      </c>
      <c r="R122">
        <f t="shared" si="17"/>
        <v>1</v>
      </c>
      <c r="S122">
        <f t="shared" si="18"/>
        <v>0</v>
      </c>
      <c r="T122">
        <f t="shared" si="19"/>
        <v>1</v>
      </c>
      <c r="U122">
        <f t="shared" si="20"/>
        <v>-8</v>
      </c>
    </row>
    <row r="123" spans="1:21" ht="12.75">
      <c r="A123">
        <v>391</v>
      </c>
      <c r="B123">
        <f>IF(VLOOKUP($A123,uusintamittaus!$B$2:$AE$292,4,FALSE)="","",VLOOKUP($A123,uusintamittaus!$B$2:$AE$292,4,FALSE))</f>
        <v>0</v>
      </c>
      <c r="C123">
        <f>IF(VLOOKUP($A123,uusintamittaus!$B$2:$AE$292,5,FALSE)="","",VLOOKUP($A123,uusintamittaus!$B$2:$AE$292,5,FALSE))</f>
      </c>
      <c r="D123">
        <f>IF(VLOOKUP($A123,uusintamittaus!$B$2:$AE$292,6,FALSE)="","",VLOOKUP($A123,uusintamittaus!$B$2:$AE$292,6,FALSE))</f>
      </c>
      <c r="E123">
        <f>IF(VLOOKUP($A123,uusintamittaus!$B$2:$AE$292,7,FALSE)="","",VLOOKUP($A123,uusintamittaus!$B$2:$AE$292,7,FALSE))</f>
      </c>
      <c r="F123">
        <f>IF(VLOOKUP($A123,uusintamittaus!$B$2:$AE$292,8,FALSE)="","",VLOOKUP($A123,uusintamittaus!$B$2:$AE$292,8,FALSE))</f>
      </c>
      <c r="G123">
        <f>IF(VLOOKUP($A123,opiskelijoiden_mittaus!$B$2:$AE$292,4,FALSE)="","",VLOOKUP($A123,opiskelijoiden_mittaus!$B$2:$AE$292,4,FALSE))</f>
        <v>0</v>
      </c>
      <c r="H123">
        <f>IF(VLOOKUP($A123,opiskelijoiden_mittaus!$B$2:$AE$292,5,FALSE)="","",VLOOKUP($A123,opiskelijoiden_mittaus!$B$2:$AE$292,5,FALSE))</f>
      </c>
      <c r="I123">
        <f>IF(VLOOKUP($A123,opiskelijoiden_mittaus!$B$2:$AE$292,6,FALSE)="","",VLOOKUP($A123,opiskelijoiden_mittaus!$B$2:$AE$292,6,FALSE))</f>
      </c>
      <c r="J123">
        <f>IF(VLOOKUP($A123,opiskelijoiden_mittaus!$B$2:$AE$292,7,FALSE)="","",VLOOKUP($A123,opiskelijoiden_mittaus!$B$2:$AE$292,7,FALSE))</f>
      </c>
      <c r="K123">
        <f>IF(VLOOKUP($A123,opiskelijoiden_mittaus!$B$2:$AE$292,8,FALSE)="","",VLOOKUP($A123,opiskelijoiden_mittaus!$B$2:$AE$292,8,FALSE))</f>
      </c>
      <c r="L123">
        <f t="shared" si="11"/>
        <v>0</v>
      </c>
      <c r="M123">
        <f t="shared" si="12"/>
        <v>0</v>
      </c>
      <c r="N123">
        <f t="shared" si="13"/>
        <v>0</v>
      </c>
      <c r="O123">
        <f t="shared" si="14"/>
        <v>0</v>
      </c>
      <c r="P123">
        <f t="shared" si="15"/>
        <v>0</v>
      </c>
      <c r="Q123">
        <f t="shared" si="16"/>
        <v>0</v>
      </c>
      <c r="R123">
        <f t="shared" si="17"/>
        <v>0</v>
      </c>
      <c r="S123">
        <f t="shared" si="18"/>
        <v>0</v>
      </c>
      <c r="T123">
        <f t="shared" si="19"/>
        <v>0</v>
      </c>
      <c r="U123">
        <f t="shared" si="20"/>
      </c>
    </row>
    <row r="124" spans="1:21" ht="12.75">
      <c r="A124">
        <v>392</v>
      </c>
      <c r="B124">
        <f>IF(VLOOKUP($A124,uusintamittaus!$B$2:$AE$292,4,FALSE)="","",VLOOKUP($A124,uusintamittaus!$B$2:$AE$292,4,FALSE))</f>
        <v>1</v>
      </c>
      <c r="C124">
        <f>IF(VLOOKUP($A124,uusintamittaus!$B$2:$AE$292,5,FALSE)="","",VLOOKUP($A124,uusintamittaus!$B$2:$AE$292,5,FALSE))</f>
        <v>2</v>
      </c>
      <c r="D124">
        <f>IF(VLOOKUP($A124,uusintamittaus!$B$2:$AE$292,6,FALSE)="","",VLOOKUP($A124,uusintamittaus!$B$2:$AE$292,6,FALSE))</f>
        <v>3</v>
      </c>
      <c r="E124">
        <f>IF(VLOOKUP($A124,uusintamittaus!$B$2:$AE$292,7,FALSE)="","",VLOOKUP($A124,uusintamittaus!$B$2:$AE$292,7,FALSE))</f>
        <v>11</v>
      </c>
      <c r="F124">
        <f>IF(VLOOKUP($A124,uusintamittaus!$B$2:$AE$292,8,FALSE)="","",VLOOKUP($A124,uusintamittaus!$B$2:$AE$292,8,FALSE))</f>
        <v>61</v>
      </c>
      <c r="G124">
        <f>IF(VLOOKUP($A124,opiskelijoiden_mittaus!$B$2:$AE$292,4,FALSE)="","",VLOOKUP($A124,opiskelijoiden_mittaus!$B$2:$AE$292,4,FALSE))</f>
        <v>1</v>
      </c>
      <c r="H124">
        <f>IF(VLOOKUP($A124,opiskelijoiden_mittaus!$B$2:$AE$292,5,FALSE)="","",VLOOKUP($A124,opiskelijoiden_mittaus!$B$2:$AE$292,5,FALSE))</f>
        <v>2</v>
      </c>
      <c r="I124">
        <f>IF(VLOOKUP($A124,opiskelijoiden_mittaus!$B$2:$AE$292,6,FALSE)="","",VLOOKUP($A124,opiskelijoiden_mittaus!$B$2:$AE$292,6,FALSE))</f>
        <v>3</v>
      </c>
      <c r="J124">
        <f>IF(VLOOKUP($A124,opiskelijoiden_mittaus!$B$2:$AE$292,7,FALSE)="","",VLOOKUP($A124,opiskelijoiden_mittaus!$B$2:$AE$292,7,FALSE))</f>
        <v>11</v>
      </c>
      <c r="K124">
        <f>IF(VLOOKUP($A124,opiskelijoiden_mittaus!$B$2:$AE$292,8,FALSE)="","",VLOOKUP($A124,opiskelijoiden_mittaus!$B$2:$AE$292,8,FALSE))</f>
        <v>71</v>
      </c>
      <c r="L124">
        <f t="shared" si="11"/>
        <v>0</v>
      </c>
      <c r="M124">
        <f t="shared" si="12"/>
        <v>1</v>
      </c>
      <c r="N124">
        <f t="shared" si="13"/>
        <v>0</v>
      </c>
      <c r="O124">
        <f t="shared" si="14"/>
        <v>1</v>
      </c>
      <c r="P124">
        <f t="shared" si="15"/>
        <v>0</v>
      </c>
      <c r="Q124">
        <f t="shared" si="16"/>
        <v>0</v>
      </c>
      <c r="R124">
        <f t="shared" si="17"/>
        <v>1</v>
      </c>
      <c r="S124">
        <f t="shared" si="18"/>
        <v>0</v>
      </c>
      <c r="T124">
        <f t="shared" si="19"/>
        <v>1</v>
      </c>
      <c r="U124">
        <f t="shared" si="20"/>
        <v>-10</v>
      </c>
    </row>
    <row r="125" spans="1:21" ht="12.75">
      <c r="A125">
        <v>393</v>
      </c>
      <c r="B125">
        <f>IF(VLOOKUP($A125,uusintamittaus!$B$2:$AE$292,4,FALSE)="","",VLOOKUP($A125,uusintamittaus!$B$2:$AE$292,4,FALSE))</f>
        <v>0</v>
      </c>
      <c r="C125">
        <f>IF(VLOOKUP($A125,uusintamittaus!$B$2:$AE$292,5,FALSE)="","",VLOOKUP($A125,uusintamittaus!$B$2:$AE$292,5,FALSE))</f>
      </c>
      <c r="D125">
        <f>IF(VLOOKUP($A125,uusintamittaus!$B$2:$AE$292,6,FALSE)="","",VLOOKUP($A125,uusintamittaus!$B$2:$AE$292,6,FALSE))</f>
      </c>
      <c r="E125">
        <f>IF(VLOOKUP($A125,uusintamittaus!$B$2:$AE$292,7,FALSE)="","",VLOOKUP($A125,uusintamittaus!$B$2:$AE$292,7,FALSE))</f>
      </c>
      <c r="F125">
        <f>IF(VLOOKUP($A125,uusintamittaus!$B$2:$AE$292,8,FALSE)="","",VLOOKUP($A125,uusintamittaus!$B$2:$AE$292,8,FALSE))</f>
      </c>
      <c r="G125">
        <f>IF(VLOOKUP($A125,opiskelijoiden_mittaus!$B$2:$AE$292,4,FALSE)="","",VLOOKUP($A125,opiskelijoiden_mittaus!$B$2:$AE$292,4,FALSE))</f>
        <v>0</v>
      </c>
      <c r="H125">
        <f>IF(VLOOKUP($A125,opiskelijoiden_mittaus!$B$2:$AE$292,5,FALSE)="","",VLOOKUP($A125,opiskelijoiden_mittaus!$B$2:$AE$292,5,FALSE))</f>
      </c>
      <c r="I125">
        <f>IF(VLOOKUP($A125,opiskelijoiden_mittaus!$B$2:$AE$292,6,FALSE)="","",VLOOKUP($A125,opiskelijoiden_mittaus!$B$2:$AE$292,6,FALSE))</f>
      </c>
      <c r="J125">
        <f>IF(VLOOKUP($A125,opiskelijoiden_mittaus!$B$2:$AE$292,7,FALSE)="","",VLOOKUP($A125,opiskelijoiden_mittaus!$B$2:$AE$292,7,FALSE))</f>
      </c>
      <c r="K125">
        <f>IF(VLOOKUP($A125,opiskelijoiden_mittaus!$B$2:$AE$292,8,FALSE)="","",VLOOKUP($A125,opiskelijoiden_mittaus!$B$2:$AE$292,8,FALSE))</f>
      </c>
      <c r="L125">
        <f t="shared" si="11"/>
        <v>0</v>
      </c>
      <c r="M125">
        <f t="shared" si="12"/>
        <v>0</v>
      </c>
      <c r="N125">
        <f t="shared" si="13"/>
        <v>0</v>
      </c>
      <c r="O125">
        <f t="shared" si="14"/>
        <v>0</v>
      </c>
      <c r="P125">
        <f t="shared" si="15"/>
        <v>0</v>
      </c>
      <c r="Q125">
        <f t="shared" si="16"/>
        <v>0</v>
      </c>
      <c r="R125">
        <f t="shared" si="17"/>
        <v>0</v>
      </c>
      <c r="S125">
        <f t="shared" si="18"/>
        <v>0</v>
      </c>
      <c r="T125">
        <f t="shared" si="19"/>
        <v>0</v>
      </c>
      <c r="U125">
        <f t="shared" si="20"/>
      </c>
    </row>
    <row r="126" spans="1:21" ht="12.75">
      <c r="A126">
        <v>394</v>
      </c>
      <c r="B126">
        <f>IF(VLOOKUP($A126,uusintamittaus!$B$2:$AE$292,4,FALSE)="","",VLOOKUP($A126,uusintamittaus!$B$2:$AE$292,4,FALSE))</f>
        <v>0</v>
      </c>
      <c r="C126">
        <f>IF(VLOOKUP($A126,uusintamittaus!$B$2:$AE$292,5,FALSE)="","",VLOOKUP($A126,uusintamittaus!$B$2:$AE$292,5,FALSE))</f>
      </c>
      <c r="D126">
        <f>IF(VLOOKUP($A126,uusintamittaus!$B$2:$AE$292,6,FALSE)="","",VLOOKUP($A126,uusintamittaus!$B$2:$AE$292,6,FALSE))</f>
      </c>
      <c r="E126">
        <f>IF(VLOOKUP($A126,uusintamittaus!$B$2:$AE$292,7,FALSE)="","",VLOOKUP($A126,uusintamittaus!$B$2:$AE$292,7,FALSE))</f>
      </c>
      <c r="F126">
        <f>IF(VLOOKUP($A126,uusintamittaus!$B$2:$AE$292,8,FALSE)="","",VLOOKUP($A126,uusintamittaus!$B$2:$AE$292,8,FALSE))</f>
      </c>
      <c r="G126">
        <f>IF(VLOOKUP($A126,opiskelijoiden_mittaus!$B$2:$AE$292,4,FALSE)="","",VLOOKUP($A126,opiskelijoiden_mittaus!$B$2:$AE$292,4,FALSE))</f>
        <v>0</v>
      </c>
      <c r="H126">
        <f>IF(VLOOKUP($A126,opiskelijoiden_mittaus!$B$2:$AE$292,5,FALSE)="","",VLOOKUP($A126,opiskelijoiden_mittaus!$B$2:$AE$292,5,FALSE))</f>
      </c>
      <c r="I126">
        <f>IF(VLOOKUP($A126,opiskelijoiden_mittaus!$B$2:$AE$292,6,FALSE)="","",VLOOKUP($A126,opiskelijoiden_mittaus!$B$2:$AE$292,6,FALSE))</f>
      </c>
      <c r="J126">
        <f>IF(VLOOKUP($A126,opiskelijoiden_mittaus!$B$2:$AE$292,7,FALSE)="","",VLOOKUP($A126,opiskelijoiden_mittaus!$B$2:$AE$292,7,FALSE))</f>
      </c>
      <c r="K126">
        <f>IF(VLOOKUP($A126,opiskelijoiden_mittaus!$B$2:$AE$292,8,FALSE)="","",VLOOKUP($A126,opiskelijoiden_mittaus!$B$2:$AE$292,8,FALSE))</f>
      </c>
      <c r="L126">
        <f t="shared" si="11"/>
        <v>0</v>
      </c>
      <c r="M126">
        <f t="shared" si="12"/>
        <v>0</v>
      </c>
      <c r="N126">
        <f t="shared" si="13"/>
        <v>0</v>
      </c>
      <c r="O126">
        <f t="shared" si="14"/>
        <v>0</v>
      </c>
      <c r="P126">
        <f t="shared" si="15"/>
        <v>0</v>
      </c>
      <c r="Q126">
        <f t="shared" si="16"/>
        <v>0</v>
      </c>
      <c r="R126">
        <f t="shared" si="17"/>
        <v>0</v>
      </c>
      <c r="S126">
        <f t="shared" si="18"/>
        <v>0</v>
      </c>
      <c r="T126">
        <f t="shared" si="19"/>
        <v>0</v>
      </c>
      <c r="U126">
        <f t="shared" si="20"/>
      </c>
    </row>
    <row r="127" spans="1:21" ht="12.75">
      <c r="A127">
        <v>395</v>
      </c>
      <c r="B127">
        <f>IF(VLOOKUP($A127,uusintamittaus!$B$2:$AE$292,4,FALSE)="","",VLOOKUP($A127,uusintamittaus!$B$2:$AE$292,4,FALSE))</f>
        <v>1</v>
      </c>
      <c r="C127">
        <f>IF(VLOOKUP($A127,uusintamittaus!$B$2:$AE$292,5,FALSE)="","",VLOOKUP($A127,uusintamittaus!$B$2:$AE$292,5,FALSE))</f>
        <v>2</v>
      </c>
      <c r="D127">
        <f>IF(VLOOKUP($A127,uusintamittaus!$B$2:$AE$292,6,FALSE)="","",VLOOKUP($A127,uusintamittaus!$B$2:$AE$292,6,FALSE))</f>
        <v>2</v>
      </c>
      <c r="E127">
        <f>IF(VLOOKUP($A127,uusintamittaus!$B$2:$AE$292,7,FALSE)="","",VLOOKUP($A127,uusintamittaus!$B$2:$AE$292,7,FALSE))</f>
        <v>11</v>
      </c>
      <c r="F127">
        <f>IF(VLOOKUP($A127,uusintamittaus!$B$2:$AE$292,8,FALSE)="","",VLOOKUP($A127,uusintamittaus!$B$2:$AE$292,8,FALSE))</f>
        <v>133</v>
      </c>
      <c r="G127">
        <f>IF(VLOOKUP($A127,opiskelijoiden_mittaus!$B$2:$AE$292,4,FALSE)="","",VLOOKUP($A127,opiskelijoiden_mittaus!$B$2:$AE$292,4,FALSE))</f>
        <v>1</v>
      </c>
      <c r="H127">
        <f>IF(VLOOKUP($A127,opiskelijoiden_mittaus!$B$2:$AE$292,5,FALSE)="","",VLOOKUP($A127,opiskelijoiden_mittaus!$B$2:$AE$292,5,FALSE))</f>
        <v>2</v>
      </c>
      <c r="I127">
        <f>IF(VLOOKUP($A127,opiskelijoiden_mittaus!$B$2:$AE$292,6,FALSE)="","",VLOOKUP($A127,opiskelijoiden_mittaus!$B$2:$AE$292,6,FALSE))</f>
        <v>2</v>
      </c>
      <c r="J127">
        <f>IF(VLOOKUP($A127,opiskelijoiden_mittaus!$B$2:$AE$292,7,FALSE)="","",VLOOKUP($A127,opiskelijoiden_mittaus!$B$2:$AE$292,7,FALSE))</f>
        <v>11</v>
      </c>
      <c r="K127">
        <f>IF(VLOOKUP($A127,opiskelijoiden_mittaus!$B$2:$AE$292,8,FALSE)="","",VLOOKUP($A127,opiskelijoiden_mittaus!$B$2:$AE$292,8,FALSE))</f>
        <v>145</v>
      </c>
      <c r="L127">
        <f t="shared" si="11"/>
        <v>0</v>
      </c>
      <c r="M127">
        <f t="shared" si="12"/>
        <v>1</v>
      </c>
      <c r="N127">
        <f t="shared" si="13"/>
        <v>0</v>
      </c>
      <c r="O127">
        <f t="shared" si="14"/>
        <v>1</v>
      </c>
      <c r="P127">
        <f t="shared" si="15"/>
        <v>0</v>
      </c>
      <c r="Q127">
        <f t="shared" si="16"/>
        <v>0</v>
      </c>
      <c r="R127">
        <f t="shared" si="17"/>
        <v>1</v>
      </c>
      <c r="S127">
        <f t="shared" si="18"/>
        <v>0</v>
      </c>
      <c r="T127">
        <f t="shared" si="19"/>
        <v>1</v>
      </c>
      <c r="U127">
        <f t="shared" si="20"/>
        <v>-12</v>
      </c>
    </row>
    <row r="128" spans="1:21" ht="12.75">
      <c r="A128">
        <v>396</v>
      </c>
      <c r="B128">
        <f>IF(VLOOKUP($A128,uusintamittaus!$B$2:$AE$292,4,FALSE)="","",VLOOKUP($A128,uusintamittaus!$B$2:$AE$292,4,FALSE))</f>
        <v>1</v>
      </c>
      <c r="C128">
        <f>IF(VLOOKUP($A128,uusintamittaus!$B$2:$AE$292,5,FALSE)="","",VLOOKUP($A128,uusintamittaus!$B$2:$AE$292,5,FALSE))</f>
        <v>1</v>
      </c>
      <c r="D128">
        <f>IF(VLOOKUP($A128,uusintamittaus!$B$2:$AE$292,6,FALSE)="","",VLOOKUP($A128,uusintamittaus!$B$2:$AE$292,6,FALSE))</f>
        <v>2</v>
      </c>
      <c r="E128">
        <f>IF(VLOOKUP($A128,uusintamittaus!$B$2:$AE$292,7,FALSE)="","",VLOOKUP($A128,uusintamittaus!$B$2:$AE$292,7,FALSE))</f>
        <v>11</v>
      </c>
      <c r="F128">
        <f>IF(VLOOKUP($A128,uusintamittaus!$B$2:$AE$292,8,FALSE)="","",VLOOKUP($A128,uusintamittaus!$B$2:$AE$292,8,FALSE))</f>
        <v>221</v>
      </c>
      <c r="G128">
        <f>IF(VLOOKUP($A128,opiskelijoiden_mittaus!$B$2:$AE$292,4,FALSE)="","",VLOOKUP($A128,opiskelijoiden_mittaus!$B$2:$AE$292,4,FALSE))</f>
        <v>1</v>
      </c>
      <c r="H128">
        <f>IF(VLOOKUP($A128,opiskelijoiden_mittaus!$B$2:$AE$292,5,FALSE)="","",VLOOKUP($A128,opiskelijoiden_mittaus!$B$2:$AE$292,5,FALSE))</f>
        <v>2</v>
      </c>
      <c r="I128">
        <f>IF(VLOOKUP($A128,opiskelijoiden_mittaus!$B$2:$AE$292,6,FALSE)="","",VLOOKUP($A128,opiskelijoiden_mittaus!$B$2:$AE$292,6,FALSE))</f>
        <v>2</v>
      </c>
      <c r="J128">
        <f>IF(VLOOKUP($A128,opiskelijoiden_mittaus!$B$2:$AE$292,7,FALSE)="","",VLOOKUP($A128,opiskelijoiden_mittaus!$B$2:$AE$292,7,FALSE))</f>
        <v>11</v>
      </c>
      <c r="K128">
        <f>IF(VLOOKUP($A128,opiskelijoiden_mittaus!$B$2:$AE$292,8,FALSE)="","",VLOOKUP($A128,opiskelijoiden_mittaus!$B$2:$AE$292,8,FALSE))</f>
        <v>233</v>
      </c>
      <c r="L128">
        <f t="shared" si="11"/>
        <v>0</v>
      </c>
      <c r="M128">
        <f t="shared" si="12"/>
        <v>1</v>
      </c>
      <c r="N128">
        <f t="shared" si="13"/>
        <v>1</v>
      </c>
      <c r="O128">
        <f t="shared" si="14"/>
        <v>1</v>
      </c>
      <c r="P128">
        <f t="shared" si="15"/>
        <v>0</v>
      </c>
      <c r="Q128">
        <f t="shared" si="16"/>
        <v>0</v>
      </c>
      <c r="R128">
        <f t="shared" si="17"/>
        <v>1</v>
      </c>
      <c r="S128">
        <f t="shared" si="18"/>
        <v>0</v>
      </c>
      <c r="T128">
        <f t="shared" si="19"/>
        <v>1</v>
      </c>
      <c r="U128">
        <f t="shared" si="20"/>
        <v>-12</v>
      </c>
    </row>
    <row r="129" spans="1:21" ht="12.75">
      <c r="A129">
        <v>397</v>
      </c>
      <c r="B129">
        <f>IF(VLOOKUP($A129,uusintamittaus!$B$2:$AE$292,4,FALSE)="","",VLOOKUP($A129,uusintamittaus!$B$2:$AE$292,4,FALSE))</f>
        <v>1</v>
      </c>
      <c r="C129">
        <f>IF(VLOOKUP($A129,uusintamittaus!$B$2:$AE$292,5,FALSE)="","",VLOOKUP($A129,uusintamittaus!$B$2:$AE$292,5,FALSE))</f>
        <v>1</v>
      </c>
      <c r="D129">
        <f>IF(VLOOKUP($A129,uusintamittaus!$B$2:$AE$292,6,FALSE)="","",VLOOKUP($A129,uusintamittaus!$B$2:$AE$292,6,FALSE))</f>
        <v>2</v>
      </c>
      <c r="E129">
        <f>IF(VLOOKUP($A129,uusintamittaus!$B$2:$AE$292,7,FALSE)="","",VLOOKUP($A129,uusintamittaus!$B$2:$AE$292,7,FALSE))</f>
        <v>11</v>
      </c>
      <c r="F129">
        <f>IF(VLOOKUP($A129,uusintamittaus!$B$2:$AE$292,8,FALSE)="","",VLOOKUP($A129,uusintamittaus!$B$2:$AE$292,8,FALSE))</f>
        <v>258</v>
      </c>
      <c r="G129">
        <f>IF(VLOOKUP($A129,opiskelijoiden_mittaus!$B$2:$AE$292,4,FALSE)="","",VLOOKUP($A129,opiskelijoiden_mittaus!$B$2:$AE$292,4,FALSE))</f>
        <v>1</v>
      </c>
      <c r="H129">
        <f>IF(VLOOKUP($A129,opiskelijoiden_mittaus!$B$2:$AE$292,5,FALSE)="","",VLOOKUP($A129,opiskelijoiden_mittaus!$B$2:$AE$292,5,FALSE))</f>
        <v>1</v>
      </c>
      <c r="I129">
        <f>IF(VLOOKUP($A129,opiskelijoiden_mittaus!$B$2:$AE$292,6,FALSE)="","",VLOOKUP($A129,opiskelijoiden_mittaus!$B$2:$AE$292,6,FALSE))</f>
        <v>2</v>
      </c>
      <c r="J129">
        <f>IF(VLOOKUP($A129,opiskelijoiden_mittaus!$B$2:$AE$292,7,FALSE)="","",VLOOKUP($A129,opiskelijoiden_mittaus!$B$2:$AE$292,7,FALSE))</f>
        <v>11</v>
      </c>
      <c r="K129">
        <f>IF(VLOOKUP($A129,opiskelijoiden_mittaus!$B$2:$AE$292,8,FALSE)="","",VLOOKUP($A129,opiskelijoiden_mittaus!$B$2:$AE$292,8,FALSE))</f>
        <v>270</v>
      </c>
      <c r="L129">
        <f t="shared" si="11"/>
        <v>0</v>
      </c>
      <c r="M129">
        <f t="shared" si="12"/>
        <v>1</v>
      </c>
      <c r="N129">
        <f t="shared" si="13"/>
        <v>0</v>
      </c>
      <c r="O129">
        <f t="shared" si="14"/>
        <v>1</v>
      </c>
      <c r="P129">
        <f t="shared" si="15"/>
        <v>0</v>
      </c>
      <c r="Q129">
        <f t="shared" si="16"/>
        <v>0</v>
      </c>
      <c r="R129">
        <f t="shared" si="17"/>
        <v>1</v>
      </c>
      <c r="S129">
        <f t="shared" si="18"/>
        <v>0</v>
      </c>
      <c r="T129">
        <f t="shared" si="19"/>
        <v>1</v>
      </c>
      <c r="U129">
        <f t="shared" si="20"/>
        <v>-12</v>
      </c>
    </row>
    <row r="130" spans="1:21" ht="12.75">
      <c r="A130">
        <v>398</v>
      </c>
      <c r="B130">
        <f>IF(VLOOKUP($A130,uusintamittaus!$B$2:$AE$292,4,FALSE)="","",VLOOKUP($A130,uusintamittaus!$B$2:$AE$292,4,FALSE))</f>
        <v>0</v>
      </c>
      <c r="C130">
        <f>IF(VLOOKUP($A130,uusintamittaus!$B$2:$AE$292,5,FALSE)="","",VLOOKUP($A130,uusintamittaus!$B$2:$AE$292,5,FALSE))</f>
      </c>
      <c r="D130">
        <f>IF(VLOOKUP($A130,uusintamittaus!$B$2:$AE$292,6,FALSE)="","",VLOOKUP($A130,uusintamittaus!$B$2:$AE$292,6,FALSE))</f>
      </c>
      <c r="E130">
        <f>IF(VLOOKUP($A130,uusintamittaus!$B$2:$AE$292,7,FALSE)="","",VLOOKUP($A130,uusintamittaus!$B$2:$AE$292,7,FALSE))</f>
      </c>
      <c r="F130">
        <f>IF(VLOOKUP($A130,uusintamittaus!$B$2:$AE$292,8,FALSE)="","",VLOOKUP($A130,uusintamittaus!$B$2:$AE$292,8,FALSE))</f>
      </c>
      <c r="G130">
        <f>IF(VLOOKUP($A130,opiskelijoiden_mittaus!$B$2:$AE$292,4,FALSE)="","",VLOOKUP($A130,opiskelijoiden_mittaus!$B$2:$AE$292,4,FALSE))</f>
        <v>0</v>
      </c>
      <c r="H130">
        <f>IF(VLOOKUP($A130,opiskelijoiden_mittaus!$B$2:$AE$292,5,FALSE)="","",VLOOKUP($A130,opiskelijoiden_mittaus!$B$2:$AE$292,5,FALSE))</f>
        <v>1</v>
      </c>
      <c r="I130">
        <f>IF(VLOOKUP($A130,opiskelijoiden_mittaus!$B$2:$AE$292,6,FALSE)="","",VLOOKUP($A130,opiskelijoiden_mittaus!$B$2:$AE$292,6,FALSE))</f>
        <v>3</v>
      </c>
      <c r="J130">
        <f>IF(VLOOKUP($A130,opiskelijoiden_mittaus!$B$2:$AE$292,7,FALSE)="","",VLOOKUP($A130,opiskelijoiden_mittaus!$B$2:$AE$292,7,FALSE))</f>
        <v>11</v>
      </c>
      <c r="K130">
        <f>IF(VLOOKUP($A130,opiskelijoiden_mittaus!$B$2:$AE$292,8,FALSE)="","",VLOOKUP($A130,opiskelijoiden_mittaus!$B$2:$AE$292,8,FALSE))</f>
        <v>275</v>
      </c>
      <c r="L130">
        <f t="shared" si="11"/>
        <v>0</v>
      </c>
      <c r="M130">
        <f t="shared" si="12"/>
        <v>0</v>
      </c>
      <c r="N130">
        <f t="shared" si="13"/>
        <v>0</v>
      </c>
      <c r="O130">
        <f t="shared" si="14"/>
        <v>0</v>
      </c>
      <c r="P130">
        <f t="shared" si="15"/>
        <v>0</v>
      </c>
      <c r="Q130">
        <f t="shared" si="16"/>
        <v>0</v>
      </c>
      <c r="R130">
        <f t="shared" si="17"/>
        <v>0</v>
      </c>
      <c r="S130">
        <f t="shared" si="18"/>
        <v>0</v>
      </c>
      <c r="T130">
        <f t="shared" si="19"/>
        <v>0</v>
      </c>
      <c r="U130">
        <f t="shared" si="20"/>
      </c>
    </row>
    <row r="131" spans="1:21" ht="12.75">
      <c r="A131">
        <v>399</v>
      </c>
      <c r="B131">
        <f>IF(VLOOKUP($A131,uusintamittaus!$B$2:$AE$292,4,FALSE)="","",VLOOKUP($A131,uusintamittaus!$B$2:$AE$292,4,FALSE))</f>
        <v>0</v>
      </c>
      <c r="C131">
        <f>IF(VLOOKUP($A131,uusintamittaus!$B$2:$AE$292,5,FALSE)="","",VLOOKUP($A131,uusintamittaus!$B$2:$AE$292,5,FALSE))</f>
      </c>
      <c r="D131">
        <f>IF(VLOOKUP($A131,uusintamittaus!$B$2:$AE$292,6,FALSE)="","",VLOOKUP($A131,uusintamittaus!$B$2:$AE$292,6,FALSE))</f>
      </c>
      <c r="E131">
        <f>IF(VLOOKUP($A131,uusintamittaus!$B$2:$AE$292,7,FALSE)="","",VLOOKUP($A131,uusintamittaus!$B$2:$AE$292,7,FALSE))</f>
      </c>
      <c r="F131">
        <f>IF(VLOOKUP($A131,uusintamittaus!$B$2:$AE$292,8,FALSE)="","",VLOOKUP($A131,uusintamittaus!$B$2:$AE$292,8,FALSE))</f>
      </c>
      <c r="G131">
        <f>IF(VLOOKUP($A131,opiskelijoiden_mittaus!$B$2:$AE$292,4,FALSE)="","",VLOOKUP($A131,opiskelijoiden_mittaus!$B$2:$AE$292,4,FALSE))</f>
        <v>0</v>
      </c>
      <c r="H131">
        <f>IF(VLOOKUP($A131,opiskelijoiden_mittaus!$B$2:$AE$292,5,FALSE)="","",VLOOKUP($A131,opiskelijoiden_mittaus!$B$2:$AE$292,5,FALSE))</f>
      </c>
      <c r="I131">
        <f>IF(VLOOKUP($A131,opiskelijoiden_mittaus!$B$2:$AE$292,6,FALSE)="","",VLOOKUP($A131,opiskelijoiden_mittaus!$B$2:$AE$292,6,FALSE))</f>
      </c>
      <c r="J131">
        <f>IF(VLOOKUP($A131,opiskelijoiden_mittaus!$B$2:$AE$292,7,FALSE)="","",VLOOKUP($A131,opiskelijoiden_mittaus!$B$2:$AE$292,7,FALSE))</f>
      </c>
      <c r="K131">
        <f>IF(VLOOKUP($A131,opiskelijoiden_mittaus!$B$2:$AE$292,8,FALSE)="","",VLOOKUP($A131,opiskelijoiden_mittaus!$B$2:$AE$292,8,FALSE))</f>
      </c>
      <c r="L131">
        <f t="shared" si="11"/>
        <v>0</v>
      </c>
      <c r="M131">
        <f t="shared" si="12"/>
        <v>0</v>
      </c>
      <c r="N131">
        <f t="shared" si="13"/>
        <v>0</v>
      </c>
      <c r="O131">
        <f t="shared" si="14"/>
        <v>0</v>
      </c>
      <c r="P131">
        <f t="shared" si="15"/>
        <v>0</v>
      </c>
      <c r="Q131">
        <f t="shared" si="16"/>
        <v>0</v>
      </c>
      <c r="R131">
        <f t="shared" si="17"/>
        <v>0</v>
      </c>
      <c r="S131">
        <f t="shared" si="18"/>
        <v>0</v>
      </c>
      <c r="T131">
        <f t="shared" si="19"/>
        <v>0</v>
      </c>
      <c r="U131">
        <f t="shared" si="20"/>
      </c>
    </row>
    <row r="132" spans="1:21" ht="12.75">
      <c r="A132">
        <v>400</v>
      </c>
      <c r="B132">
        <f>IF(VLOOKUP($A132,uusintamittaus!$B$2:$AE$292,4,FALSE)="","",VLOOKUP($A132,uusintamittaus!$B$2:$AE$292,4,FALSE))</f>
        <v>1</v>
      </c>
      <c r="C132">
        <f>IF(VLOOKUP($A132,uusintamittaus!$B$2:$AE$292,5,FALSE)="","",VLOOKUP($A132,uusintamittaus!$B$2:$AE$292,5,FALSE))</f>
        <v>1</v>
      </c>
      <c r="D132">
        <f>IF(VLOOKUP($A132,uusintamittaus!$B$2:$AE$292,6,FALSE)="","",VLOOKUP($A132,uusintamittaus!$B$2:$AE$292,6,FALSE))</f>
        <v>3</v>
      </c>
      <c r="E132">
        <f>IF(VLOOKUP($A132,uusintamittaus!$B$2:$AE$292,7,FALSE)="","",VLOOKUP($A132,uusintamittaus!$B$2:$AE$292,7,FALSE))</f>
        <v>11</v>
      </c>
      <c r="F132">
        <f>IF(VLOOKUP($A132,uusintamittaus!$B$2:$AE$292,8,FALSE)="","",VLOOKUP($A132,uusintamittaus!$B$2:$AE$292,8,FALSE))</f>
        <v>213</v>
      </c>
      <c r="G132">
        <f>IF(VLOOKUP($A132,opiskelijoiden_mittaus!$B$2:$AE$292,4,FALSE)="","",VLOOKUP($A132,opiskelijoiden_mittaus!$B$2:$AE$292,4,FALSE))</f>
        <v>0</v>
      </c>
      <c r="H132">
        <f>IF(VLOOKUP($A132,opiskelijoiden_mittaus!$B$2:$AE$292,5,FALSE)="","",VLOOKUP($A132,opiskelijoiden_mittaus!$B$2:$AE$292,5,FALSE))</f>
      </c>
      <c r="I132">
        <f>IF(VLOOKUP($A132,opiskelijoiden_mittaus!$B$2:$AE$292,6,FALSE)="","",VLOOKUP($A132,opiskelijoiden_mittaus!$B$2:$AE$292,6,FALSE))</f>
      </c>
      <c r="J132">
        <f>IF(VLOOKUP($A132,opiskelijoiden_mittaus!$B$2:$AE$292,7,FALSE)="","",VLOOKUP($A132,opiskelijoiden_mittaus!$B$2:$AE$292,7,FALSE))</f>
      </c>
      <c r="K132">
        <f>IF(VLOOKUP($A132,opiskelijoiden_mittaus!$B$2:$AE$292,8,FALSE)="","",VLOOKUP($A132,opiskelijoiden_mittaus!$B$2:$AE$292,8,FALSE))</f>
      </c>
      <c r="L132">
        <f t="shared" si="11"/>
        <v>1</v>
      </c>
      <c r="M132">
        <f t="shared" si="12"/>
        <v>0</v>
      </c>
      <c r="N132">
        <f t="shared" si="13"/>
        <v>0</v>
      </c>
      <c r="O132">
        <f t="shared" si="14"/>
        <v>0</v>
      </c>
      <c r="P132">
        <f t="shared" si="15"/>
        <v>0</v>
      </c>
      <c r="Q132">
        <f t="shared" si="16"/>
        <v>0</v>
      </c>
      <c r="R132">
        <f t="shared" si="17"/>
        <v>0</v>
      </c>
      <c r="S132">
        <f t="shared" si="18"/>
        <v>0</v>
      </c>
      <c r="T132">
        <f t="shared" si="19"/>
        <v>0</v>
      </c>
      <c r="U132">
        <f t="shared" si="20"/>
      </c>
    </row>
    <row r="133" spans="1:21" ht="12.75">
      <c r="A133">
        <v>401</v>
      </c>
      <c r="B133">
        <f>IF(VLOOKUP($A133,uusintamittaus!$B$2:$AE$292,4,FALSE)="","",VLOOKUP($A133,uusintamittaus!$B$2:$AE$292,4,FALSE))</f>
        <v>0</v>
      </c>
      <c r="C133">
        <f>IF(VLOOKUP($A133,uusintamittaus!$B$2:$AE$292,5,FALSE)="","",VLOOKUP($A133,uusintamittaus!$B$2:$AE$292,5,FALSE))</f>
      </c>
      <c r="D133">
        <f>IF(VLOOKUP($A133,uusintamittaus!$B$2:$AE$292,6,FALSE)="","",VLOOKUP($A133,uusintamittaus!$B$2:$AE$292,6,FALSE))</f>
      </c>
      <c r="E133">
        <f>IF(VLOOKUP($A133,uusintamittaus!$B$2:$AE$292,7,FALSE)="","",VLOOKUP($A133,uusintamittaus!$B$2:$AE$292,7,FALSE))</f>
      </c>
      <c r="F133">
        <f>IF(VLOOKUP($A133,uusintamittaus!$B$2:$AE$292,8,FALSE)="","",VLOOKUP($A133,uusintamittaus!$B$2:$AE$292,8,FALSE))</f>
      </c>
      <c r="G133">
        <f>IF(VLOOKUP($A133,opiskelijoiden_mittaus!$B$2:$AE$292,4,FALSE)="","",VLOOKUP($A133,opiskelijoiden_mittaus!$B$2:$AE$292,4,FALSE))</f>
        <v>0</v>
      </c>
      <c r="H133">
        <f>IF(VLOOKUP($A133,opiskelijoiden_mittaus!$B$2:$AE$292,5,FALSE)="","",VLOOKUP($A133,opiskelijoiden_mittaus!$B$2:$AE$292,5,FALSE))</f>
      </c>
      <c r="I133">
        <f>IF(VLOOKUP($A133,opiskelijoiden_mittaus!$B$2:$AE$292,6,FALSE)="","",VLOOKUP($A133,opiskelijoiden_mittaus!$B$2:$AE$292,6,FALSE))</f>
      </c>
      <c r="J133">
        <f>IF(VLOOKUP($A133,opiskelijoiden_mittaus!$B$2:$AE$292,7,FALSE)="","",VLOOKUP($A133,opiskelijoiden_mittaus!$B$2:$AE$292,7,FALSE))</f>
      </c>
      <c r="K133">
        <f>IF(VLOOKUP($A133,opiskelijoiden_mittaus!$B$2:$AE$292,8,FALSE)="","",VLOOKUP($A133,opiskelijoiden_mittaus!$B$2:$AE$292,8,FALSE))</f>
      </c>
      <c r="L133">
        <f aca="true" t="shared" si="21" ref="L133:L196">IF(B133-G133&lt;&gt;0,1,0)</f>
        <v>0</v>
      </c>
      <c r="M133">
        <f aca="true" t="shared" si="22" ref="M133:M196">IF(AND(C133&lt;&gt;"",H133&lt;&gt;""),1,0)</f>
        <v>0</v>
      </c>
      <c r="N133">
        <f aca="true" t="shared" si="23" ref="N133:N196">IF(M133=1,IF(H133-C133&lt;&gt;0,1,0),0)</f>
        <v>0</v>
      </c>
      <c r="O133">
        <f aca="true" t="shared" si="24" ref="O133:O196">IF(AND(D133&lt;&gt;"",I133&lt;&gt;""),1,0)</f>
        <v>0</v>
      </c>
      <c r="P133">
        <f aca="true" t="shared" si="25" ref="P133:P196">IF(O133=1,IF(D133-I133&lt;&gt;0,1,0),0)</f>
        <v>0</v>
      </c>
      <c r="Q133">
        <f aca="true" t="shared" si="26" ref="Q133:Q196">IF(P133=1,IF(OR(AND(D133=3,I133=4),AND(D133=4,I133=3)),0,1),0)</f>
        <v>0</v>
      </c>
      <c r="R133">
        <f aca="true" t="shared" si="27" ref="R133:R196">IF(AND(E133&lt;&gt;"",J133&lt;&gt;""),1,0)</f>
        <v>0</v>
      </c>
      <c r="S133">
        <f aca="true" t="shared" si="28" ref="S133:S196">IF(R133=1,IF(E133-J133&lt;&gt;0,1,0),0)</f>
        <v>0</v>
      </c>
      <c r="T133">
        <f aca="true" t="shared" si="29" ref="T133:T196">IF(AND(F133&lt;&gt;"",K133&lt;&gt;""),1,0)</f>
        <v>0</v>
      </c>
      <c r="U133">
        <f aca="true" t="shared" si="30" ref="U133:U196">IF(T133=1,F133-K133,"")</f>
      </c>
    </row>
    <row r="134" spans="1:21" ht="12.75">
      <c r="A134">
        <v>402</v>
      </c>
      <c r="B134">
        <f>IF(VLOOKUP($A134,uusintamittaus!$B$2:$AE$292,4,FALSE)="","",VLOOKUP($A134,uusintamittaus!$B$2:$AE$292,4,FALSE))</f>
        <v>0</v>
      </c>
      <c r="C134">
        <f>IF(VLOOKUP($A134,uusintamittaus!$B$2:$AE$292,5,FALSE)="","",VLOOKUP($A134,uusintamittaus!$B$2:$AE$292,5,FALSE))</f>
      </c>
      <c r="D134">
        <f>IF(VLOOKUP($A134,uusintamittaus!$B$2:$AE$292,6,FALSE)="","",VLOOKUP($A134,uusintamittaus!$B$2:$AE$292,6,FALSE))</f>
      </c>
      <c r="E134">
        <f>IF(VLOOKUP($A134,uusintamittaus!$B$2:$AE$292,7,FALSE)="","",VLOOKUP($A134,uusintamittaus!$B$2:$AE$292,7,FALSE))</f>
      </c>
      <c r="F134">
        <f>IF(VLOOKUP($A134,uusintamittaus!$B$2:$AE$292,8,FALSE)="","",VLOOKUP($A134,uusintamittaus!$B$2:$AE$292,8,FALSE))</f>
      </c>
      <c r="G134">
        <f>IF(VLOOKUP($A134,opiskelijoiden_mittaus!$B$2:$AE$292,4,FALSE)="","",VLOOKUP($A134,opiskelijoiden_mittaus!$B$2:$AE$292,4,FALSE))</f>
        <v>1</v>
      </c>
      <c r="H134">
        <f>IF(VLOOKUP($A134,opiskelijoiden_mittaus!$B$2:$AE$292,5,FALSE)="","",VLOOKUP($A134,opiskelijoiden_mittaus!$B$2:$AE$292,5,FALSE))</f>
        <v>1</v>
      </c>
      <c r="I134">
        <f>IF(VLOOKUP($A134,opiskelijoiden_mittaus!$B$2:$AE$292,6,FALSE)="","",VLOOKUP($A134,opiskelijoiden_mittaus!$B$2:$AE$292,6,FALSE))</f>
        <v>1</v>
      </c>
      <c r="J134">
        <f>IF(VLOOKUP($A134,opiskelijoiden_mittaus!$B$2:$AE$292,7,FALSE)="","",VLOOKUP($A134,opiskelijoiden_mittaus!$B$2:$AE$292,7,FALSE))</f>
        <v>11</v>
      </c>
      <c r="K134">
        <f>IF(VLOOKUP($A134,opiskelijoiden_mittaus!$B$2:$AE$292,8,FALSE)="","",VLOOKUP($A134,opiskelijoiden_mittaus!$B$2:$AE$292,8,FALSE))</f>
        <v>300</v>
      </c>
      <c r="L134">
        <f t="shared" si="21"/>
        <v>1</v>
      </c>
      <c r="M134">
        <f t="shared" si="22"/>
        <v>0</v>
      </c>
      <c r="N134">
        <f t="shared" si="23"/>
        <v>0</v>
      </c>
      <c r="O134">
        <f t="shared" si="24"/>
        <v>0</v>
      </c>
      <c r="P134">
        <f t="shared" si="25"/>
        <v>0</v>
      </c>
      <c r="Q134">
        <f t="shared" si="26"/>
        <v>0</v>
      </c>
      <c r="R134">
        <f t="shared" si="27"/>
        <v>0</v>
      </c>
      <c r="S134">
        <f t="shared" si="28"/>
        <v>0</v>
      </c>
      <c r="T134">
        <f t="shared" si="29"/>
        <v>0</v>
      </c>
      <c r="U134">
        <f t="shared" si="30"/>
      </c>
    </row>
    <row r="135" spans="1:21" ht="12.75">
      <c r="A135">
        <v>403</v>
      </c>
      <c r="B135">
        <f>IF(VLOOKUP($A135,uusintamittaus!$B$2:$AE$292,4,FALSE)="","",VLOOKUP($A135,uusintamittaus!$B$2:$AE$292,4,FALSE))</f>
        <v>1</v>
      </c>
      <c r="C135">
        <f>IF(VLOOKUP($A135,uusintamittaus!$B$2:$AE$292,5,FALSE)="","",VLOOKUP($A135,uusintamittaus!$B$2:$AE$292,5,FALSE))</f>
        <v>1</v>
      </c>
      <c r="D135">
        <f>IF(VLOOKUP($A135,uusintamittaus!$B$2:$AE$292,6,FALSE)="","",VLOOKUP($A135,uusintamittaus!$B$2:$AE$292,6,FALSE))</f>
        <v>1</v>
      </c>
      <c r="E135">
        <f>IF(VLOOKUP($A135,uusintamittaus!$B$2:$AE$292,7,FALSE)="","",VLOOKUP($A135,uusintamittaus!$B$2:$AE$292,7,FALSE))</f>
        <v>11</v>
      </c>
      <c r="F135">
        <f>IF(VLOOKUP($A135,uusintamittaus!$B$2:$AE$292,8,FALSE)="","",VLOOKUP($A135,uusintamittaus!$B$2:$AE$292,8,FALSE))</f>
        <v>253</v>
      </c>
      <c r="G135">
        <f>IF(VLOOKUP($A135,opiskelijoiden_mittaus!$B$2:$AE$292,4,FALSE)="","",VLOOKUP($A135,opiskelijoiden_mittaus!$B$2:$AE$292,4,FALSE))</f>
        <v>1</v>
      </c>
      <c r="H135">
        <f>IF(VLOOKUP($A135,opiskelijoiden_mittaus!$B$2:$AE$292,5,FALSE)="","",VLOOKUP($A135,opiskelijoiden_mittaus!$B$2:$AE$292,5,FALSE))</f>
        <v>1</v>
      </c>
      <c r="I135">
        <f>IF(VLOOKUP($A135,opiskelijoiden_mittaus!$B$2:$AE$292,6,FALSE)="","",VLOOKUP($A135,opiskelijoiden_mittaus!$B$2:$AE$292,6,FALSE))</f>
        <v>1</v>
      </c>
      <c r="J135">
        <f>IF(VLOOKUP($A135,opiskelijoiden_mittaus!$B$2:$AE$292,7,FALSE)="","",VLOOKUP($A135,opiskelijoiden_mittaus!$B$2:$AE$292,7,FALSE))</f>
        <v>11</v>
      </c>
      <c r="K135">
        <f>IF(VLOOKUP($A135,opiskelijoiden_mittaus!$B$2:$AE$292,8,FALSE)="","",VLOOKUP($A135,opiskelijoiden_mittaus!$B$2:$AE$292,8,FALSE))</f>
        <v>264</v>
      </c>
      <c r="L135">
        <f t="shared" si="21"/>
        <v>0</v>
      </c>
      <c r="M135">
        <f t="shared" si="22"/>
        <v>1</v>
      </c>
      <c r="N135">
        <f t="shared" si="23"/>
        <v>0</v>
      </c>
      <c r="O135">
        <f t="shared" si="24"/>
        <v>1</v>
      </c>
      <c r="P135">
        <f t="shared" si="25"/>
        <v>0</v>
      </c>
      <c r="Q135">
        <f t="shared" si="26"/>
        <v>0</v>
      </c>
      <c r="R135">
        <f t="shared" si="27"/>
        <v>1</v>
      </c>
      <c r="S135">
        <f t="shared" si="28"/>
        <v>0</v>
      </c>
      <c r="T135">
        <f t="shared" si="29"/>
        <v>1</v>
      </c>
      <c r="U135">
        <f t="shared" si="30"/>
        <v>-11</v>
      </c>
    </row>
    <row r="136" spans="1:21" ht="12.75">
      <c r="A136">
        <v>404</v>
      </c>
      <c r="B136">
        <f>IF(VLOOKUP($A136,uusintamittaus!$B$2:$AE$292,4,FALSE)="","",VLOOKUP($A136,uusintamittaus!$B$2:$AE$292,4,FALSE))</f>
        <v>1</v>
      </c>
      <c r="C136">
        <f>IF(VLOOKUP($A136,uusintamittaus!$B$2:$AE$292,5,FALSE)="","",VLOOKUP($A136,uusintamittaus!$B$2:$AE$292,5,FALSE))</f>
        <v>1</v>
      </c>
      <c r="D136">
        <f>IF(VLOOKUP($A136,uusintamittaus!$B$2:$AE$292,6,FALSE)="","",VLOOKUP($A136,uusintamittaus!$B$2:$AE$292,6,FALSE))</f>
        <v>1</v>
      </c>
      <c r="E136">
        <f>IF(VLOOKUP($A136,uusintamittaus!$B$2:$AE$292,7,FALSE)="","",VLOOKUP($A136,uusintamittaus!$B$2:$AE$292,7,FALSE))</f>
        <v>11</v>
      </c>
      <c r="F136">
        <f>IF(VLOOKUP($A136,uusintamittaus!$B$2:$AE$292,8,FALSE)="","",VLOOKUP($A136,uusintamittaus!$B$2:$AE$292,8,FALSE))</f>
        <v>275</v>
      </c>
      <c r="G136">
        <f>IF(VLOOKUP($A136,opiskelijoiden_mittaus!$B$2:$AE$292,4,FALSE)="","",VLOOKUP($A136,opiskelijoiden_mittaus!$B$2:$AE$292,4,FALSE))</f>
        <v>1</v>
      </c>
      <c r="H136">
        <f>IF(VLOOKUP($A136,opiskelijoiden_mittaus!$B$2:$AE$292,5,FALSE)="","",VLOOKUP($A136,opiskelijoiden_mittaus!$B$2:$AE$292,5,FALSE))</f>
        <v>1</v>
      </c>
      <c r="I136">
        <f>IF(VLOOKUP($A136,opiskelijoiden_mittaus!$B$2:$AE$292,6,FALSE)="","",VLOOKUP($A136,opiskelijoiden_mittaus!$B$2:$AE$292,6,FALSE))</f>
        <v>1</v>
      </c>
      <c r="J136">
        <f>IF(VLOOKUP($A136,opiskelijoiden_mittaus!$B$2:$AE$292,7,FALSE)="","",VLOOKUP($A136,opiskelijoiden_mittaus!$B$2:$AE$292,7,FALSE))</f>
        <v>11</v>
      </c>
      <c r="K136">
        <f>IF(VLOOKUP($A136,opiskelijoiden_mittaus!$B$2:$AE$292,8,FALSE)="","",VLOOKUP($A136,opiskelijoiden_mittaus!$B$2:$AE$292,8,FALSE))</f>
        <v>286</v>
      </c>
      <c r="L136">
        <f t="shared" si="21"/>
        <v>0</v>
      </c>
      <c r="M136">
        <f t="shared" si="22"/>
        <v>1</v>
      </c>
      <c r="N136">
        <f t="shared" si="23"/>
        <v>0</v>
      </c>
      <c r="O136">
        <f t="shared" si="24"/>
        <v>1</v>
      </c>
      <c r="P136">
        <f t="shared" si="25"/>
        <v>0</v>
      </c>
      <c r="Q136">
        <f t="shared" si="26"/>
        <v>0</v>
      </c>
      <c r="R136">
        <f t="shared" si="27"/>
        <v>1</v>
      </c>
      <c r="S136">
        <f t="shared" si="28"/>
        <v>0</v>
      </c>
      <c r="T136">
        <f t="shared" si="29"/>
        <v>1</v>
      </c>
      <c r="U136">
        <f t="shared" si="30"/>
        <v>-11</v>
      </c>
    </row>
    <row r="137" spans="1:21" ht="12.75">
      <c r="A137">
        <v>405</v>
      </c>
      <c r="B137">
        <f>IF(VLOOKUP($A137,uusintamittaus!$B$2:$AE$292,4,FALSE)="","",VLOOKUP($A137,uusintamittaus!$B$2:$AE$292,4,FALSE))</f>
        <v>0</v>
      </c>
      <c r="C137">
        <f>IF(VLOOKUP($A137,uusintamittaus!$B$2:$AE$292,5,FALSE)="","",VLOOKUP($A137,uusintamittaus!$B$2:$AE$292,5,FALSE))</f>
      </c>
      <c r="D137">
        <f>IF(VLOOKUP($A137,uusintamittaus!$B$2:$AE$292,6,FALSE)="","",VLOOKUP($A137,uusintamittaus!$B$2:$AE$292,6,FALSE))</f>
      </c>
      <c r="E137">
        <f>IF(VLOOKUP($A137,uusintamittaus!$B$2:$AE$292,7,FALSE)="","",VLOOKUP($A137,uusintamittaus!$B$2:$AE$292,7,FALSE))</f>
      </c>
      <c r="F137">
        <f>IF(VLOOKUP($A137,uusintamittaus!$B$2:$AE$292,8,FALSE)="","",VLOOKUP($A137,uusintamittaus!$B$2:$AE$292,8,FALSE))</f>
      </c>
      <c r="G137">
        <f>IF(VLOOKUP($A137,opiskelijoiden_mittaus!$B$2:$AE$292,4,FALSE)="","",VLOOKUP($A137,opiskelijoiden_mittaus!$B$2:$AE$292,4,FALSE))</f>
        <v>0</v>
      </c>
      <c r="H137">
        <f>IF(VLOOKUP($A137,opiskelijoiden_mittaus!$B$2:$AE$292,5,FALSE)="","",VLOOKUP($A137,opiskelijoiden_mittaus!$B$2:$AE$292,5,FALSE))</f>
      </c>
      <c r="I137">
        <f>IF(VLOOKUP($A137,opiskelijoiden_mittaus!$B$2:$AE$292,6,FALSE)="","",VLOOKUP($A137,opiskelijoiden_mittaus!$B$2:$AE$292,6,FALSE))</f>
      </c>
      <c r="J137">
        <f>IF(VLOOKUP($A137,opiskelijoiden_mittaus!$B$2:$AE$292,7,FALSE)="","",VLOOKUP($A137,opiskelijoiden_mittaus!$B$2:$AE$292,7,FALSE))</f>
      </c>
      <c r="K137">
        <f>IF(VLOOKUP($A137,opiskelijoiden_mittaus!$B$2:$AE$292,8,FALSE)="","",VLOOKUP($A137,opiskelijoiden_mittaus!$B$2:$AE$292,8,FALSE))</f>
      </c>
      <c r="L137">
        <f t="shared" si="21"/>
        <v>0</v>
      </c>
      <c r="M137">
        <f t="shared" si="22"/>
        <v>0</v>
      </c>
      <c r="N137">
        <f t="shared" si="23"/>
        <v>0</v>
      </c>
      <c r="O137">
        <f t="shared" si="24"/>
        <v>0</v>
      </c>
      <c r="P137">
        <f t="shared" si="25"/>
        <v>0</v>
      </c>
      <c r="Q137">
        <f t="shared" si="26"/>
        <v>0</v>
      </c>
      <c r="R137">
        <f t="shared" si="27"/>
        <v>0</v>
      </c>
      <c r="S137">
        <f t="shared" si="28"/>
        <v>0</v>
      </c>
      <c r="T137">
        <f t="shared" si="29"/>
        <v>0</v>
      </c>
      <c r="U137">
        <f t="shared" si="30"/>
      </c>
    </row>
    <row r="138" spans="1:21" ht="12.75">
      <c r="A138">
        <v>406</v>
      </c>
      <c r="B138">
        <f>IF(VLOOKUP($A138,uusintamittaus!$B$2:$AE$292,4,FALSE)="","",VLOOKUP($A138,uusintamittaus!$B$2:$AE$292,4,FALSE))</f>
        <v>1</v>
      </c>
      <c r="C138">
        <f>IF(VLOOKUP($A138,uusintamittaus!$B$2:$AE$292,5,FALSE)="","",VLOOKUP($A138,uusintamittaus!$B$2:$AE$292,5,FALSE))</f>
        <v>1</v>
      </c>
      <c r="D138">
        <f>IF(VLOOKUP($A138,uusintamittaus!$B$2:$AE$292,6,FALSE)="","",VLOOKUP($A138,uusintamittaus!$B$2:$AE$292,6,FALSE))</f>
        <v>1</v>
      </c>
      <c r="E138">
        <f>IF(VLOOKUP($A138,uusintamittaus!$B$2:$AE$292,7,FALSE)="","",VLOOKUP($A138,uusintamittaus!$B$2:$AE$292,7,FALSE))</f>
        <v>11</v>
      </c>
      <c r="F138">
        <f>IF(VLOOKUP($A138,uusintamittaus!$B$2:$AE$292,8,FALSE)="","",VLOOKUP($A138,uusintamittaus!$B$2:$AE$292,8,FALSE))</f>
        <v>183</v>
      </c>
      <c r="G138">
        <f>IF(VLOOKUP($A138,opiskelijoiden_mittaus!$B$2:$AE$292,4,FALSE)="","",VLOOKUP($A138,opiskelijoiden_mittaus!$B$2:$AE$292,4,FALSE))</f>
        <v>1</v>
      </c>
      <c r="H138">
        <f>IF(VLOOKUP($A138,opiskelijoiden_mittaus!$B$2:$AE$292,5,FALSE)="","",VLOOKUP($A138,opiskelijoiden_mittaus!$B$2:$AE$292,5,FALSE))</f>
        <v>1</v>
      </c>
      <c r="I138">
        <f>IF(VLOOKUP($A138,opiskelijoiden_mittaus!$B$2:$AE$292,6,FALSE)="","",VLOOKUP($A138,opiskelijoiden_mittaus!$B$2:$AE$292,6,FALSE))</f>
        <v>1</v>
      </c>
      <c r="J138">
        <f>IF(VLOOKUP($A138,opiskelijoiden_mittaus!$B$2:$AE$292,7,FALSE)="","",VLOOKUP($A138,opiskelijoiden_mittaus!$B$2:$AE$292,7,FALSE))</f>
        <v>11</v>
      </c>
      <c r="K138">
        <f>IF(VLOOKUP($A138,opiskelijoiden_mittaus!$B$2:$AE$292,8,FALSE)="","",VLOOKUP($A138,opiskelijoiden_mittaus!$B$2:$AE$292,8,FALSE))</f>
        <v>193</v>
      </c>
      <c r="L138">
        <f t="shared" si="21"/>
        <v>0</v>
      </c>
      <c r="M138">
        <f t="shared" si="22"/>
        <v>1</v>
      </c>
      <c r="N138">
        <f t="shared" si="23"/>
        <v>0</v>
      </c>
      <c r="O138">
        <f t="shared" si="24"/>
        <v>1</v>
      </c>
      <c r="P138">
        <f t="shared" si="25"/>
        <v>0</v>
      </c>
      <c r="Q138">
        <f t="shared" si="26"/>
        <v>0</v>
      </c>
      <c r="R138">
        <f t="shared" si="27"/>
        <v>1</v>
      </c>
      <c r="S138">
        <f t="shared" si="28"/>
        <v>0</v>
      </c>
      <c r="T138">
        <f t="shared" si="29"/>
        <v>1</v>
      </c>
      <c r="U138">
        <f t="shared" si="30"/>
        <v>-10</v>
      </c>
    </row>
    <row r="139" spans="1:21" ht="12.75">
      <c r="A139">
        <v>407</v>
      </c>
      <c r="B139">
        <f>IF(VLOOKUP($A139,uusintamittaus!$B$2:$AE$292,4,FALSE)="","",VLOOKUP($A139,uusintamittaus!$B$2:$AE$292,4,FALSE))</f>
        <v>0</v>
      </c>
      <c r="C139">
        <f>IF(VLOOKUP($A139,uusintamittaus!$B$2:$AE$292,5,FALSE)="","",VLOOKUP($A139,uusintamittaus!$B$2:$AE$292,5,FALSE))</f>
      </c>
      <c r="D139">
        <f>IF(VLOOKUP($A139,uusintamittaus!$B$2:$AE$292,6,FALSE)="","",VLOOKUP($A139,uusintamittaus!$B$2:$AE$292,6,FALSE))</f>
      </c>
      <c r="E139">
        <f>IF(VLOOKUP($A139,uusintamittaus!$B$2:$AE$292,7,FALSE)="","",VLOOKUP($A139,uusintamittaus!$B$2:$AE$292,7,FALSE))</f>
      </c>
      <c r="F139">
        <f>IF(VLOOKUP($A139,uusintamittaus!$B$2:$AE$292,8,FALSE)="","",VLOOKUP($A139,uusintamittaus!$B$2:$AE$292,8,FALSE))</f>
      </c>
      <c r="G139">
        <f>IF(VLOOKUP($A139,opiskelijoiden_mittaus!$B$2:$AE$292,4,FALSE)="","",VLOOKUP($A139,opiskelijoiden_mittaus!$B$2:$AE$292,4,FALSE))</f>
        <v>1</v>
      </c>
      <c r="H139">
        <f>IF(VLOOKUP($A139,opiskelijoiden_mittaus!$B$2:$AE$292,5,FALSE)="","",VLOOKUP($A139,opiskelijoiden_mittaus!$B$2:$AE$292,5,FALSE))</f>
        <v>1</v>
      </c>
      <c r="I139">
        <f>IF(VLOOKUP($A139,opiskelijoiden_mittaus!$B$2:$AE$292,6,FALSE)="","",VLOOKUP($A139,opiskelijoiden_mittaus!$B$2:$AE$292,6,FALSE))</f>
        <v>1</v>
      </c>
      <c r="J139">
        <f>IF(VLOOKUP($A139,opiskelijoiden_mittaus!$B$2:$AE$292,7,FALSE)="","",VLOOKUP($A139,opiskelijoiden_mittaus!$B$2:$AE$292,7,FALSE))</f>
        <v>11</v>
      </c>
      <c r="K139">
        <f>IF(VLOOKUP($A139,opiskelijoiden_mittaus!$B$2:$AE$292,8,FALSE)="","",VLOOKUP($A139,opiskelijoiden_mittaus!$B$2:$AE$292,8,FALSE))</f>
        <v>214</v>
      </c>
      <c r="L139">
        <f t="shared" si="21"/>
        <v>1</v>
      </c>
      <c r="M139">
        <f t="shared" si="22"/>
        <v>0</v>
      </c>
      <c r="N139">
        <f t="shared" si="23"/>
        <v>0</v>
      </c>
      <c r="O139">
        <f t="shared" si="24"/>
        <v>0</v>
      </c>
      <c r="P139">
        <f t="shared" si="25"/>
        <v>0</v>
      </c>
      <c r="Q139">
        <f t="shared" si="26"/>
        <v>0</v>
      </c>
      <c r="R139">
        <f t="shared" si="27"/>
        <v>0</v>
      </c>
      <c r="S139">
        <f t="shared" si="28"/>
        <v>0</v>
      </c>
      <c r="T139">
        <f t="shared" si="29"/>
        <v>0</v>
      </c>
      <c r="U139">
        <f t="shared" si="30"/>
      </c>
    </row>
    <row r="140" spans="1:21" ht="12.75">
      <c r="A140">
        <v>408</v>
      </c>
      <c r="B140">
        <f>IF(VLOOKUP($A140,uusintamittaus!$B$2:$AE$292,4,FALSE)="","",VLOOKUP($A140,uusintamittaus!$B$2:$AE$292,4,FALSE))</f>
        <v>1</v>
      </c>
      <c r="C140">
        <f>IF(VLOOKUP($A140,uusintamittaus!$B$2:$AE$292,5,FALSE)="","",VLOOKUP($A140,uusintamittaus!$B$2:$AE$292,5,FALSE))</f>
        <v>1</v>
      </c>
      <c r="D140">
        <f>IF(VLOOKUP($A140,uusintamittaus!$B$2:$AE$292,6,FALSE)="","",VLOOKUP($A140,uusintamittaus!$B$2:$AE$292,6,FALSE))</f>
        <v>1</v>
      </c>
      <c r="E140">
        <f>IF(VLOOKUP($A140,uusintamittaus!$B$2:$AE$292,7,FALSE)="","",VLOOKUP($A140,uusintamittaus!$B$2:$AE$292,7,FALSE))</f>
        <v>11</v>
      </c>
      <c r="F140">
        <f>IF(VLOOKUP($A140,uusintamittaus!$B$2:$AE$292,8,FALSE)="","",VLOOKUP($A140,uusintamittaus!$B$2:$AE$292,8,FALSE))</f>
        <v>219</v>
      </c>
      <c r="G140">
        <f>IF(VLOOKUP($A140,opiskelijoiden_mittaus!$B$2:$AE$292,4,FALSE)="","",VLOOKUP($A140,opiskelijoiden_mittaus!$B$2:$AE$292,4,FALSE))</f>
        <v>1</v>
      </c>
      <c r="H140">
        <f>IF(VLOOKUP($A140,opiskelijoiden_mittaus!$B$2:$AE$292,5,FALSE)="","",VLOOKUP($A140,opiskelijoiden_mittaus!$B$2:$AE$292,5,FALSE))</f>
        <v>1</v>
      </c>
      <c r="I140">
        <f>IF(VLOOKUP($A140,opiskelijoiden_mittaus!$B$2:$AE$292,6,FALSE)="","",VLOOKUP($A140,opiskelijoiden_mittaus!$B$2:$AE$292,6,FALSE))</f>
        <v>1</v>
      </c>
      <c r="J140">
        <f>IF(VLOOKUP($A140,opiskelijoiden_mittaus!$B$2:$AE$292,7,FALSE)="","",VLOOKUP($A140,opiskelijoiden_mittaus!$B$2:$AE$292,7,FALSE))</f>
        <v>11</v>
      </c>
      <c r="K140">
        <f>IF(VLOOKUP($A140,opiskelijoiden_mittaus!$B$2:$AE$292,8,FALSE)="","",VLOOKUP($A140,opiskelijoiden_mittaus!$B$2:$AE$292,8,FALSE))</f>
        <v>230</v>
      </c>
      <c r="L140">
        <f t="shared" si="21"/>
        <v>0</v>
      </c>
      <c r="M140">
        <f t="shared" si="22"/>
        <v>1</v>
      </c>
      <c r="N140">
        <f t="shared" si="23"/>
        <v>0</v>
      </c>
      <c r="O140">
        <f t="shared" si="24"/>
        <v>1</v>
      </c>
      <c r="P140">
        <f t="shared" si="25"/>
        <v>0</v>
      </c>
      <c r="Q140">
        <f t="shared" si="26"/>
        <v>0</v>
      </c>
      <c r="R140">
        <f t="shared" si="27"/>
        <v>1</v>
      </c>
      <c r="S140">
        <f t="shared" si="28"/>
        <v>0</v>
      </c>
      <c r="T140">
        <f t="shared" si="29"/>
        <v>1</v>
      </c>
      <c r="U140">
        <f t="shared" si="30"/>
        <v>-11</v>
      </c>
    </row>
    <row r="141" spans="1:21" ht="12.75">
      <c r="A141">
        <v>409</v>
      </c>
      <c r="B141">
        <f>IF(VLOOKUP($A141,uusintamittaus!$B$2:$AE$292,4,FALSE)="","",VLOOKUP($A141,uusintamittaus!$B$2:$AE$292,4,FALSE))</f>
        <v>0</v>
      </c>
      <c r="C141">
        <f>IF(VLOOKUP($A141,uusintamittaus!$B$2:$AE$292,5,FALSE)="","",VLOOKUP($A141,uusintamittaus!$B$2:$AE$292,5,FALSE))</f>
      </c>
      <c r="D141">
        <f>IF(VLOOKUP($A141,uusintamittaus!$B$2:$AE$292,6,FALSE)="","",VLOOKUP($A141,uusintamittaus!$B$2:$AE$292,6,FALSE))</f>
      </c>
      <c r="E141">
        <f>IF(VLOOKUP($A141,uusintamittaus!$B$2:$AE$292,7,FALSE)="","",VLOOKUP($A141,uusintamittaus!$B$2:$AE$292,7,FALSE))</f>
      </c>
      <c r="F141">
        <f>IF(VLOOKUP($A141,uusintamittaus!$B$2:$AE$292,8,FALSE)="","",VLOOKUP($A141,uusintamittaus!$B$2:$AE$292,8,FALSE))</f>
      </c>
      <c r="G141">
        <f>IF(VLOOKUP($A141,opiskelijoiden_mittaus!$B$2:$AE$292,4,FALSE)="","",VLOOKUP($A141,opiskelijoiden_mittaus!$B$2:$AE$292,4,FALSE))</f>
        <v>0</v>
      </c>
      <c r="H141">
        <f>IF(VLOOKUP($A141,opiskelijoiden_mittaus!$B$2:$AE$292,5,FALSE)="","",VLOOKUP($A141,opiskelijoiden_mittaus!$B$2:$AE$292,5,FALSE))</f>
      </c>
      <c r="I141">
        <f>IF(VLOOKUP($A141,opiskelijoiden_mittaus!$B$2:$AE$292,6,FALSE)="","",VLOOKUP($A141,opiskelijoiden_mittaus!$B$2:$AE$292,6,FALSE))</f>
      </c>
      <c r="J141">
        <f>IF(VLOOKUP($A141,opiskelijoiden_mittaus!$B$2:$AE$292,7,FALSE)="","",VLOOKUP($A141,opiskelijoiden_mittaus!$B$2:$AE$292,7,FALSE))</f>
      </c>
      <c r="K141">
        <f>IF(VLOOKUP($A141,opiskelijoiden_mittaus!$B$2:$AE$292,8,FALSE)="","",VLOOKUP($A141,opiskelijoiden_mittaus!$B$2:$AE$292,8,FALSE))</f>
      </c>
      <c r="L141">
        <f t="shared" si="21"/>
        <v>0</v>
      </c>
      <c r="M141">
        <f t="shared" si="22"/>
        <v>0</v>
      </c>
      <c r="N141">
        <f t="shared" si="23"/>
        <v>0</v>
      </c>
      <c r="O141">
        <f t="shared" si="24"/>
        <v>0</v>
      </c>
      <c r="P141">
        <f t="shared" si="25"/>
        <v>0</v>
      </c>
      <c r="Q141">
        <f t="shared" si="26"/>
        <v>0</v>
      </c>
      <c r="R141">
        <f t="shared" si="27"/>
        <v>0</v>
      </c>
      <c r="S141">
        <f t="shared" si="28"/>
        <v>0</v>
      </c>
      <c r="T141">
        <f t="shared" si="29"/>
        <v>0</v>
      </c>
      <c r="U141">
        <f t="shared" si="30"/>
      </c>
    </row>
    <row r="142" spans="1:21" ht="12.75">
      <c r="A142">
        <v>410</v>
      </c>
      <c r="B142">
        <f>IF(VLOOKUP($A142,uusintamittaus!$B$2:$AE$292,4,FALSE)="","",VLOOKUP($A142,uusintamittaus!$B$2:$AE$292,4,FALSE))</f>
        <v>0</v>
      </c>
      <c r="C142">
        <f>IF(VLOOKUP($A142,uusintamittaus!$B$2:$AE$292,5,FALSE)="","",VLOOKUP($A142,uusintamittaus!$B$2:$AE$292,5,FALSE))</f>
      </c>
      <c r="D142">
        <f>IF(VLOOKUP($A142,uusintamittaus!$B$2:$AE$292,6,FALSE)="","",VLOOKUP($A142,uusintamittaus!$B$2:$AE$292,6,FALSE))</f>
      </c>
      <c r="E142">
        <f>IF(VLOOKUP($A142,uusintamittaus!$B$2:$AE$292,7,FALSE)="","",VLOOKUP($A142,uusintamittaus!$B$2:$AE$292,7,FALSE))</f>
      </c>
      <c r="F142">
        <f>IF(VLOOKUP($A142,uusintamittaus!$B$2:$AE$292,8,FALSE)="","",VLOOKUP($A142,uusintamittaus!$B$2:$AE$292,8,FALSE))</f>
      </c>
      <c r="G142">
        <f>IF(VLOOKUP($A142,opiskelijoiden_mittaus!$B$2:$AE$292,4,FALSE)="","",VLOOKUP($A142,opiskelijoiden_mittaus!$B$2:$AE$292,4,FALSE))</f>
        <v>0</v>
      </c>
      <c r="H142">
        <f>IF(VLOOKUP($A142,opiskelijoiden_mittaus!$B$2:$AE$292,5,FALSE)="","",VLOOKUP($A142,opiskelijoiden_mittaus!$B$2:$AE$292,5,FALSE))</f>
      </c>
      <c r="I142">
        <f>IF(VLOOKUP($A142,opiskelijoiden_mittaus!$B$2:$AE$292,6,FALSE)="","",VLOOKUP($A142,opiskelijoiden_mittaus!$B$2:$AE$292,6,FALSE))</f>
      </c>
      <c r="J142">
        <f>IF(VLOOKUP($A142,opiskelijoiden_mittaus!$B$2:$AE$292,7,FALSE)="","",VLOOKUP($A142,opiskelijoiden_mittaus!$B$2:$AE$292,7,FALSE))</f>
      </c>
      <c r="K142">
        <f>IF(VLOOKUP($A142,opiskelijoiden_mittaus!$B$2:$AE$292,8,FALSE)="","",VLOOKUP($A142,opiskelijoiden_mittaus!$B$2:$AE$292,8,FALSE))</f>
      </c>
      <c r="L142">
        <f t="shared" si="21"/>
        <v>0</v>
      </c>
      <c r="M142">
        <f t="shared" si="22"/>
        <v>0</v>
      </c>
      <c r="N142">
        <f t="shared" si="23"/>
        <v>0</v>
      </c>
      <c r="O142">
        <f t="shared" si="24"/>
        <v>0</v>
      </c>
      <c r="P142">
        <f t="shared" si="25"/>
        <v>0</v>
      </c>
      <c r="Q142">
        <f t="shared" si="26"/>
        <v>0</v>
      </c>
      <c r="R142">
        <f t="shared" si="27"/>
        <v>0</v>
      </c>
      <c r="S142">
        <f t="shared" si="28"/>
        <v>0</v>
      </c>
      <c r="T142">
        <f t="shared" si="29"/>
        <v>0</v>
      </c>
      <c r="U142">
        <f t="shared" si="30"/>
      </c>
    </row>
    <row r="143" spans="1:21" ht="12.75">
      <c r="A143">
        <v>411</v>
      </c>
      <c r="B143">
        <f>IF(VLOOKUP($A143,uusintamittaus!$B$2:$AE$292,4,FALSE)="","",VLOOKUP($A143,uusintamittaus!$B$2:$AE$292,4,FALSE))</f>
        <v>0</v>
      </c>
      <c r="C143">
        <f>IF(VLOOKUP($A143,uusintamittaus!$B$2:$AE$292,5,FALSE)="","",VLOOKUP($A143,uusintamittaus!$B$2:$AE$292,5,FALSE))</f>
      </c>
      <c r="D143">
        <f>IF(VLOOKUP($A143,uusintamittaus!$B$2:$AE$292,6,FALSE)="","",VLOOKUP($A143,uusintamittaus!$B$2:$AE$292,6,FALSE))</f>
      </c>
      <c r="E143">
        <f>IF(VLOOKUP($A143,uusintamittaus!$B$2:$AE$292,7,FALSE)="","",VLOOKUP($A143,uusintamittaus!$B$2:$AE$292,7,FALSE))</f>
      </c>
      <c r="F143">
        <f>IF(VLOOKUP($A143,uusintamittaus!$B$2:$AE$292,8,FALSE)="","",VLOOKUP($A143,uusintamittaus!$B$2:$AE$292,8,FALSE))</f>
      </c>
      <c r="G143">
        <f>IF(VLOOKUP($A143,opiskelijoiden_mittaus!$B$2:$AE$292,4,FALSE)="","",VLOOKUP($A143,opiskelijoiden_mittaus!$B$2:$AE$292,4,FALSE))</f>
        <v>0</v>
      </c>
      <c r="H143">
        <f>IF(VLOOKUP($A143,opiskelijoiden_mittaus!$B$2:$AE$292,5,FALSE)="","",VLOOKUP($A143,opiskelijoiden_mittaus!$B$2:$AE$292,5,FALSE))</f>
      </c>
      <c r="I143">
        <f>IF(VLOOKUP($A143,opiskelijoiden_mittaus!$B$2:$AE$292,6,FALSE)="","",VLOOKUP($A143,opiskelijoiden_mittaus!$B$2:$AE$292,6,FALSE))</f>
      </c>
      <c r="J143">
        <f>IF(VLOOKUP($A143,opiskelijoiden_mittaus!$B$2:$AE$292,7,FALSE)="","",VLOOKUP($A143,opiskelijoiden_mittaus!$B$2:$AE$292,7,FALSE))</f>
      </c>
      <c r="K143">
        <f>IF(VLOOKUP($A143,opiskelijoiden_mittaus!$B$2:$AE$292,8,FALSE)="","",VLOOKUP($A143,opiskelijoiden_mittaus!$B$2:$AE$292,8,FALSE))</f>
      </c>
      <c r="L143">
        <f t="shared" si="21"/>
        <v>0</v>
      </c>
      <c r="M143">
        <f t="shared" si="22"/>
        <v>0</v>
      </c>
      <c r="N143">
        <f t="shared" si="23"/>
        <v>0</v>
      </c>
      <c r="O143">
        <f t="shared" si="24"/>
        <v>0</v>
      </c>
      <c r="P143">
        <f t="shared" si="25"/>
        <v>0</v>
      </c>
      <c r="Q143">
        <f t="shared" si="26"/>
        <v>0</v>
      </c>
      <c r="R143">
        <f t="shared" si="27"/>
        <v>0</v>
      </c>
      <c r="S143">
        <f t="shared" si="28"/>
        <v>0</v>
      </c>
      <c r="T143">
        <f t="shared" si="29"/>
        <v>0</v>
      </c>
      <c r="U143">
        <f t="shared" si="30"/>
      </c>
    </row>
    <row r="144" spans="1:21" ht="12.75">
      <c r="A144">
        <v>412</v>
      </c>
      <c r="B144">
        <f>IF(VLOOKUP($A144,uusintamittaus!$B$2:$AE$292,4,FALSE)="","",VLOOKUP($A144,uusintamittaus!$B$2:$AE$292,4,FALSE))</f>
        <v>1</v>
      </c>
      <c r="C144">
        <f>IF(VLOOKUP($A144,uusintamittaus!$B$2:$AE$292,5,FALSE)="","",VLOOKUP($A144,uusintamittaus!$B$2:$AE$292,5,FALSE))</f>
        <v>1</v>
      </c>
      <c r="D144">
        <f>IF(VLOOKUP($A144,uusintamittaus!$B$2:$AE$292,6,FALSE)="","",VLOOKUP($A144,uusintamittaus!$B$2:$AE$292,6,FALSE))</f>
        <v>1</v>
      </c>
      <c r="E144">
        <f>IF(VLOOKUP($A144,uusintamittaus!$B$2:$AE$292,7,FALSE)="","",VLOOKUP($A144,uusintamittaus!$B$2:$AE$292,7,FALSE))</f>
        <v>11</v>
      </c>
      <c r="F144">
        <f>IF(VLOOKUP($A144,uusintamittaus!$B$2:$AE$292,8,FALSE)="","",VLOOKUP($A144,uusintamittaus!$B$2:$AE$292,8,FALSE))</f>
        <v>276</v>
      </c>
      <c r="G144">
        <f>IF(VLOOKUP($A144,opiskelijoiden_mittaus!$B$2:$AE$292,4,FALSE)="","",VLOOKUP($A144,opiskelijoiden_mittaus!$B$2:$AE$292,4,FALSE))</f>
        <v>1</v>
      </c>
      <c r="H144">
        <f>IF(VLOOKUP($A144,opiskelijoiden_mittaus!$B$2:$AE$292,5,FALSE)="","",VLOOKUP($A144,opiskelijoiden_mittaus!$B$2:$AE$292,5,FALSE))</f>
        <v>1</v>
      </c>
      <c r="I144">
        <f>IF(VLOOKUP($A144,opiskelijoiden_mittaus!$B$2:$AE$292,6,FALSE)="","",VLOOKUP($A144,opiskelijoiden_mittaus!$B$2:$AE$292,6,FALSE))</f>
        <v>1</v>
      </c>
      <c r="J144">
        <f>IF(VLOOKUP($A144,opiskelijoiden_mittaus!$B$2:$AE$292,7,FALSE)="","",VLOOKUP($A144,opiskelijoiden_mittaus!$B$2:$AE$292,7,FALSE))</f>
        <v>11</v>
      </c>
      <c r="K144">
        <f>IF(VLOOKUP($A144,opiskelijoiden_mittaus!$B$2:$AE$292,8,FALSE)="","",VLOOKUP($A144,opiskelijoiden_mittaus!$B$2:$AE$292,8,FALSE))</f>
        <v>290</v>
      </c>
      <c r="L144">
        <f t="shared" si="21"/>
        <v>0</v>
      </c>
      <c r="M144">
        <f t="shared" si="22"/>
        <v>1</v>
      </c>
      <c r="N144">
        <f t="shared" si="23"/>
        <v>0</v>
      </c>
      <c r="O144">
        <f t="shared" si="24"/>
        <v>1</v>
      </c>
      <c r="P144">
        <f t="shared" si="25"/>
        <v>0</v>
      </c>
      <c r="Q144">
        <f t="shared" si="26"/>
        <v>0</v>
      </c>
      <c r="R144">
        <f t="shared" si="27"/>
        <v>1</v>
      </c>
      <c r="S144">
        <f t="shared" si="28"/>
        <v>0</v>
      </c>
      <c r="T144">
        <f t="shared" si="29"/>
        <v>1</v>
      </c>
      <c r="U144">
        <f t="shared" si="30"/>
        <v>-14</v>
      </c>
    </row>
    <row r="145" spans="1:21" ht="12.75">
      <c r="A145">
        <v>413</v>
      </c>
      <c r="B145">
        <f>IF(VLOOKUP($A145,uusintamittaus!$B$2:$AE$292,4,FALSE)="","",VLOOKUP($A145,uusintamittaus!$B$2:$AE$292,4,FALSE))</f>
        <v>0</v>
      </c>
      <c r="C145">
        <f>IF(VLOOKUP($A145,uusintamittaus!$B$2:$AE$292,5,FALSE)="","",VLOOKUP($A145,uusintamittaus!$B$2:$AE$292,5,FALSE))</f>
      </c>
      <c r="D145">
        <f>IF(VLOOKUP($A145,uusintamittaus!$B$2:$AE$292,6,FALSE)="","",VLOOKUP($A145,uusintamittaus!$B$2:$AE$292,6,FALSE))</f>
      </c>
      <c r="E145">
        <f>IF(VLOOKUP($A145,uusintamittaus!$B$2:$AE$292,7,FALSE)="","",VLOOKUP($A145,uusintamittaus!$B$2:$AE$292,7,FALSE))</f>
      </c>
      <c r="F145">
        <f>IF(VLOOKUP($A145,uusintamittaus!$B$2:$AE$292,8,FALSE)="","",VLOOKUP($A145,uusintamittaus!$B$2:$AE$292,8,FALSE))</f>
      </c>
      <c r="G145">
        <f>IF(VLOOKUP($A145,opiskelijoiden_mittaus!$B$2:$AE$292,4,FALSE)="","",VLOOKUP($A145,opiskelijoiden_mittaus!$B$2:$AE$292,4,FALSE))</f>
        <v>0</v>
      </c>
      <c r="H145">
        <f>IF(VLOOKUP($A145,opiskelijoiden_mittaus!$B$2:$AE$292,5,FALSE)="","",VLOOKUP($A145,opiskelijoiden_mittaus!$B$2:$AE$292,5,FALSE))</f>
      </c>
      <c r="I145">
        <f>IF(VLOOKUP($A145,opiskelijoiden_mittaus!$B$2:$AE$292,6,FALSE)="","",VLOOKUP($A145,opiskelijoiden_mittaus!$B$2:$AE$292,6,FALSE))</f>
      </c>
      <c r="J145">
        <f>IF(VLOOKUP($A145,opiskelijoiden_mittaus!$B$2:$AE$292,7,FALSE)="","",VLOOKUP($A145,opiskelijoiden_mittaus!$B$2:$AE$292,7,FALSE))</f>
      </c>
      <c r="K145">
        <f>IF(VLOOKUP($A145,opiskelijoiden_mittaus!$B$2:$AE$292,8,FALSE)="","",VLOOKUP($A145,opiskelijoiden_mittaus!$B$2:$AE$292,8,FALSE))</f>
      </c>
      <c r="L145">
        <f t="shared" si="21"/>
        <v>0</v>
      </c>
      <c r="M145">
        <f t="shared" si="22"/>
        <v>0</v>
      </c>
      <c r="N145">
        <f t="shared" si="23"/>
        <v>0</v>
      </c>
      <c r="O145">
        <f t="shared" si="24"/>
        <v>0</v>
      </c>
      <c r="P145">
        <f t="shared" si="25"/>
        <v>0</v>
      </c>
      <c r="Q145">
        <f t="shared" si="26"/>
        <v>0</v>
      </c>
      <c r="R145">
        <f t="shared" si="27"/>
        <v>0</v>
      </c>
      <c r="S145">
        <f t="shared" si="28"/>
        <v>0</v>
      </c>
      <c r="T145">
        <f t="shared" si="29"/>
        <v>0</v>
      </c>
      <c r="U145">
        <f t="shared" si="30"/>
      </c>
    </row>
    <row r="146" spans="1:21" ht="12.75">
      <c r="A146">
        <v>414</v>
      </c>
      <c r="B146">
        <f>IF(VLOOKUP($A146,uusintamittaus!$B$2:$AE$292,4,FALSE)="","",VLOOKUP($A146,uusintamittaus!$B$2:$AE$292,4,FALSE))</f>
        <v>0</v>
      </c>
      <c r="C146">
        <f>IF(VLOOKUP($A146,uusintamittaus!$B$2:$AE$292,5,FALSE)="","",VLOOKUP($A146,uusintamittaus!$B$2:$AE$292,5,FALSE))</f>
      </c>
      <c r="D146">
        <f>IF(VLOOKUP($A146,uusintamittaus!$B$2:$AE$292,6,FALSE)="","",VLOOKUP($A146,uusintamittaus!$B$2:$AE$292,6,FALSE))</f>
      </c>
      <c r="E146">
        <f>IF(VLOOKUP($A146,uusintamittaus!$B$2:$AE$292,7,FALSE)="","",VLOOKUP($A146,uusintamittaus!$B$2:$AE$292,7,FALSE))</f>
      </c>
      <c r="F146">
        <f>IF(VLOOKUP($A146,uusintamittaus!$B$2:$AE$292,8,FALSE)="","",VLOOKUP($A146,uusintamittaus!$B$2:$AE$292,8,FALSE))</f>
      </c>
      <c r="G146">
        <f>IF(VLOOKUP($A146,opiskelijoiden_mittaus!$B$2:$AE$292,4,FALSE)="","",VLOOKUP($A146,opiskelijoiden_mittaus!$B$2:$AE$292,4,FALSE))</f>
        <v>0</v>
      </c>
      <c r="H146">
        <f>IF(VLOOKUP($A146,opiskelijoiden_mittaus!$B$2:$AE$292,5,FALSE)="","",VLOOKUP($A146,opiskelijoiden_mittaus!$B$2:$AE$292,5,FALSE))</f>
      </c>
      <c r="I146">
        <f>IF(VLOOKUP($A146,opiskelijoiden_mittaus!$B$2:$AE$292,6,FALSE)="","",VLOOKUP($A146,opiskelijoiden_mittaus!$B$2:$AE$292,6,FALSE))</f>
      </c>
      <c r="J146">
        <f>IF(VLOOKUP($A146,opiskelijoiden_mittaus!$B$2:$AE$292,7,FALSE)="","",VLOOKUP($A146,opiskelijoiden_mittaus!$B$2:$AE$292,7,FALSE))</f>
      </c>
      <c r="K146">
        <f>IF(VLOOKUP($A146,opiskelijoiden_mittaus!$B$2:$AE$292,8,FALSE)="","",VLOOKUP($A146,opiskelijoiden_mittaus!$B$2:$AE$292,8,FALSE))</f>
      </c>
      <c r="L146">
        <f t="shared" si="21"/>
        <v>0</v>
      </c>
      <c r="M146">
        <f t="shared" si="22"/>
        <v>0</v>
      </c>
      <c r="N146">
        <f t="shared" si="23"/>
        <v>0</v>
      </c>
      <c r="O146">
        <f t="shared" si="24"/>
        <v>0</v>
      </c>
      <c r="P146">
        <f t="shared" si="25"/>
        <v>0</v>
      </c>
      <c r="Q146">
        <f t="shared" si="26"/>
        <v>0</v>
      </c>
      <c r="R146">
        <f t="shared" si="27"/>
        <v>0</v>
      </c>
      <c r="S146">
        <f t="shared" si="28"/>
        <v>0</v>
      </c>
      <c r="T146">
        <f t="shared" si="29"/>
        <v>0</v>
      </c>
      <c r="U146">
        <f t="shared" si="30"/>
      </c>
    </row>
    <row r="147" spans="1:21" ht="12.75">
      <c r="A147">
        <v>415</v>
      </c>
      <c r="B147">
        <f>IF(VLOOKUP($A147,uusintamittaus!$B$2:$AE$292,4,FALSE)="","",VLOOKUP($A147,uusintamittaus!$B$2:$AE$292,4,FALSE))</f>
        <v>1</v>
      </c>
      <c r="C147">
        <f>IF(VLOOKUP($A147,uusintamittaus!$B$2:$AE$292,5,FALSE)="","",VLOOKUP($A147,uusintamittaus!$B$2:$AE$292,5,FALSE))</f>
        <v>1</v>
      </c>
      <c r="D147">
        <f>IF(VLOOKUP($A147,uusintamittaus!$B$2:$AE$292,6,FALSE)="","",VLOOKUP($A147,uusintamittaus!$B$2:$AE$292,6,FALSE))</f>
        <v>1</v>
      </c>
      <c r="E147">
        <f>IF(VLOOKUP($A147,uusintamittaus!$B$2:$AE$292,7,FALSE)="","",VLOOKUP($A147,uusintamittaus!$B$2:$AE$292,7,FALSE))</f>
        <v>11</v>
      </c>
      <c r="F147">
        <f>IF(VLOOKUP($A147,uusintamittaus!$B$2:$AE$292,8,FALSE)="","",VLOOKUP($A147,uusintamittaus!$B$2:$AE$292,8,FALSE))</f>
        <v>229</v>
      </c>
      <c r="G147">
        <f>IF(VLOOKUP($A147,opiskelijoiden_mittaus!$B$2:$AE$292,4,FALSE)="","",VLOOKUP($A147,opiskelijoiden_mittaus!$B$2:$AE$292,4,FALSE))</f>
        <v>1</v>
      </c>
      <c r="H147">
        <f>IF(VLOOKUP($A147,opiskelijoiden_mittaus!$B$2:$AE$292,5,FALSE)="","",VLOOKUP($A147,opiskelijoiden_mittaus!$B$2:$AE$292,5,FALSE))</f>
        <v>1</v>
      </c>
      <c r="I147">
        <f>IF(VLOOKUP($A147,opiskelijoiden_mittaus!$B$2:$AE$292,6,FALSE)="","",VLOOKUP($A147,opiskelijoiden_mittaus!$B$2:$AE$292,6,FALSE))</f>
        <v>1</v>
      </c>
      <c r="J147">
        <f>IF(VLOOKUP($A147,opiskelijoiden_mittaus!$B$2:$AE$292,7,FALSE)="","",VLOOKUP($A147,opiskelijoiden_mittaus!$B$2:$AE$292,7,FALSE))</f>
        <v>11</v>
      </c>
      <c r="K147">
        <f>IF(VLOOKUP($A147,opiskelijoiden_mittaus!$B$2:$AE$292,8,FALSE)="","",VLOOKUP($A147,opiskelijoiden_mittaus!$B$2:$AE$292,8,FALSE))</f>
        <v>237</v>
      </c>
      <c r="L147">
        <f t="shared" si="21"/>
        <v>0</v>
      </c>
      <c r="M147">
        <f t="shared" si="22"/>
        <v>1</v>
      </c>
      <c r="N147">
        <f t="shared" si="23"/>
        <v>0</v>
      </c>
      <c r="O147">
        <f t="shared" si="24"/>
        <v>1</v>
      </c>
      <c r="P147">
        <f t="shared" si="25"/>
        <v>0</v>
      </c>
      <c r="Q147">
        <f t="shared" si="26"/>
        <v>0</v>
      </c>
      <c r="R147">
        <f t="shared" si="27"/>
        <v>1</v>
      </c>
      <c r="S147">
        <f t="shared" si="28"/>
        <v>0</v>
      </c>
      <c r="T147">
        <f t="shared" si="29"/>
        <v>1</v>
      </c>
      <c r="U147">
        <f t="shared" si="30"/>
        <v>-8</v>
      </c>
    </row>
    <row r="148" spans="1:21" ht="12.75">
      <c r="A148">
        <v>416</v>
      </c>
      <c r="B148">
        <f>IF(VLOOKUP($A148,uusintamittaus!$B$2:$AE$292,4,FALSE)="","",VLOOKUP($A148,uusintamittaus!$B$2:$AE$292,4,FALSE))</f>
        <v>0</v>
      </c>
      <c r="C148">
        <f>IF(VLOOKUP($A148,uusintamittaus!$B$2:$AE$292,5,FALSE)="","",VLOOKUP($A148,uusintamittaus!$B$2:$AE$292,5,FALSE))</f>
      </c>
      <c r="D148">
        <f>IF(VLOOKUP($A148,uusintamittaus!$B$2:$AE$292,6,FALSE)="","",VLOOKUP($A148,uusintamittaus!$B$2:$AE$292,6,FALSE))</f>
      </c>
      <c r="E148">
        <f>IF(VLOOKUP($A148,uusintamittaus!$B$2:$AE$292,7,FALSE)="","",VLOOKUP($A148,uusintamittaus!$B$2:$AE$292,7,FALSE))</f>
      </c>
      <c r="F148">
        <f>IF(VLOOKUP($A148,uusintamittaus!$B$2:$AE$292,8,FALSE)="","",VLOOKUP($A148,uusintamittaus!$B$2:$AE$292,8,FALSE))</f>
      </c>
      <c r="G148">
        <f>IF(VLOOKUP($A148,opiskelijoiden_mittaus!$B$2:$AE$292,4,FALSE)="","",VLOOKUP($A148,opiskelijoiden_mittaus!$B$2:$AE$292,4,FALSE))</f>
        <v>1</v>
      </c>
      <c r="H148">
        <f>IF(VLOOKUP($A148,opiskelijoiden_mittaus!$B$2:$AE$292,5,FALSE)="","",VLOOKUP($A148,opiskelijoiden_mittaus!$B$2:$AE$292,5,FALSE))</f>
        <v>1</v>
      </c>
      <c r="I148">
        <f>IF(VLOOKUP($A148,opiskelijoiden_mittaus!$B$2:$AE$292,6,FALSE)="","",VLOOKUP($A148,opiskelijoiden_mittaus!$B$2:$AE$292,6,FALSE))</f>
        <v>1</v>
      </c>
      <c r="J148">
        <f>IF(VLOOKUP($A148,opiskelijoiden_mittaus!$B$2:$AE$292,7,FALSE)="","",VLOOKUP($A148,opiskelijoiden_mittaus!$B$2:$AE$292,7,FALSE))</f>
        <v>11</v>
      </c>
      <c r="K148">
        <f>IF(VLOOKUP($A148,opiskelijoiden_mittaus!$B$2:$AE$292,8,FALSE)="","",VLOOKUP($A148,opiskelijoiden_mittaus!$B$2:$AE$292,8,FALSE))</f>
        <v>240</v>
      </c>
      <c r="L148">
        <f t="shared" si="21"/>
        <v>1</v>
      </c>
      <c r="M148">
        <f t="shared" si="22"/>
        <v>0</v>
      </c>
      <c r="N148">
        <f t="shared" si="23"/>
        <v>0</v>
      </c>
      <c r="O148">
        <f t="shared" si="24"/>
        <v>0</v>
      </c>
      <c r="P148">
        <f t="shared" si="25"/>
        <v>0</v>
      </c>
      <c r="Q148">
        <f t="shared" si="26"/>
        <v>0</v>
      </c>
      <c r="R148">
        <f t="shared" si="27"/>
        <v>0</v>
      </c>
      <c r="S148">
        <f t="shared" si="28"/>
        <v>0</v>
      </c>
      <c r="T148">
        <f t="shared" si="29"/>
        <v>0</v>
      </c>
      <c r="U148">
        <f t="shared" si="30"/>
      </c>
    </row>
    <row r="149" spans="1:21" ht="12.75">
      <c r="A149">
        <v>417</v>
      </c>
      <c r="B149">
        <f>IF(VLOOKUP($A149,uusintamittaus!$B$2:$AE$292,4,FALSE)="","",VLOOKUP($A149,uusintamittaus!$B$2:$AE$292,4,FALSE))</f>
        <v>1</v>
      </c>
      <c r="C149">
        <f>IF(VLOOKUP($A149,uusintamittaus!$B$2:$AE$292,5,FALSE)="","",VLOOKUP($A149,uusintamittaus!$B$2:$AE$292,5,FALSE))</f>
        <v>1</v>
      </c>
      <c r="D149">
        <f>IF(VLOOKUP($A149,uusintamittaus!$B$2:$AE$292,6,FALSE)="","",VLOOKUP($A149,uusintamittaus!$B$2:$AE$292,6,FALSE))</f>
        <v>1</v>
      </c>
      <c r="E149">
        <f>IF(VLOOKUP($A149,uusintamittaus!$B$2:$AE$292,7,FALSE)="","",VLOOKUP($A149,uusintamittaus!$B$2:$AE$292,7,FALSE))</f>
        <v>11</v>
      </c>
      <c r="F149">
        <f>IF(VLOOKUP($A149,uusintamittaus!$B$2:$AE$292,8,FALSE)="","",VLOOKUP($A149,uusintamittaus!$B$2:$AE$292,8,FALSE))</f>
        <v>141</v>
      </c>
      <c r="G149">
        <f>IF(VLOOKUP($A149,opiskelijoiden_mittaus!$B$2:$AE$292,4,FALSE)="","",VLOOKUP($A149,opiskelijoiden_mittaus!$B$2:$AE$292,4,FALSE))</f>
        <v>1</v>
      </c>
      <c r="H149">
        <f>IF(VLOOKUP($A149,opiskelijoiden_mittaus!$B$2:$AE$292,5,FALSE)="","",VLOOKUP($A149,opiskelijoiden_mittaus!$B$2:$AE$292,5,FALSE))</f>
        <v>1</v>
      </c>
      <c r="I149">
        <f>IF(VLOOKUP($A149,opiskelijoiden_mittaus!$B$2:$AE$292,6,FALSE)="","",VLOOKUP($A149,opiskelijoiden_mittaus!$B$2:$AE$292,6,FALSE))</f>
        <v>1</v>
      </c>
      <c r="J149">
        <f>IF(VLOOKUP($A149,opiskelijoiden_mittaus!$B$2:$AE$292,7,FALSE)="","",VLOOKUP($A149,opiskelijoiden_mittaus!$B$2:$AE$292,7,FALSE))</f>
        <v>11</v>
      </c>
      <c r="K149">
        <f>IF(VLOOKUP($A149,opiskelijoiden_mittaus!$B$2:$AE$292,8,FALSE)="","",VLOOKUP($A149,opiskelijoiden_mittaus!$B$2:$AE$292,8,FALSE))</f>
        <v>137</v>
      </c>
      <c r="L149">
        <f t="shared" si="21"/>
        <v>0</v>
      </c>
      <c r="M149">
        <f t="shared" si="22"/>
        <v>1</v>
      </c>
      <c r="N149">
        <f t="shared" si="23"/>
        <v>0</v>
      </c>
      <c r="O149">
        <f t="shared" si="24"/>
        <v>1</v>
      </c>
      <c r="P149">
        <f t="shared" si="25"/>
        <v>0</v>
      </c>
      <c r="Q149">
        <f t="shared" si="26"/>
        <v>0</v>
      </c>
      <c r="R149">
        <f t="shared" si="27"/>
        <v>1</v>
      </c>
      <c r="S149">
        <f t="shared" si="28"/>
        <v>0</v>
      </c>
      <c r="T149">
        <f t="shared" si="29"/>
        <v>1</v>
      </c>
      <c r="U149">
        <f t="shared" si="30"/>
        <v>4</v>
      </c>
    </row>
    <row r="150" spans="1:21" ht="12.75">
      <c r="A150">
        <v>418</v>
      </c>
      <c r="B150">
        <f>IF(VLOOKUP($A150,uusintamittaus!$B$2:$AE$292,4,FALSE)="","",VLOOKUP($A150,uusintamittaus!$B$2:$AE$292,4,FALSE))</f>
        <v>0</v>
      </c>
      <c r="C150">
        <f>IF(VLOOKUP($A150,uusintamittaus!$B$2:$AE$292,5,FALSE)="","",VLOOKUP($A150,uusintamittaus!$B$2:$AE$292,5,FALSE))</f>
      </c>
      <c r="D150">
        <f>IF(VLOOKUP($A150,uusintamittaus!$B$2:$AE$292,6,FALSE)="","",VLOOKUP($A150,uusintamittaus!$B$2:$AE$292,6,FALSE))</f>
      </c>
      <c r="E150">
        <f>IF(VLOOKUP($A150,uusintamittaus!$B$2:$AE$292,7,FALSE)="","",VLOOKUP($A150,uusintamittaus!$B$2:$AE$292,7,FALSE))</f>
      </c>
      <c r="F150">
        <f>IF(VLOOKUP($A150,uusintamittaus!$B$2:$AE$292,8,FALSE)="","",VLOOKUP($A150,uusintamittaus!$B$2:$AE$292,8,FALSE))</f>
      </c>
      <c r="G150">
        <f>IF(VLOOKUP($A150,opiskelijoiden_mittaus!$B$2:$AE$292,4,FALSE)="","",VLOOKUP($A150,opiskelijoiden_mittaus!$B$2:$AE$292,4,FALSE))</f>
        <v>0</v>
      </c>
      <c r="H150">
        <f>IF(VLOOKUP($A150,opiskelijoiden_mittaus!$B$2:$AE$292,5,FALSE)="","",VLOOKUP($A150,opiskelijoiden_mittaus!$B$2:$AE$292,5,FALSE))</f>
      </c>
      <c r="I150">
        <f>IF(VLOOKUP($A150,opiskelijoiden_mittaus!$B$2:$AE$292,6,FALSE)="","",VLOOKUP($A150,opiskelijoiden_mittaus!$B$2:$AE$292,6,FALSE))</f>
      </c>
      <c r="J150">
        <f>IF(VLOOKUP($A150,opiskelijoiden_mittaus!$B$2:$AE$292,7,FALSE)="","",VLOOKUP($A150,opiskelijoiden_mittaus!$B$2:$AE$292,7,FALSE))</f>
      </c>
      <c r="K150">
        <f>IF(VLOOKUP($A150,opiskelijoiden_mittaus!$B$2:$AE$292,8,FALSE)="","",VLOOKUP($A150,opiskelijoiden_mittaus!$B$2:$AE$292,8,FALSE))</f>
      </c>
      <c r="L150">
        <f t="shared" si="21"/>
        <v>0</v>
      </c>
      <c r="M150">
        <f t="shared" si="22"/>
        <v>0</v>
      </c>
      <c r="N150">
        <f t="shared" si="23"/>
        <v>0</v>
      </c>
      <c r="O150">
        <f t="shared" si="24"/>
        <v>0</v>
      </c>
      <c r="P150">
        <f t="shared" si="25"/>
        <v>0</v>
      </c>
      <c r="Q150">
        <f t="shared" si="26"/>
        <v>0</v>
      </c>
      <c r="R150">
        <f t="shared" si="27"/>
        <v>0</v>
      </c>
      <c r="S150">
        <f t="shared" si="28"/>
        <v>0</v>
      </c>
      <c r="T150">
        <f t="shared" si="29"/>
        <v>0</v>
      </c>
      <c r="U150">
        <f t="shared" si="30"/>
      </c>
    </row>
    <row r="151" spans="1:21" ht="12.75">
      <c r="A151">
        <v>419</v>
      </c>
      <c r="B151">
        <f>IF(VLOOKUP($A151,uusintamittaus!$B$2:$AE$292,4,FALSE)="","",VLOOKUP($A151,uusintamittaus!$B$2:$AE$292,4,FALSE))</f>
        <v>0</v>
      </c>
      <c r="C151">
        <f>IF(VLOOKUP($A151,uusintamittaus!$B$2:$AE$292,5,FALSE)="","",VLOOKUP($A151,uusintamittaus!$B$2:$AE$292,5,FALSE))</f>
      </c>
      <c r="D151">
        <f>IF(VLOOKUP($A151,uusintamittaus!$B$2:$AE$292,6,FALSE)="","",VLOOKUP($A151,uusintamittaus!$B$2:$AE$292,6,FALSE))</f>
      </c>
      <c r="E151">
        <f>IF(VLOOKUP($A151,uusintamittaus!$B$2:$AE$292,7,FALSE)="","",VLOOKUP($A151,uusintamittaus!$B$2:$AE$292,7,FALSE))</f>
      </c>
      <c r="F151">
        <f>IF(VLOOKUP($A151,uusintamittaus!$B$2:$AE$292,8,FALSE)="","",VLOOKUP($A151,uusintamittaus!$B$2:$AE$292,8,FALSE))</f>
      </c>
      <c r="G151">
        <f>IF(VLOOKUP($A151,opiskelijoiden_mittaus!$B$2:$AE$292,4,FALSE)="","",VLOOKUP($A151,opiskelijoiden_mittaus!$B$2:$AE$292,4,FALSE))</f>
        <v>0</v>
      </c>
      <c r="H151">
        <f>IF(VLOOKUP($A151,opiskelijoiden_mittaus!$B$2:$AE$292,5,FALSE)="","",VLOOKUP($A151,opiskelijoiden_mittaus!$B$2:$AE$292,5,FALSE))</f>
      </c>
      <c r="I151">
        <f>IF(VLOOKUP($A151,opiskelijoiden_mittaus!$B$2:$AE$292,6,FALSE)="","",VLOOKUP($A151,opiskelijoiden_mittaus!$B$2:$AE$292,6,FALSE))</f>
      </c>
      <c r="J151">
        <f>IF(VLOOKUP($A151,opiskelijoiden_mittaus!$B$2:$AE$292,7,FALSE)="","",VLOOKUP($A151,opiskelijoiden_mittaus!$B$2:$AE$292,7,FALSE))</f>
      </c>
      <c r="K151">
        <f>IF(VLOOKUP($A151,opiskelijoiden_mittaus!$B$2:$AE$292,8,FALSE)="","",VLOOKUP($A151,opiskelijoiden_mittaus!$B$2:$AE$292,8,FALSE))</f>
      </c>
      <c r="L151">
        <f t="shared" si="21"/>
        <v>0</v>
      </c>
      <c r="M151">
        <f t="shared" si="22"/>
        <v>0</v>
      </c>
      <c r="N151">
        <f t="shared" si="23"/>
        <v>0</v>
      </c>
      <c r="O151">
        <f t="shared" si="24"/>
        <v>0</v>
      </c>
      <c r="P151">
        <f t="shared" si="25"/>
        <v>0</v>
      </c>
      <c r="Q151">
        <f t="shared" si="26"/>
        <v>0</v>
      </c>
      <c r="R151">
        <f t="shared" si="27"/>
        <v>0</v>
      </c>
      <c r="S151">
        <f t="shared" si="28"/>
        <v>0</v>
      </c>
      <c r="T151">
        <f t="shared" si="29"/>
        <v>0</v>
      </c>
      <c r="U151">
        <f t="shared" si="30"/>
      </c>
    </row>
    <row r="152" spans="1:21" ht="12.75">
      <c r="A152">
        <v>420</v>
      </c>
      <c r="B152">
        <f>IF(VLOOKUP($A152,uusintamittaus!$B$2:$AE$292,4,FALSE)="","",VLOOKUP($A152,uusintamittaus!$B$2:$AE$292,4,FALSE))</f>
        <v>1</v>
      </c>
      <c r="C152">
        <f>IF(VLOOKUP($A152,uusintamittaus!$B$2:$AE$292,5,FALSE)="","",VLOOKUP($A152,uusintamittaus!$B$2:$AE$292,5,FALSE))</f>
        <v>1</v>
      </c>
      <c r="D152">
        <f>IF(VLOOKUP($A152,uusintamittaus!$B$2:$AE$292,6,FALSE)="","",VLOOKUP($A152,uusintamittaus!$B$2:$AE$292,6,FALSE))</f>
        <v>1</v>
      </c>
      <c r="E152">
        <f>IF(VLOOKUP($A152,uusintamittaus!$B$2:$AE$292,7,FALSE)="","",VLOOKUP($A152,uusintamittaus!$B$2:$AE$292,7,FALSE))</f>
        <v>11</v>
      </c>
      <c r="F152">
        <f>IF(VLOOKUP($A152,uusintamittaus!$B$2:$AE$292,8,FALSE)="","",VLOOKUP($A152,uusintamittaus!$B$2:$AE$292,8,FALSE))</f>
        <v>220</v>
      </c>
      <c r="G152">
        <f>IF(VLOOKUP($A152,opiskelijoiden_mittaus!$B$2:$AE$292,4,FALSE)="","",VLOOKUP($A152,opiskelijoiden_mittaus!$B$2:$AE$292,4,FALSE))</f>
        <v>1</v>
      </c>
      <c r="H152">
        <f>IF(VLOOKUP($A152,opiskelijoiden_mittaus!$B$2:$AE$292,5,FALSE)="","",VLOOKUP($A152,opiskelijoiden_mittaus!$B$2:$AE$292,5,FALSE))</f>
        <v>1</v>
      </c>
      <c r="I152">
        <f>IF(VLOOKUP($A152,opiskelijoiden_mittaus!$B$2:$AE$292,6,FALSE)="","",VLOOKUP($A152,opiskelijoiden_mittaus!$B$2:$AE$292,6,FALSE))</f>
        <v>1</v>
      </c>
      <c r="J152">
        <f>IF(VLOOKUP($A152,opiskelijoiden_mittaus!$B$2:$AE$292,7,FALSE)="","",VLOOKUP($A152,opiskelijoiden_mittaus!$B$2:$AE$292,7,FALSE))</f>
        <v>11</v>
      </c>
      <c r="K152">
        <f>IF(VLOOKUP($A152,opiskelijoiden_mittaus!$B$2:$AE$292,8,FALSE)="","",VLOOKUP($A152,opiskelijoiden_mittaus!$B$2:$AE$292,8,FALSE))</f>
        <v>225</v>
      </c>
      <c r="L152">
        <f t="shared" si="21"/>
        <v>0</v>
      </c>
      <c r="M152">
        <f t="shared" si="22"/>
        <v>1</v>
      </c>
      <c r="N152">
        <f t="shared" si="23"/>
        <v>0</v>
      </c>
      <c r="O152">
        <f t="shared" si="24"/>
        <v>1</v>
      </c>
      <c r="P152">
        <f t="shared" si="25"/>
        <v>0</v>
      </c>
      <c r="Q152">
        <f t="shared" si="26"/>
        <v>0</v>
      </c>
      <c r="R152">
        <f t="shared" si="27"/>
        <v>1</v>
      </c>
      <c r="S152">
        <f t="shared" si="28"/>
        <v>0</v>
      </c>
      <c r="T152">
        <f t="shared" si="29"/>
        <v>1</v>
      </c>
      <c r="U152">
        <f t="shared" si="30"/>
        <v>-5</v>
      </c>
    </row>
    <row r="153" spans="1:21" ht="12.75">
      <c r="A153">
        <v>421</v>
      </c>
      <c r="B153">
        <f>IF(VLOOKUP($A153,uusintamittaus!$B$2:$AE$292,4,FALSE)="","",VLOOKUP($A153,uusintamittaus!$B$2:$AE$292,4,FALSE))</f>
        <v>0</v>
      </c>
      <c r="C153">
        <f>IF(VLOOKUP($A153,uusintamittaus!$B$2:$AE$292,5,FALSE)="","",VLOOKUP($A153,uusintamittaus!$B$2:$AE$292,5,FALSE))</f>
      </c>
      <c r="D153">
        <f>IF(VLOOKUP($A153,uusintamittaus!$B$2:$AE$292,6,FALSE)="","",VLOOKUP($A153,uusintamittaus!$B$2:$AE$292,6,FALSE))</f>
      </c>
      <c r="E153">
        <f>IF(VLOOKUP($A153,uusintamittaus!$B$2:$AE$292,7,FALSE)="","",VLOOKUP($A153,uusintamittaus!$B$2:$AE$292,7,FALSE))</f>
      </c>
      <c r="F153">
        <f>IF(VLOOKUP($A153,uusintamittaus!$B$2:$AE$292,8,FALSE)="","",VLOOKUP($A153,uusintamittaus!$B$2:$AE$292,8,FALSE))</f>
      </c>
      <c r="G153">
        <f>IF(VLOOKUP($A153,opiskelijoiden_mittaus!$B$2:$AE$292,4,FALSE)="","",VLOOKUP($A153,opiskelijoiden_mittaus!$B$2:$AE$292,4,FALSE))</f>
        <v>0</v>
      </c>
      <c r="H153">
        <f>IF(VLOOKUP($A153,opiskelijoiden_mittaus!$B$2:$AE$292,5,FALSE)="","",VLOOKUP($A153,opiskelijoiden_mittaus!$B$2:$AE$292,5,FALSE))</f>
        <v>1</v>
      </c>
      <c r="I153">
        <f>IF(VLOOKUP($A153,opiskelijoiden_mittaus!$B$2:$AE$292,6,FALSE)="","",VLOOKUP($A153,opiskelijoiden_mittaus!$B$2:$AE$292,6,FALSE))</f>
        <v>3</v>
      </c>
      <c r="J153">
        <f>IF(VLOOKUP($A153,opiskelijoiden_mittaus!$B$2:$AE$292,7,FALSE)="","",VLOOKUP($A153,opiskelijoiden_mittaus!$B$2:$AE$292,7,FALSE))</f>
        <v>11</v>
      </c>
      <c r="K153">
        <f>IF(VLOOKUP($A153,opiskelijoiden_mittaus!$B$2:$AE$292,8,FALSE)="","",VLOOKUP($A153,opiskelijoiden_mittaus!$B$2:$AE$292,8,FALSE))</f>
        <v>179</v>
      </c>
      <c r="L153">
        <f t="shared" si="21"/>
        <v>0</v>
      </c>
      <c r="M153">
        <f t="shared" si="22"/>
        <v>0</v>
      </c>
      <c r="N153">
        <f t="shared" si="23"/>
        <v>0</v>
      </c>
      <c r="O153">
        <f t="shared" si="24"/>
        <v>0</v>
      </c>
      <c r="P153">
        <f t="shared" si="25"/>
        <v>0</v>
      </c>
      <c r="Q153">
        <f t="shared" si="26"/>
        <v>0</v>
      </c>
      <c r="R153">
        <f t="shared" si="27"/>
        <v>0</v>
      </c>
      <c r="S153">
        <f t="shared" si="28"/>
        <v>0</v>
      </c>
      <c r="T153">
        <f t="shared" si="29"/>
        <v>0</v>
      </c>
      <c r="U153">
        <f t="shared" si="30"/>
      </c>
    </row>
    <row r="154" spans="1:21" ht="12.75">
      <c r="A154">
        <v>422</v>
      </c>
      <c r="B154">
        <f>IF(VLOOKUP($A154,uusintamittaus!$B$2:$AE$292,4,FALSE)="","",VLOOKUP($A154,uusintamittaus!$B$2:$AE$292,4,FALSE))</f>
        <v>1</v>
      </c>
      <c r="C154">
        <f>IF(VLOOKUP($A154,uusintamittaus!$B$2:$AE$292,5,FALSE)="","",VLOOKUP($A154,uusintamittaus!$B$2:$AE$292,5,FALSE))</f>
        <v>1</v>
      </c>
      <c r="D154">
        <f>IF(VLOOKUP($A154,uusintamittaus!$B$2:$AE$292,6,FALSE)="","",VLOOKUP($A154,uusintamittaus!$B$2:$AE$292,6,FALSE))</f>
        <v>3</v>
      </c>
      <c r="E154">
        <f>IF(VLOOKUP($A154,uusintamittaus!$B$2:$AE$292,7,FALSE)="","",VLOOKUP($A154,uusintamittaus!$B$2:$AE$292,7,FALSE))</f>
        <v>11</v>
      </c>
      <c r="F154">
        <f>IF(VLOOKUP($A154,uusintamittaus!$B$2:$AE$292,8,FALSE)="","",VLOOKUP($A154,uusintamittaus!$B$2:$AE$292,8,FALSE))</f>
        <v>164</v>
      </c>
      <c r="G154">
        <f>IF(VLOOKUP($A154,opiskelijoiden_mittaus!$B$2:$AE$292,4,FALSE)="","",VLOOKUP($A154,opiskelijoiden_mittaus!$B$2:$AE$292,4,FALSE))</f>
        <v>1</v>
      </c>
      <c r="H154">
        <f>IF(VLOOKUP($A154,opiskelijoiden_mittaus!$B$2:$AE$292,5,FALSE)="","",VLOOKUP($A154,opiskelijoiden_mittaus!$B$2:$AE$292,5,FALSE))</f>
        <v>1</v>
      </c>
      <c r="I154">
        <f>IF(VLOOKUP($A154,opiskelijoiden_mittaus!$B$2:$AE$292,6,FALSE)="","",VLOOKUP($A154,opiskelijoiden_mittaus!$B$2:$AE$292,6,FALSE))</f>
        <v>1</v>
      </c>
      <c r="J154">
        <f>IF(VLOOKUP($A154,opiskelijoiden_mittaus!$B$2:$AE$292,7,FALSE)="","",VLOOKUP($A154,opiskelijoiden_mittaus!$B$2:$AE$292,7,FALSE))</f>
        <v>22</v>
      </c>
      <c r="K154">
        <f>IF(VLOOKUP($A154,opiskelijoiden_mittaus!$B$2:$AE$292,8,FALSE)="","",VLOOKUP($A154,opiskelijoiden_mittaus!$B$2:$AE$292,8,FALSE))</f>
        <v>217</v>
      </c>
      <c r="L154">
        <f t="shared" si="21"/>
        <v>0</v>
      </c>
      <c r="M154">
        <f t="shared" si="22"/>
        <v>1</v>
      </c>
      <c r="N154">
        <f t="shared" si="23"/>
        <v>0</v>
      </c>
      <c r="O154">
        <f t="shared" si="24"/>
        <v>1</v>
      </c>
      <c r="P154">
        <f t="shared" si="25"/>
        <v>1</v>
      </c>
      <c r="Q154">
        <f t="shared" si="26"/>
        <v>1</v>
      </c>
      <c r="R154">
        <f t="shared" si="27"/>
        <v>1</v>
      </c>
      <c r="S154">
        <f t="shared" si="28"/>
        <v>1</v>
      </c>
      <c r="T154">
        <f t="shared" si="29"/>
        <v>1</v>
      </c>
      <c r="U154">
        <f t="shared" si="30"/>
        <v>-53</v>
      </c>
    </row>
    <row r="155" spans="1:21" ht="12.75">
      <c r="A155">
        <v>423</v>
      </c>
      <c r="B155">
        <f>IF(VLOOKUP($A155,uusintamittaus!$B$2:$AE$292,4,FALSE)="","",VLOOKUP($A155,uusintamittaus!$B$2:$AE$292,4,FALSE))</f>
        <v>0</v>
      </c>
      <c r="C155">
        <f>IF(VLOOKUP($A155,uusintamittaus!$B$2:$AE$292,5,FALSE)="","",VLOOKUP($A155,uusintamittaus!$B$2:$AE$292,5,FALSE))</f>
      </c>
      <c r="D155">
        <f>IF(VLOOKUP($A155,uusintamittaus!$B$2:$AE$292,6,FALSE)="","",VLOOKUP($A155,uusintamittaus!$B$2:$AE$292,6,FALSE))</f>
      </c>
      <c r="E155">
        <f>IF(VLOOKUP($A155,uusintamittaus!$B$2:$AE$292,7,FALSE)="","",VLOOKUP($A155,uusintamittaus!$B$2:$AE$292,7,FALSE))</f>
      </c>
      <c r="F155">
        <f>IF(VLOOKUP($A155,uusintamittaus!$B$2:$AE$292,8,FALSE)="","",VLOOKUP($A155,uusintamittaus!$B$2:$AE$292,8,FALSE))</f>
      </c>
      <c r="G155">
        <f>IF(VLOOKUP($A155,opiskelijoiden_mittaus!$B$2:$AE$292,4,FALSE)="","",VLOOKUP($A155,opiskelijoiden_mittaus!$B$2:$AE$292,4,FALSE))</f>
        <v>0</v>
      </c>
      <c r="H155">
        <f>IF(VLOOKUP($A155,opiskelijoiden_mittaus!$B$2:$AE$292,5,FALSE)="","",VLOOKUP($A155,opiskelijoiden_mittaus!$B$2:$AE$292,5,FALSE))</f>
      </c>
      <c r="I155">
        <f>IF(VLOOKUP($A155,opiskelijoiden_mittaus!$B$2:$AE$292,6,FALSE)="","",VLOOKUP($A155,opiskelijoiden_mittaus!$B$2:$AE$292,6,FALSE))</f>
      </c>
      <c r="J155">
        <f>IF(VLOOKUP($A155,opiskelijoiden_mittaus!$B$2:$AE$292,7,FALSE)="","",VLOOKUP($A155,opiskelijoiden_mittaus!$B$2:$AE$292,7,FALSE))</f>
      </c>
      <c r="K155">
        <f>IF(VLOOKUP($A155,opiskelijoiden_mittaus!$B$2:$AE$292,8,FALSE)="","",VLOOKUP($A155,opiskelijoiden_mittaus!$B$2:$AE$292,8,FALSE))</f>
      </c>
      <c r="L155">
        <f t="shared" si="21"/>
        <v>0</v>
      </c>
      <c r="M155">
        <f t="shared" si="22"/>
        <v>0</v>
      </c>
      <c r="N155">
        <f t="shared" si="23"/>
        <v>0</v>
      </c>
      <c r="O155">
        <f t="shared" si="24"/>
        <v>0</v>
      </c>
      <c r="P155">
        <f t="shared" si="25"/>
        <v>0</v>
      </c>
      <c r="Q155">
        <f t="shared" si="26"/>
        <v>0</v>
      </c>
      <c r="R155">
        <f t="shared" si="27"/>
        <v>0</v>
      </c>
      <c r="S155">
        <f t="shared" si="28"/>
        <v>0</v>
      </c>
      <c r="T155">
        <f t="shared" si="29"/>
        <v>0</v>
      </c>
      <c r="U155">
        <f t="shared" si="30"/>
      </c>
    </row>
    <row r="156" spans="1:21" ht="12.75">
      <c r="A156">
        <v>424</v>
      </c>
      <c r="B156">
        <f>IF(VLOOKUP($A156,uusintamittaus!$B$2:$AE$292,4,FALSE)="","",VLOOKUP($A156,uusintamittaus!$B$2:$AE$292,4,FALSE))</f>
        <v>1</v>
      </c>
      <c r="C156">
        <f>IF(VLOOKUP($A156,uusintamittaus!$B$2:$AE$292,5,FALSE)="","",VLOOKUP($A156,uusintamittaus!$B$2:$AE$292,5,FALSE))</f>
        <v>1</v>
      </c>
      <c r="D156">
        <f>IF(VLOOKUP($A156,uusintamittaus!$B$2:$AE$292,6,FALSE)="","",VLOOKUP($A156,uusintamittaus!$B$2:$AE$292,6,FALSE))</f>
        <v>1</v>
      </c>
      <c r="E156">
        <f>IF(VLOOKUP($A156,uusintamittaus!$B$2:$AE$292,7,FALSE)="","",VLOOKUP($A156,uusintamittaus!$B$2:$AE$292,7,FALSE))</f>
        <v>22</v>
      </c>
      <c r="F156">
        <f>IF(VLOOKUP($A156,uusintamittaus!$B$2:$AE$292,8,FALSE)="","",VLOOKUP($A156,uusintamittaus!$B$2:$AE$292,8,FALSE))</f>
        <v>210</v>
      </c>
      <c r="G156">
        <f>IF(VLOOKUP($A156,opiskelijoiden_mittaus!$B$2:$AE$292,4,FALSE)="","",VLOOKUP($A156,opiskelijoiden_mittaus!$B$2:$AE$292,4,FALSE))</f>
        <v>0</v>
      </c>
      <c r="H156">
        <f>IF(VLOOKUP($A156,opiskelijoiden_mittaus!$B$2:$AE$292,5,FALSE)="","",VLOOKUP($A156,opiskelijoiden_mittaus!$B$2:$AE$292,5,FALSE))</f>
      </c>
      <c r="I156">
        <f>IF(VLOOKUP($A156,opiskelijoiden_mittaus!$B$2:$AE$292,6,FALSE)="","",VLOOKUP($A156,opiskelijoiden_mittaus!$B$2:$AE$292,6,FALSE))</f>
      </c>
      <c r="J156">
        <f>IF(VLOOKUP($A156,opiskelijoiden_mittaus!$B$2:$AE$292,7,FALSE)="","",VLOOKUP($A156,opiskelijoiden_mittaus!$B$2:$AE$292,7,FALSE))</f>
      </c>
      <c r="K156">
        <f>IF(VLOOKUP($A156,opiskelijoiden_mittaus!$B$2:$AE$292,8,FALSE)="","",VLOOKUP($A156,opiskelijoiden_mittaus!$B$2:$AE$292,8,FALSE))</f>
      </c>
      <c r="L156">
        <f t="shared" si="21"/>
        <v>1</v>
      </c>
      <c r="M156">
        <f t="shared" si="22"/>
        <v>0</v>
      </c>
      <c r="N156">
        <f t="shared" si="23"/>
        <v>0</v>
      </c>
      <c r="O156">
        <f t="shared" si="24"/>
        <v>0</v>
      </c>
      <c r="P156">
        <f t="shared" si="25"/>
        <v>0</v>
      </c>
      <c r="Q156">
        <f t="shared" si="26"/>
        <v>0</v>
      </c>
      <c r="R156">
        <f t="shared" si="27"/>
        <v>0</v>
      </c>
      <c r="S156">
        <f t="shared" si="28"/>
        <v>0</v>
      </c>
      <c r="T156">
        <f t="shared" si="29"/>
        <v>0</v>
      </c>
      <c r="U156">
        <f t="shared" si="30"/>
      </c>
    </row>
    <row r="157" spans="1:21" ht="12.75">
      <c r="A157">
        <v>425</v>
      </c>
      <c r="B157">
        <f>IF(VLOOKUP($A157,uusintamittaus!$B$2:$AE$292,4,FALSE)="","",VLOOKUP($A157,uusintamittaus!$B$2:$AE$292,4,FALSE))</f>
        <v>0</v>
      </c>
      <c r="C157">
        <f>IF(VLOOKUP($A157,uusintamittaus!$B$2:$AE$292,5,FALSE)="","",VLOOKUP($A157,uusintamittaus!$B$2:$AE$292,5,FALSE))</f>
      </c>
      <c r="D157">
        <f>IF(VLOOKUP($A157,uusintamittaus!$B$2:$AE$292,6,FALSE)="","",VLOOKUP($A157,uusintamittaus!$B$2:$AE$292,6,FALSE))</f>
      </c>
      <c r="E157">
        <f>IF(VLOOKUP($A157,uusintamittaus!$B$2:$AE$292,7,FALSE)="","",VLOOKUP($A157,uusintamittaus!$B$2:$AE$292,7,FALSE))</f>
      </c>
      <c r="F157">
        <f>IF(VLOOKUP($A157,uusintamittaus!$B$2:$AE$292,8,FALSE)="","",VLOOKUP($A157,uusintamittaus!$B$2:$AE$292,8,FALSE))</f>
      </c>
      <c r="G157">
        <f>IF(VLOOKUP($A157,opiskelijoiden_mittaus!$B$2:$AE$292,4,FALSE)="","",VLOOKUP($A157,opiskelijoiden_mittaus!$B$2:$AE$292,4,FALSE))</f>
        <v>0</v>
      </c>
      <c r="H157">
        <f>IF(VLOOKUP($A157,opiskelijoiden_mittaus!$B$2:$AE$292,5,FALSE)="","",VLOOKUP($A157,opiskelijoiden_mittaus!$B$2:$AE$292,5,FALSE))</f>
      </c>
      <c r="I157">
        <f>IF(VLOOKUP($A157,opiskelijoiden_mittaus!$B$2:$AE$292,6,FALSE)="","",VLOOKUP($A157,opiskelijoiden_mittaus!$B$2:$AE$292,6,FALSE))</f>
      </c>
      <c r="J157">
        <f>IF(VLOOKUP($A157,opiskelijoiden_mittaus!$B$2:$AE$292,7,FALSE)="","",VLOOKUP($A157,opiskelijoiden_mittaus!$B$2:$AE$292,7,FALSE))</f>
      </c>
      <c r="K157">
        <f>IF(VLOOKUP($A157,opiskelijoiden_mittaus!$B$2:$AE$292,8,FALSE)="","",VLOOKUP($A157,opiskelijoiden_mittaus!$B$2:$AE$292,8,FALSE))</f>
      </c>
      <c r="L157">
        <f t="shared" si="21"/>
        <v>0</v>
      </c>
      <c r="M157">
        <f t="shared" si="22"/>
        <v>0</v>
      </c>
      <c r="N157">
        <f t="shared" si="23"/>
        <v>0</v>
      </c>
      <c r="O157">
        <f t="shared" si="24"/>
        <v>0</v>
      </c>
      <c r="P157">
        <f t="shared" si="25"/>
        <v>0</v>
      </c>
      <c r="Q157">
        <f t="shared" si="26"/>
        <v>0</v>
      </c>
      <c r="R157">
        <f t="shared" si="27"/>
        <v>0</v>
      </c>
      <c r="S157">
        <f t="shared" si="28"/>
        <v>0</v>
      </c>
      <c r="T157">
        <f t="shared" si="29"/>
        <v>0</v>
      </c>
      <c r="U157">
        <f t="shared" si="30"/>
      </c>
    </row>
    <row r="158" spans="1:21" ht="12.75">
      <c r="A158">
        <v>426</v>
      </c>
      <c r="B158">
        <f>IF(VLOOKUP($A158,uusintamittaus!$B$2:$AE$292,4,FALSE)="","",VLOOKUP($A158,uusintamittaus!$B$2:$AE$292,4,FALSE))</f>
        <v>1</v>
      </c>
      <c r="C158">
        <f>IF(VLOOKUP($A158,uusintamittaus!$B$2:$AE$292,5,FALSE)="","",VLOOKUP($A158,uusintamittaus!$B$2:$AE$292,5,FALSE))</f>
        <v>1</v>
      </c>
      <c r="D158">
        <f>IF(VLOOKUP($A158,uusintamittaus!$B$2:$AE$292,6,FALSE)="","",VLOOKUP($A158,uusintamittaus!$B$2:$AE$292,6,FALSE))</f>
        <v>1</v>
      </c>
      <c r="E158">
        <f>IF(VLOOKUP($A158,uusintamittaus!$B$2:$AE$292,7,FALSE)="","",VLOOKUP($A158,uusintamittaus!$B$2:$AE$292,7,FALSE))</f>
        <v>11</v>
      </c>
      <c r="F158">
        <f>IF(VLOOKUP($A158,uusintamittaus!$B$2:$AE$292,8,FALSE)="","",VLOOKUP($A158,uusintamittaus!$B$2:$AE$292,8,FALSE))</f>
        <v>240</v>
      </c>
      <c r="G158">
        <f>IF(VLOOKUP($A158,opiskelijoiden_mittaus!$B$2:$AE$292,4,FALSE)="","",VLOOKUP($A158,opiskelijoiden_mittaus!$B$2:$AE$292,4,FALSE))</f>
        <v>1</v>
      </c>
      <c r="H158">
        <f>IF(VLOOKUP($A158,opiskelijoiden_mittaus!$B$2:$AE$292,5,FALSE)="","",VLOOKUP($A158,opiskelijoiden_mittaus!$B$2:$AE$292,5,FALSE))</f>
        <v>1</v>
      </c>
      <c r="I158">
        <f>IF(VLOOKUP($A158,opiskelijoiden_mittaus!$B$2:$AE$292,6,FALSE)="","",VLOOKUP($A158,opiskelijoiden_mittaus!$B$2:$AE$292,6,FALSE))</f>
        <v>1</v>
      </c>
      <c r="J158">
        <f>IF(VLOOKUP($A158,opiskelijoiden_mittaus!$B$2:$AE$292,7,FALSE)="","",VLOOKUP($A158,opiskelijoiden_mittaus!$B$2:$AE$292,7,FALSE))</f>
        <v>11</v>
      </c>
      <c r="K158">
        <f>IF(VLOOKUP($A158,opiskelijoiden_mittaus!$B$2:$AE$292,8,FALSE)="","",VLOOKUP($A158,opiskelijoiden_mittaus!$B$2:$AE$292,8,FALSE))</f>
        <v>250</v>
      </c>
      <c r="L158">
        <f t="shared" si="21"/>
        <v>0</v>
      </c>
      <c r="M158">
        <f t="shared" si="22"/>
        <v>1</v>
      </c>
      <c r="N158">
        <f t="shared" si="23"/>
        <v>0</v>
      </c>
      <c r="O158">
        <f t="shared" si="24"/>
        <v>1</v>
      </c>
      <c r="P158">
        <f t="shared" si="25"/>
        <v>0</v>
      </c>
      <c r="Q158">
        <f t="shared" si="26"/>
        <v>0</v>
      </c>
      <c r="R158">
        <f t="shared" si="27"/>
        <v>1</v>
      </c>
      <c r="S158">
        <f t="shared" si="28"/>
        <v>0</v>
      </c>
      <c r="T158">
        <f t="shared" si="29"/>
        <v>1</v>
      </c>
      <c r="U158">
        <f t="shared" si="30"/>
        <v>-10</v>
      </c>
    </row>
    <row r="159" spans="1:21" ht="12.75">
      <c r="A159">
        <v>427</v>
      </c>
      <c r="B159">
        <f>IF(VLOOKUP($A159,uusintamittaus!$B$2:$AE$292,4,FALSE)="","",VLOOKUP($A159,uusintamittaus!$B$2:$AE$292,4,FALSE))</f>
        <v>0</v>
      </c>
      <c r="C159">
        <f>IF(VLOOKUP($A159,uusintamittaus!$B$2:$AE$292,5,FALSE)="","",VLOOKUP($A159,uusintamittaus!$B$2:$AE$292,5,FALSE))</f>
      </c>
      <c r="D159">
        <f>IF(VLOOKUP($A159,uusintamittaus!$B$2:$AE$292,6,FALSE)="","",VLOOKUP($A159,uusintamittaus!$B$2:$AE$292,6,FALSE))</f>
      </c>
      <c r="E159">
        <f>IF(VLOOKUP($A159,uusintamittaus!$B$2:$AE$292,7,FALSE)="","",VLOOKUP($A159,uusintamittaus!$B$2:$AE$292,7,FALSE))</f>
      </c>
      <c r="F159">
        <f>IF(VLOOKUP($A159,uusintamittaus!$B$2:$AE$292,8,FALSE)="","",VLOOKUP($A159,uusintamittaus!$B$2:$AE$292,8,FALSE))</f>
      </c>
      <c r="G159">
        <f>IF(VLOOKUP($A159,opiskelijoiden_mittaus!$B$2:$AE$292,4,FALSE)="","",VLOOKUP($A159,opiskelijoiden_mittaus!$B$2:$AE$292,4,FALSE))</f>
        <v>0</v>
      </c>
      <c r="H159">
        <f>IF(VLOOKUP($A159,opiskelijoiden_mittaus!$B$2:$AE$292,5,FALSE)="","",VLOOKUP($A159,opiskelijoiden_mittaus!$B$2:$AE$292,5,FALSE))</f>
      </c>
      <c r="I159">
        <f>IF(VLOOKUP($A159,opiskelijoiden_mittaus!$B$2:$AE$292,6,FALSE)="","",VLOOKUP($A159,opiskelijoiden_mittaus!$B$2:$AE$292,6,FALSE))</f>
      </c>
      <c r="J159">
        <f>IF(VLOOKUP($A159,opiskelijoiden_mittaus!$B$2:$AE$292,7,FALSE)="","",VLOOKUP($A159,opiskelijoiden_mittaus!$B$2:$AE$292,7,FALSE))</f>
      </c>
      <c r="K159">
        <f>IF(VLOOKUP($A159,opiskelijoiden_mittaus!$B$2:$AE$292,8,FALSE)="","",VLOOKUP($A159,opiskelijoiden_mittaus!$B$2:$AE$292,8,FALSE))</f>
      </c>
      <c r="L159">
        <f t="shared" si="21"/>
        <v>0</v>
      </c>
      <c r="M159">
        <f t="shared" si="22"/>
        <v>0</v>
      </c>
      <c r="N159">
        <f t="shared" si="23"/>
        <v>0</v>
      </c>
      <c r="O159">
        <f t="shared" si="24"/>
        <v>0</v>
      </c>
      <c r="P159">
        <f t="shared" si="25"/>
        <v>0</v>
      </c>
      <c r="Q159">
        <f t="shared" si="26"/>
        <v>0</v>
      </c>
      <c r="R159">
        <f t="shared" si="27"/>
        <v>0</v>
      </c>
      <c r="S159">
        <f t="shared" si="28"/>
        <v>0</v>
      </c>
      <c r="T159">
        <f t="shared" si="29"/>
        <v>0</v>
      </c>
      <c r="U159">
        <f t="shared" si="30"/>
      </c>
    </row>
    <row r="160" spans="1:21" ht="12.75">
      <c r="A160">
        <v>428</v>
      </c>
      <c r="B160">
        <f>IF(VLOOKUP($A160,uusintamittaus!$B$2:$AE$292,4,FALSE)="","",VLOOKUP($A160,uusintamittaus!$B$2:$AE$292,4,FALSE))</f>
        <v>0</v>
      </c>
      <c r="C160">
        <f>IF(VLOOKUP($A160,uusintamittaus!$B$2:$AE$292,5,FALSE)="","",VLOOKUP($A160,uusintamittaus!$B$2:$AE$292,5,FALSE))</f>
      </c>
      <c r="D160">
        <f>IF(VLOOKUP($A160,uusintamittaus!$B$2:$AE$292,6,FALSE)="","",VLOOKUP($A160,uusintamittaus!$B$2:$AE$292,6,FALSE))</f>
      </c>
      <c r="E160">
        <f>IF(VLOOKUP($A160,uusintamittaus!$B$2:$AE$292,7,FALSE)="","",VLOOKUP($A160,uusintamittaus!$B$2:$AE$292,7,FALSE))</f>
      </c>
      <c r="F160">
        <f>IF(VLOOKUP($A160,uusintamittaus!$B$2:$AE$292,8,FALSE)="","",VLOOKUP($A160,uusintamittaus!$B$2:$AE$292,8,FALSE))</f>
      </c>
      <c r="G160">
        <f>IF(VLOOKUP($A160,opiskelijoiden_mittaus!$B$2:$AE$292,4,FALSE)="","",VLOOKUP($A160,opiskelijoiden_mittaus!$B$2:$AE$292,4,FALSE))</f>
        <v>0</v>
      </c>
      <c r="H160">
        <f>IF(VLOOKUP($A160,opiskelijoiden_mittaus!$B$2:$AE$292,5,FALSE)="","",VLOOKUP($A160,opiskelijoiden_mittaus!$B$2:$AE$292,5,FALSE))</f>
      </c>
      <c r="I160">
        <f>IF(VLOOKUP($A160,opiskelijoiden_mittaus!$B$2:$AE$292,6,FALSE)="","",VLOOKUP($A160,opiskelijoiden_mittaus!$B$2:$AE$292,6,FALSE))</f>
      </c>
      <c r="J160">
        <f>IF(VLOOKUP($A160,opiskelijoiden_mittaus!$B$2:$AE$292,7,FALSE)="","",VLOOKUP($A160,opiskelijoiden_mittaus!$B$2:$AE$292,7,FALSE))</f>
      </c>
      <c r="K160">
        <f>IF(VLOOKUP($A160,opiskelijoiden_mittaus!$B$2:$AE$292,8,FALSE)="","",VLOOKUP($A160,opiskelijoiden_mittaus!$B$2:$AE$292,8,FALSE))</f>
      </c>
      <c r="L160">
        <f t="shared" si="21"/>
        <v>0</v>
      </c>
      <c r="M160">
        <f t="shared" si="22"/>
        <v>0</v>
      </c>
      <c r="N160">
        <f t="shared" si="23"/>
        <v>0</v>
      </c>
      <c r="O160">
        <f t="shared" si="24"/>
        <v>0</v>
      </c>
      <c r="P160">
        <f t="shared" si="25"/>
        <v>0</v>
      </c>
      <c r="Q160">
        <f t="shared" si="26"/>
        <v>0</v>
      </c>
      <c r="R160">
        <f t="shared" si="27"/>
        <v>0</v>
      </c>
      <c r="S160">
        <f t="shared" si="28"/>
        <v>0</v>
      </c>
      <c r="T160">
        <f t="shared" si="29"/>
        <v>0</v>
      </c>
      <c r="U160">
        <f t="shared" si="30"/>
      </c>
    </row>
    <row r="161" spans="1:21" ht="12.75">
      <c r="A161">
        <v>701</v>
      </c>
      <c r="B161">
        <f>IF(VLOOKUP($A161,uusintamittaus!$B$2:$AE$292,4,FALSE)="","",VLOOKUP($A161,uusintamittaus!$B$2:$AE$292,4,FALSE))</f>
        <v>3</v>
      </c>
      <c r="C161">
        <f>IF(VLOOKUP($A161,uusintamittaus!$B$2:$AE$292,5,FALSE)="","",VLOOKUP($A161,uusintamittaus!$B$2:$AE$292,5,FALSE))</f>
        <v>2</v>
      </c>
      <c r="D161">
        <f>IF(VLOOKUP($A161,uusintamittaus!$B$2:$AE$292,6,FALSE)="","",VLOOKUP($A161,uusintamittaus!$B$2:$AE$292,6,FALSE))</f>
        <v>2</v>
      </c>
      <c r="E161">
        <f>IF(VLOOKUP($A161,uusintamittaus!$B$2:$AE$292,7,FALSE)="","",VLOOKUP($A161,uusintamittaus!$B$2:$AE$292,7,FALSE))</f>
        <v>11</v>
      </c>
      <c r="F161">
        <f>IF(VLOOKUP($A161,uusintamittaus!$B$2:$AE$292,8,FALSE)="","",VLOOKUP($A161,uusintamittaus!$B$2:$AE$292,8,FALSE))</f>
        <v>142</v>
      </c>
      <c r="G161">
        <f>IF(VLOOKUP($A161,opiskelijoiden_mittaus!$B$2:$AE$292,4,FALSE)="","",VLOOKUP($A161,opiskelijoiden_mittaus!$B$2:$AE$292,4,FALSE))</f>
        <v>3</v>
      </c>
      <c r="H161">
        <f>IF(VLOOKUP($A161,opiskelijoiden_mittaus!$B$2:$AE$292,5,FALSE)="","",VLOOKUP($A161,opiskelijoiden_mittaus!$B$2:$AE$292,5,FALSE))</f>
        <v>2</v>
      </c>
      <c r="I161">
        <f>IF(VLOOKUP($A161,opiskelijoiden_mittaus!$B$2:$AE$292,6,FALSE)="","",VLOOKUP($A161,opiskelijoiden_mittaus!$B$2:$AE$292,6,FALSE))</f>
        <v>2</v>
      </c>
      <c r="J161">
        <f>IF(VLOOKUP($A161,opiskelijoiden_mittaus!$B$2:$AE$292,7,FALSE)="","",VLOOKUP($A161,opiskelijoiden_mittaus!$B$2:$AE$292,7,FALSE))</f>
        <v>11</v>
      </c>
      <c r="K161">
        <f>IF(VLOOKUP($A161,opiskelijoiden_mittaus!$B$2:$AE$292,8,FALSE)="","",VLOOKUP($A161,opiskelijoiden_mittaus!$B$2:$AE$292,8,FALSE))</f>
        <v>143</v>
      </c>
      <c r="L161">
        <f t="shared" si="21"/>
        <v>0</v>
      </c>
      <c r="M161">
        <f t="shared" si="22"/>
        <v>1</v>
      </c>
      <c r="N161">
        <f t="shared" si="23"/>
        <v>0</v>
      </c>
      <c r="O161">
        <f t="shared" si="24"/>
        <v>1</v>
      </c>
      <c r="P161">
        <f t="shared" si="25"/>
        <v>0</v>
      </c>
      <c r="Q161">
        <f t="shared" si="26"/>
        <v>0</v>
      </c>
      <c r="R161">
        <f t="shared" si="27"/>
        <v>1</v>
      </c>
      <c r="S161">
        <f t="shared" si="28"/>
        <v>0</v>
      </c>
      <c r="T161">
        <f t="shared" si="29"/>
        <v>1</v>
      </c>
      <c r="U161">
        <f t="shared" si="30"/>
        <v>-1</v>
      </c>
    </row>
    <row r="162" spans="1:21" ht="12.75">
      <c r="A162">
        <v>702</v>
      </c>
      <c r="B162">
        <f>IF(VLOOKUP($A162,uusintamittaus!$B$2:$AE$292,4,FALSE)="","",VLOOKUP($A162,uusintamittaus!$B$2:$AE$292,4,FALSE))</f>
        <v>3</v>
      </c>
      <c r="C162">
        <f>IF(VLOOKUP($A162,uusintamittaus!$B$2:$AE$292,5,FALSE)="","",VLOOKUP($A162,uusintamittaus!$B$2:$AE$292,5,FALSE))</f>
        <v>2</v>
      </c>
      <c r="D162">
        <f>IF(VLOOKUP($A162,uusintamittaus!$B$2:$AE$292,6,FALSE)="","",VLOOKUP($A162,uusintamittaus!$B$2:$AE$292,6,FALSE))</f>
        <v>2</v>
      </c>
      <c r="E162">
        <f>IF(VLOOKUP($A162,uusintamittaus!$B$2:$AE$292,7,FALSE)="","",VLOOKUP($A162,uusintamittaus!$B$2:$AE$292,7,FALSE))</f>
        <v>11</v>
      </c>
      <c r="F162">
        <f>IF(VLOOKUP($A162,uusintamittaus!$B$2:$AE$292,8,FALSE)="","",VLOOKUP($A162,uusintamittaus!$B$2:$AE$292,8,FALSE))</f>
        <v>131</v>
      </c>
      <c r="G162">
        <f>IF(VLOOKUP($A162,opiskelijoiden_mittaus!$B$2:$AE$292,4,FALSE)="","",VLOOKUP($A162,opiskelijoiden_mittaus!$B$2:$AE$292,4,FALSE))</f>
        <v>3</v>
      </c>
      <c r="H162">
        <f>IF(VLOOKUP($A162,opiskelijoiden_mittaus!$B$2:$AE$292,5,FALSE)="","",VLOOKUP($A162,opiskelijoiden_mittaus!$B$2:$AE$292,5,FALSE))</f>
        <v>2</v>
      </c>
      <c r="I162">
        <f>IF(VLOOKUP($A162,opiskelijoiden_mittaus!$B$2:$AE$292,6,FALSE)="","",VLOOKUP($A162,opiskelijoiden_mittaus!$B$2:$AE$292,6,FALSE))</f>
        <v>2</v>
      </c>
      <c r="J162">
        <f>IF(VLOOKUP($A162,opiskelijoiden_mittaus!$B$2:$AE$292,7,FALSE)="","",VLOOKUP($A162,opiskelijoiden_mittaus!$B$2:$AE$292,7,FALSE))</f>
        <v>11</v>
      </c>
      <c r="K162">
        <f>IF(VLOOKUP($A162,opiskelijoiden_mittaus!$B$2:$AE$292,8,FALSE)="","",VLOOKUP($A162,opiskelijoiden_mittaus!$B$2:$AE$292,8,FALSE))</f>
        <v>132</v>
      </c>
      <c r="L162">
        <f t="shared" si="21"/>
        <v>0</v>
      </c>
      <c r="M162">
        <f t="shared" si="22"/>
        <v>1</v>
      </c>
      <c r="N162">
        <f t="shared" si="23"/>
        <v>0</v>
      </c>
      <c r="O162">
        <f t="shared" si="24"/>
        <v>1</v>
      </c>
      <c r="P162">
        <f t="shared" si="25"/>
        <v>0</v>
      </c>
      <c r="Q162">
        <f t="shared" si="26"/>
        <v>0</v>
      </c>
      <c r="R162">
        <f t="shared" si="27"/>
        <v>1</v>
      </c>
      <c r="S162">
        <f t="shared" si="28"/>
        <v>0</v>
      </c>
      <c r="T162">
        <f t="shared" si="29"/>
        <v>1</v>
      </c>
      <c r="U162">
        <f t="shared" si="30"/>
        <v>-1</v>
      </c>
    </row>
    <row r="163" spans="1:21" ht="12.75">
      <c r="A163">
        <v>703</v>
      </c>
      <c r="B163">
        <f>IF(VLOOKUP($A163,uusintamittaus!$B$2:$AE$292,4,FALSE)="","",VLOOKUP($A163,uusintamittaus!$B$2:$AE$292,4,FALSE))</f>
        <v>3</v>
      </c>
      <c r="C163">
        <f>IF(VLOOKUP($A163,uusintamittaus!$B$2:$AE$292,5,FALSE)="","",VLOOKUP($A163,uusintamittaus!$B$2:$AE$292,5,FALSE))</f>
        <v>2</v>
      </c>
      <c r="D163">
        <f>IF(VLOOKUP($A163,uusintamittaus!$B$2:$AE$292,6,FALSE)="","",VLOOKUP($A163,uusintamittaus!$B$2:$AE$292,6,FALSE))</f>
        <v>2</v>
      </c>
      <c r="E163">
        <f>IF(VLOOKUP($A163,uusintamittaus!$B$2:$AE$292,7,FALSE)="","",VLOOKUP($A163,uusintamittaus!$B$2:$AE$292,7,FALSE))</f>
        <v>11</v>
      </c>
      <c r="F163">
        <f>IF(VLOOKUP($A163,uusintamittaus!$B$2:$AE$292,8,FALSE)="","",VLOOKUP($A163,uusintamittaus!$B$2:$AE$292,8,FALSE))</f>
        <v>122</v>
      </c>
      <c r="G163">
        <f>IF(VLOOKUP($A163,opiskelijoiden_mittaus!$B$2:$AE$292,4,FALSE)="","",VLOOKUP($A163,opiskelijoiden_mittaus!$B$2:$AE$292,4,FALSE))</f>
        <v>3</v>
      </c>
      <c r="H163">
        <f>IF(VLOOKUP($A163,opiskelijoiden_mittaus!$B$2:$AE$292,5,FALSE)="","",VLOOKUP($A163,opiskelijoiden_mittaus!$B$2:$AE$292,5,FALSE))</f>
        <v>2</v>
      </c>
      <c r="I163">
        <f>IF(VLOOKUP($A163,opiskelijoiden_mittaus!$B$2:$AE$292,6,FALSE)="","",VLOOKUP($A163,opiskelijoiden_mittaus!$B$2:$AE$292,6,FALSE))</f>
        <v>2</v>
      </c>
      <c r="J163">
        <f>IF(VLOOKUP($A163,opiskelijoiden_mittaus!$B$2:$AE$292,7,FALSE)="","",VLOOKUP($A163,opiskelijoiden_mittaus!$B$2:$AE$292,7,FALSE))</f>
        <v>11</v>
      </c>
      <c r="K163">
        <f>IF(VLOOKUP($A163,opiskelijoiden_mittaus!$B$2:$AE$292,8,FALSE)="","",VLOOKUP($A163,opiskelijoiden_mittaus!$B$2:$AE$292,8,FALSE))</f>
        <v>122</v>
      </c>
      <c r="L163">
        <f t="shared" si="21"/>
        <v>0</v>
      </c>
      <c r="M163">
        <f t="shared" si="22"/>
        <v>1</v>
      </c>
      <c r="N163">
        <f t="shared" si="23"/>
        <v>0</v>
      </c>
      <c r="O163">
        <f t="shared" si="24"/>
        <v>1</v>
      </c>
      <c r="P163">
        <f t="shared" si="25"/>
        <v>0</v>
      </c>
      <c r="Q163">
        <f t="shared" si="26"/>
        <v>0</v>
      </c>
      <c r="R163">
        <f t="shared" si="27"/>
        <v>1</v>
      </c>
      <c r="S163">
        <f t="shared" si="28"/>
        <v>0</v>
      </c>
      <c r="T163">
        <f t="shared" si="29"/>
        <v>1</v>
      </c>
      <c r="U163">
        <f t="shared" si="30"/>
        <v>0</v>
      </c>
    </row>
    <row r="164" spans="1:21" ht="12.75">
      <c r="A164">
        <v>704</v>
      </c>
      <c r="B164">
        <f>IF(VLOOKUP($A164,uusintamittaus!$B$2:$AE$292,4,FALSE)="","",VLOOKUP($A164,uusintamittaus!$B$2:$AE$292,4,FALSE))</f>
        <v>3</v>
      </c>
      <c r="C164">
        <f>IF(VLOOKUP($A164,uusintamittaus!$B$2:$AE$292,5,FALSE)="","",VLOOKUP($A164,uusintamittaus!$B$2:$AE$292,5,FALSE))</f>
        <v>2</v>
      </c>
      <c r="D164">
        <f>IF(VLOOKUP($A164,uusintamittaus!$B$2:$AE$292,6,FALSE)="","",VLOOKUP($A164,uusintamittaus!$B$2:$AE$292,6,FALSE))</f>
        <v>2</v>
      </c>
      <c r="E164">
        <f>IF(VLOOKUP($A164,uusintamittaus!$B$2:$AE$292,7,FALSE)="","",VLOOKUP($A164,uusintamittaus!$B$2:$AE$292,7,FALSE))</f>
        <v>11</v>
      </c>
      <c r="F164">
        <f>IF(VLOOKUP($A164,uusintamittaus!$B$2:$AE$292,8,FALSE)="","",VLOOKUP($A164,uusintamittaus!$B$2:$AE$292,8,FALSE))</f>
        <v>88</v>
      </c>
      <c r="G164">
        <f>IF(VLOOKUP($A164,opiskelijoiden_mittaus!$B$2:$AE$292,4,FALSE)="","",VLOOKUP($A164,opiskelijoiden_mittaus!$B$2:$AE$292,4,FALSE))</f>
        <v>3</v>
      </c>
      <c r="H164">
        <f>IF(VLOOKUP($A164,opiskelijoiden_mittaus!$B$2:$AE$292,5,FALSE)="","",VLOOKUP($A164,opiskelijoiden_mittaus!$B$2:$AE$292,5,FALSE))</f>
        <v>2</v>
      </c>
      <c r="I164">
        <f>IF(VLOOKUP($A164,opiskelijoiden_mittaus!$B$2:$AE$292,6,FALSE)="","",VLOOKUP($A164,opiskelijoiden_mittaus!$B$2:$AE$292,6,FALSE))</f>
        <v>2</v>
      </c>
      <c r="J164">
        <f>IF(VLOOKUP($A164,opiskelijoiden_mittaus!$B$2:$AE$292,7,FALSE)="","",VLOOKUP($A164,opiskelijoiden_mittaus!$B$2:$AE$292,7,FALSE))</f>
        <v>13</v>
      </c>
      <c r="K164">
        <f>IF(VLOOKUP($A164,opiskelijoiden_mittaus!$B$2:$AE$292,8,FALSE)="","",VLOOKUP($A164,opiskelijoiden_mittaus!$B$2:$AE$292,8,FALSE))</f>
        <v>89</v>
      </c>
      <c r="L164">
        <f t="shared" si="21"/>
        <v>0</v>
      </c>
      <c r="M164">
        <f t="shared" si="22"/>
        <v>1</v>
      </c>
      <c r="N164">
        <f t="shared" si="23"/>
        <v>0</v>
      </c>
      <c r="O164">
        <f t="shared" si="24"/>
        <v>1</v>
      </c>
      <c r="P164">
        <f t="shared" si="25"/>
        <v>0</v>
      </c>
      <c r="Q164">
        <f t="shared" si="26"/>
        <v>0</v>
      </c>
      <c r="R164">
        <f t="shared" si="27"/>
        <v>1</v>
      </c>
      <c r="S164">
        <f t="shared" si="28"/>
        <v>1</v>
      </c>
      <c r="T164">
        <f t="shared" si="29"/>
        <v>1</v>
      </c>
      <c r="U164">
        <f t="shared" si="30"/>
        <v>-1</v>
      </c>
    </row>
    <row r="165" spans="1:21" ht="12.75">
      <c r="A165">
        <v>705</v>
      </c>
      <c r="B165">
        <f>IF(VLOOKUP($A165,uusintamittaus!$B$2:$AE$292,4,FALSE)="","",VLOOKUP($A165,uusintamittaus!$B$2:$AE$292,4,FALSE))</f>
        <v>3</v>
      </c>
      <c r="C165">
        <f>IF(VLOOKUP($A165,uusintamittaus!$B$2:$AE$292,5,FALSE)="","",VLOOKUP($A165,uusintamittaus!$B$2:$AE$292,5,FALSE))</f>
        <v>2</v>
      </c>
      <c r="D165">
        <f>IF(VLOOKUP($A165,uusintamittaus!$B$2:$AE$292,6,FALSE)="","",VLOOKUP($A165,uusintamittaus!$B$2:$AE$292,6,FALSE))</f>
        <v>2</v>
      </c>
      <c r="E165">
        <f>IF(VLOOKUP($A165,uusintamittaus!$B$2:$AE$292,7,FALSE)="","",VLOOKUP($A165,uusintamittaus!$B$2:$AE$292,7,FALSE))</f>
        <v>11</v>
      </c>
      <c r="F165">
        <f>IF(VLOOKUP($A165,uusintamittaus!$B$2:$AE$292,8,FALSE)="","",VLOOKUP($A165,uusintamittaus!$B$2:$AE$292,8,FALSE))</f>
        <v>127</v>
      </c>
      <c r="G165">
        <f>IF(VLOOKUP($A165,opiskelijoiden_mittaus!$B$2:$AE$292,4,FALSE)="","",VLOOKUP($A165,opiskelijoiden_mittaus!$B$2:$AE$292,4,FALSE))</f>
        <v>3</v>
      </c>
      <c r="H165">
        <f>IF(VLOOKUP($A165,opiskelijoiden_mittaus!$B$2:$AE$292,5,FALSE)="","",VLOOKUP($A165,opiskelijoiden_mittaus!$B$2:$AE$292,5,FALSE))</f>
        <v>2</v>
      </c>
      <c r="I165">
        <f>IF(VLOOKUP($A165,opiskelijoiden_mittaus!$B$2:$AE$292,6,FALSE)="","",VLOOKUP($A165,opiskelijoiden_mittaus!$B$2:$AE$292,6,FALSE))</f>
        <v>2</v>
      </c>
      <c r="J165">
        <f>IF(VLOOKUP($A165,opiskelijoiden_mittaus!$B$2:$AE$292,7,FALSE)="","",VLOOKUP($A165,opiskelijoiden_mittaus!$B$2:$AE$292,7,FALSE))</f>
        <v>11</v>
      </c>
      <c r="K165">
        <f>IF(VLOOKUP($A165,opiskelijoiden_mittaus!$B$2:$AE$292,8,FALSE)="","",VLOOKUP($A165,opiskelijoiden_mittaus!$B$2:$AE$292,8,FALSE))</f>
        <v>128</v>
      </c>
      <c r="L165">
        <f t="shared" si="21"/>
        <v>0</v>
      </c>
      <c r="M165">
        <f t="shared" si="22"/>
        <v>1</v>
      </c>
      <c r="N165">
        <f t="shared" si="23"/>
        <v>0</v>
      </c>
      <c r="O165">
        <f t="shared" si="24"/>
        <v>1</v>
      </c>
      <c r="P165">
        <f t="shared" si="25"/>
        <v>0</v>
      </c>
      <c r="Q165">
        <f t="shared" si="26"/>
        <v>0</v>
      </c>
      <c r="R165">
        <f t="shared" si="27"/>
        <v>1</v>
      </c>
      <c r="S165">
        <f t="shared" si="28"/>
        <v>0</v>
      </c>
      <c r="T165">
        <f t="shared" si="29"/>
        <v>1</v>
      </c>
      <c r="U165">
        <f t="shared" si="30"/>
        <v>-1</v>
      </c>
    </row>
    <row r="166" spans="1:21" ht="12.75">
      <c r="A166">
        <v>706</v>
      </c>
      <c r="B166">
        <f>IF(VLOOKUP($A166,uusintamittaus!$B$2:$AE$292,4,FALSE)="","",VLOOKUP($A166,uusintamittaus!$B$2:$AE$292,4,FALSE))</f>
        <v>3</v>
      </c>
      <c r="C166">
        <f>IF(VLOOKUP($A166,uusintamittaus!$B$2:$AE$292,5,FALSE)="","",VLOOKUP($A166,uusintamittaus!$B$2:$AE$292,5,FALSE))</f>
        <v>2</v>
      </c>
      <c r="D166">
        <f>IF(VLOOKUP($A166,uusintamittaus!$B$2:$AE$292,6,FALSE)="","",VLOOKUP($A166,uusintamittaus!$B$2:$AE$292,6,FALSE))</f>
        <v>2</v>
      </c>
      <c r="E166">
        <f>IF(VLOOKUP($A166,uusintamittaus!$B$2:$AE$292,7,FALSE)="","",VLOOKUP($A166,uusintamittaus!$B$2:$AE$292,7,FALSE))</f>
        <v>11</v>
      </c>
      <c r="F166">
        <f>IF(VLOOKUP($A166,uusintamittaus!$B$2:$AE$292,8,FALSE)="","",VLOOKUP($A166,uusintamittaus!$B$2:$AE$292,8,FALSE))</f>
        <v>101</v>
      </c>
      <c r="G166">
        <f>IF(VLOOKUP($A166,opiskelijoiden_mittaus!$B$2:$AE$292,4,FALSE)="","",VLOOKUP($A166,opiskelijoiden_mittaus!$B$2:$AE$292,4,FALSE))</f>
        <v>3</v>
      </c>
      <c r="H166">
        <f>IF(VLOOKUP($A166,opiskelijoiden_mittaus!$B$2:$AE$292,5,FALSE)="","",VLOOKUP($A166,opiskelijoiden_mittaus!$B$2:$AE$292,5,FALSE))</f>
        <v>2</v>
      </c>
      <c r="I166">
        <f>IF(VLOOKUP($A166,opiskelijoiden_mittaus!$B$2:$AE$292,6,FALSE)="","",VLOOKUP($A166,opiskelijoiden_mittaus!$B$2:$AE$292,6,FALSE))</f>
        <v>2</v>
      </c>
      <c r="J166">
        <f>IF(VLOOKUP($A166,opiskelijoiden_mittaus!$B$2:$AE$292,7,FALSE)="","",VLOOKUP($A166,opiskelijoiden_mittaus!$B$2:$AE$292,7,FALSE))</f>
        <v>11</v>
      </c>
      <c r="K166">
        <f>IF(VLOOKUP($A166,opiskelijoiden_mittaus!$B$2:$AE$292,8,FALSE)="","",VLOOKUP($A166,opiskelijoiden_mittaus!$B$2:$AE$292,8,FALSE))</f>
        <v>101</v>
      </c>
      <c r="L166">
        <f t="shared" si="21"/>
        <v>0</v>
      </c>
      <c r="M166">
        <f t="shared" si="22"/>
        <v>1</v>
      </c>
      <c r="N166">
        <f t="shared" si="23"/>
        <v>0</v>
      </c>
      <c r="O166">
        <f t="shared" si="24"/>
        <v>1</v>
      </c>
      <c r="P166">
        <f t="shared" si="25"/>
        <v>0</v>
      </c>
      <c r="Q166">
        <f t="shared" si="26"/>
        <v>0</v>
      </c>
      <c r="R166">
        <f t="shared" si="27"/>
        <v>1</v>
      </c>
      <c r="S166">
        <f t="shared" si="28"/>
        <v>0</v>
      </c>
      <c r="T166">
        <f t="shared" si="29"/>
        <v>1</v>
      </c>
      <c r="U166">
        <f t="shared" si="30"/>
        <v>0</v>
      </c>
    </row>
    <row r="167" spans="1:21" ht="12.75">
      <c r="A167">
        <v>707</v>
      </c>
      <c r="B167">
        <f>IF(VLOOKUP($A167,uusintamittaus!$B$2:$AE$292,4,FALSE)="","",VLOOKUP($A167,uusintamittaus!$B$2:$AE$292,4,FALSE))</f>
        <v>3</v>
      </c>
      <c r="C167">
        <f>IF(VLOOKUP($A167,uusintamittaus!$B$2:$AE$292,5,FALSE)="","",VLOOKUP($A167,uusintamittaus!$B$2:$AE$292,5,FALSE))</f>
        <v>2</v>
      </c>
      <c r="D167">
        <f>IF(VLOOKUP($A167,uusintamittaus!$B$2:$AE$292,6,FALSE)="","",VLOOKUP($A167,uusintamittaus!$B$2:$AE$292,6,FALSE))</f>
        <v>2</v>
      </c>
      <c r="E167">
        <f>IF(VLOOKUP($A167,uusintamittaus!$B$2:$AE$292,7,FALSE)="","",VLOOKUP($A167,uusintamittaus!$B$2:$AE$292,7,FALSE))</f>
        <v>11</v>
      </c>
      <c r="F167">
        <f>IF(VLOOKUP($A167,uusintamittaus!$B$2:$AE$292,8,FALSE)="","",VLOOKUP($A167,uusintamittaus!$B$2:$AE$292,8,FALSE))</f>
        <v>132</v>
      </c>
      <c r="G167">
        <f>IF(VLOOKUP($A167,opiskelijoiden_mittaus!$B$2:$AE$292,4,FALSE)="","",VLOOKUP($A167,opiskelijoiden_mittaus!$B$2:$AE$292,4,FALSE))</f>
        <v>3</v>
      </c>
      <c r="H167">
        <f>IF(VLOOKUP($A167,opiskelijoiden_mittaus!$B$2:$AE$292,5,FALSE)="","",VLOOKUP($A167,opiskelijoiden_mittaus!$B$2:$AE$292,5,FALSE))</f>
        <v>2</v>
      </c>
      <c r="I167">
        <f>IF(VLOOKUP($A167,opiskelijoiden_mittaus!$B$2:$AE$292,6,FALSE)="","",VLOOKUP($A167,opiskelijoiden_mittaus!$B$2:$AE$292,6,FALSE))</f>
        <v>2</v>
      </c>
      <c r="J167">
        <f>IF(VLOOKUP($A167,opiskelijoiden_mittaus!$B$2:$AE$292,7,FALSE)="","",VLOOKUP($A167,opiskelijoiden_mittaus!$B$2:$AE$292,7,FALSE))</f>
        <v>11</v>
      </c>
      <c r="K167">
        <f>IF(VLOOKUP($A167,opiskelijoiden_mittaus!$B$2:$AE$292,8,FALSE)="","",VLOOKUP($A167,opiskelijoiden_mittaus!$B$2:$AE$292,8,FALSE))</f>
        <v>132</v>
      </c>
      <c r="L167">
        <f t="shared" si="21"/>
        <v>0</v>
      </c>
      <c r="M167">
        <f t="shared" si="22"/>
        <v>1</v>
      </c>
      <c r="N167">
        <f t="shared" si="23"/>
        <v>0</v>
      </c>
      <c r="O167">
        <f t="shared" si="24"/>
        <v>1</v>
      </c>
      <c r="P167">
        <f t="shared" si="25"/>
        <v>0</v>
      </c>
      <c r="Q167">
        <f t="shared" si="26"/>
        <v>0</v>
      </c>
      <c r="R167">
        <f t="shared" si="27"/>
        <v>1</v>
      </c>
      <c r="S167">
        <f t="shared" si="28"/>
        <v>0</v>
      </c>
      <c r="T167">
        <f t="shared" si="29"/>
        <v>1</v>
      </c>
      <c r="U167">
        <f t="shared" si="30"/>
        <v>0</v>
      </c>
    </row>
    <row r="168" spans="1:21" ht="12.75">
      <c r="A168">
        <v>708</v>
      </c>
      <c r="B168">
        <f>IF(VLOOKUP($A168,uusintamittaus!$B$2:$AE$292,4,FALSE)="","",VLOOKUP($A168,uusintamittaus!$B$2:$AE$292,4,FALSE))</f>
        <v>3</v>
      </c>
      <c r="C168">
        <f>IF(VLOOKUP($A168,uusintamittaus!$B$2:$AE$292,5,FALSE)="","",VLOOKUP($A168,uusintamittaus!$B$2:$AE$292,5,FALSE))</f>
        <v>2</v>
      </c>
      <c r="D168">
        <f>IF(VLOOKUP($A168,uusintamittaus!$B$2:$AE$292,6,FALSE)="","",VLOOKUP($A168,uusintamittaus!$B$2:$AE$292,6,FALSE))</f>
        <v>2</v>
      </c>
      <c r="E168">
        <f>IF(VLOOKUP($A168,uusintamittaus!$B$2:$AE$292,7,FALSE)="","",VLOOKUP($A168,uusintamittaus!$B$2:$AE$292,7,FALSE))</f>
        <v>11</v>
      </c>
      <c r="F168">
        <f>IF(VLOOKUP($A168,uusintamittaus!$B$2:$AE$292,8,FALSE)="","",VLOOKUP($A168,uusintamittaus!$B$2:$AE$292,8,FALSE))</f>
        <v>122</v>
      </c>
      <c r="G168">
        <f>IF(VLOOKUP($A168,opiskelijoiden_mittaus!$B$2:$AE$292,4,FALSE)="","",VLOOKUP($A168,opiskelijoiden_mittaus!$B$2:$AE$292,4,FALSE))</f>
        <v>3</v>
      </c>
      <c r="H168">
        <f>IF(VLOOKUP($A168,opiskelijoiden_mittaus!$B$2:$AE$292,5,FALSE)="","",VLOOKUP($A168,opiskelijoiden_mittaus!$B$2:$AE$292,5,FALSE))</f>
        <v>2</v>
      </c>
      <c r="I168">
        <f>IF(VLOOKUP($A168,opiskelijoiden_mittaus!$B$2:$AE$292,6,FALSE)="","",VLOOKUP($A168,opiskelijoiden_mittaus!$B$2:$AE$292,6,FALSE))</f>
        <v>2</v>
      </c>
      <c r="J168">
        <f>IF(VLOOKUP($A168,opiskelijoiden_mittaus!$B$2:$AE$292,7,FALSE)="","",VLOOKUP($A168,opiskelijoiden_mittaus!$B$2:$AE$292,7,FALSE))</f>
        <v>11</v>
      </c>
      <c r="K168">
        <f>IF(VLOOKUP($A168,opiskelijoiden_mittaus!$B$2:$AE$292,8,FALSE)="","",VLOOKUP($A168,opiskelijoiden_mittaus!$B$2:$AE$292,8,FALSE))</f>
        <v>122</v>
      </c>
      <c r="L168">
        <f t="shared" si="21"/>
        <v>0</v>
      </c>
      <c r="M168">
        <f t="shared" si="22"/>
        <v>1</v>
      </c>
      <c r="N168">
        <f t="shared" si="23"/>
        <v>0</v>
      </c>
      <c r="O168">
        <f t="shared" si="24"/>
        <v>1</v>
      </c>
      <c r="P168">
        <f t="shared" si="25"/>
        <v>0</v>
      </c>
      <c r="Q168">
        <f t="shared" si="26"/>
        <v>0</v>
      </c>
      <c r="R168">
        <f t="shared" si="27"/>
        <v>1</v>
      </c>
      <c r="S168">
        <f t="shared" si="28"/>
        <v>0</v>
      </c>
      <c r="T168">
        <f t="shared" si="29"/>
        <v>1</v>
      </c>
      <c r="U168">
        <f t="shared" si="30"/>
        <v>0</v>
      </c>
    </row>
    <row r="169" spans="1:21" ht="12.75">
      <c r="A169">
        <v>709</v>
      </c>
      <c r="B169">
        <f>IF(VLOOKUP($A169,uusintamittaus!$B$2:$AE$292,4,FALSE)="","",VLOOKUP($A169,uusintamittaus!$B$2:$AE$292,4,FALSE))</f>
        <v>3</v>
      </c>
      <c r="C169">
        <f>IF(VLOOKUP($A169,uusintamittaus!$B$2:$AE$292,5,FALSE)="","",VLOOKUP($A169,uusintamittaus!$B$2:$AE$292,5,FALSE))</f>
        <v>2</v>
      </c>
      <c r="D169">
        <f>IF(VLOOKUP($A169,uusintamittaus!$B$2:$AE$292,6,FALSE)="","",VLOOKUP($A169,uusintamittaus!$B$2:$AE$292,6,FALSE))</f>
        <v>2</v>
      </c>
      <c r="E169">
        <f>IF(VLOOKUP($A169,uusintamittaus!$B$2:$AE$292,7,FALSE)="","",VLOOKUP($A169,uusintamittaus!$B$2:$AE$292,7,FALSE))</f>
        <v>11</v>
      </c>
      <c r="F169">
        <f>IF(VLOOKUP($A169,uusintamittaus!$B$2:$AE$292,8,FALSE)="","",VLOOKUP($A169,uusintamittaus!$B$2:$AE$292,8,FALSE))</f>
        <v>135</v>
      </c>
      <c r="G169">
        <f>IF(VLOOKUP($A169,opiskelijoiden_mittaus!$B$2:$AE$292,4,FALSE)="","",VLOOKUP($A169,opiskelijoiden_mittaus!$B$2:$AE$292,4,FALSE))</f>
        <v>3</v>
      </c>
      <c r="H169">
        <f>IF(VLOOKUP($A169,opiskelijoiden_mittaus!$B$2:$AE$292,5,FALSE)="","",VLOOKUP($A169,opiskelijoiden_mittaus!$B$2:$AE$292,5,FALSE))</f>
        <v>2</v>
      </c>
      <c r="I169">
        <f>IF(VLOOKUP($A169,opiskelijoiden_mittaus!$B$2:$AE$292,6,FALSE)="","",VLOOKUP($A169,opiskelijoiden_mittaus!$B$2:$AE$292,6,FALSE))</f>
        <v>2</v>
      </c>
      <c r="J169">
        <f>IF(VLOOKUP($A169,opiskelijoiden_mittaus!$B$2:$AE$292,7,FALSE)="","",VLOOKUP($A169,opiskelijoiden_mittaus!$B$2:$AE$292,7,FALSE))</f>
        <v>11</v>
      </c>
      <c r="K169">
        <f>IF(VLOOKUP($A169,opiskelijoiden_mittaus!$B$2:$AE$292,8,FALSE)="","",VLOOKUP($A169,opiskelijoiden_mittaus!$B$2:$AE$292,8,FALSE))</f>
        <v>136</v>
      </c>
      <c r="L169">
        <f t="shared" si="21"/>
        <v>0</v>
      </c>
      <c r="M169">
        <f t="shared" si="22"/>
        <v>1</v>
      </c>
      <c r="N169">
        <f t="shared" si="23"/>
        <v>0</v>
      </c>
      <c r="O169">
        <f t="shared" si="24"/>
        <v>1</v>
      </c>
      <c r="P169">
        <f t="shared" si="25"/>
        <v>0</v>
      </c>
      <c r="Q169">
        <f t="shared" si="26"/>
        <v>0</v>
      </c>
      <c r="R169">
        <f t="shared" si="27"/>
        <v>1</v>
      </c>
      <c r="S169">
        <f t="shared" si="28"/>
        <v>0</v>
      </c>
      <c r="T169">
        <f t="shared" si="29"/>
        <v>1</v>
      </c>
      <c r="U169">
        <f t="shared" si="30"/>
        <v>-1</v>
      </c>
    </row>
    <row r="170" spans="1:21" ht="12.75">
      <c r="A170">
        <v>710</v>
      </c>
      <c r="B170">
        <f>IF(VLOOKUP($A170,uusintamittaus!$B$2:$AE$292,4,FALSE)="","",VLOOKUP($A170,uusintamittaus!$B$2:$AE$292,4,FALSE))</f>
        <v>3</v>
      </c>
      <c r="C170">
        <f>IF(VLOOKUP($A170,uusintamittaus!$B$2:$AE$292,5,FALSE)="","",VLOOKUP($A170,uusintamittaus!$B$2:$AE$292,5,FALSE))</f>
        <v>2</v>
      </c>
      <c r="D170">
        <f>IF(VLOOKUP($A170,uusintamittaus!$B$2:$AE$292,6,FALSE)="","",VLOOKUP($A170,uusintamittaus!$B$2:$AE$292,6,FALSE))</f>
        <v>2</v>
      </c>
      <c r="E170">
        <f>IF(VLOOKUP($A170,uusintamittaus!$B$2:$AE$292,7,FALSE)="","",VLOOKUP($A170,uusintamittaus!$B$2:$AE$292,7,FALSE))</f>
        <v>12</v>
      </c>
      <c r="F170">
        <f>IF(VLOOKUP($A170,uusintamittaus!$B$2:$AE$292,8,FALSE)="","",VLOOKUP($A170,uusintamittaus!$B$2:$AE$292,8,FALSE))</f>
        <v>112</v>
      </c>
      <c r="G170">
        <f>IF(VLOOKUP($A170,opiskelijoiden_mittaus!$B$2:$AE$292,4,FALSE)="","",VLOOKUP($A170,opiskelijoiden_mittaus!$B$2:$AE$292,4,FALSE))</f>
        <v>3</v>
      </c>
      <c r="H170">
        <f>IF(VLOOKUP($A170,opiskelijoiden_mittaus!$B$2:$AE$292,5,FALSE)="","",VLOOKUP($A170,opiskelijoiden_mittaus!$B$2:$AE$292,5,FALSE))</f>
        <v>2</v>
      </c>
      <c r="I170">
        <f>IF(VLOOKUP($A170,opiskelijoiden_mittaus!$B$2:$AE$292,6,FALSE)="","",VLOOKUP($A170,opiskelijoiden_mittaus!$B$2:$AE$292,6,FALSE))</f>
        <v>2</v>
      </c>
      <c r="J170">
        <f>IF(VLOOKUP($A170,opiskelijoiden_mittaus!$B$2:$AE$292,7,FALSE)="","",VLOOKUP($A170,opiskelijoiden_mittaus!$B$2:$AE$292,7,FALSE))</f>
        <v>11</v>
      </c>
      <c r="K170">
        <f>IF(VLOOKUP($A170,opiskelijoiden_mittaus!$B$2:$AE$292,8,FALSE)="","",VLOOKUP($A170,opiskelijoiden_mittaus!$B$2:$AE$292,8,FALSE))</f>
        <v>113</v>
      </c>
      <c r="L170">
        <f t="shared" si="21"/>
        <v>0</v>
      </c>
      <c r="M170">
        <f t="shared" si="22"/>
        <v>1</v>
      </c>
      <c r="N170">
        <f t="shared" si="23"/>
        <v>0</v>
      </c>
      <c r="O170">
        <f t="shared" si="24"/>
        <v>1</v>
      </c>
      <c r="P170">
        <f t="shared" si="25"/>
        <v>0</v>
      </c>
      <c r="Q170">
        <f t="shared" si="26"/>
        <v>0</v>
      </c>
      <c r="R170">
        <f t="shared" si="27"/>
        <v>1</v>
      </c>
      <c r="S170">
        <f t="shared" si="28"/>
        <v>1</v>
      </c>
      <c r="T170">
        <f t="shared" si="29"/>
        <v>1</v>
      </c>
      <c r="U170">
        <f t="shared" si="30"/>
        <v>-1</v>
      </c>
    </row>
    <row r="171" spans="1:21" ht="12.75">
      <c r="A171">
        <v>711</v>
      </c>
      <c r="B171">
        <f>IF(VLOOKUP($A171,uusintamittaus!$B$2:$AE$292,4,FALSE)="","",VLOOKUP($A171,uusintamittaus!$B$2:$AE$292,4,FALSE))</f>
        <v>3</v>
      </c>
      <c r="C171">
        <f>IF(VLOOKUP($A171,uusintamittaus!$B$2:$AE$292,5,FALSE)="","",VLOOKUP($A171,uusintamittaus!$B$2:$AE$292,5,FALSE))</f>
        <v>2</v>
      </c>
      <c r="D171">
        <f>IF(VLOOKUP($A171,uusintamittaus!$B$2:$AE$292,6,FALSE)="","",VLOOKUP($A171,uusintamittaus!$B$2:$AE$292,6,FALSE))</f>
        <v>2</v>
      </c>
      <c r="E171">
        <f>IF(VLOOKUP($A171,uusintamittaus!$B$2:$AE$292,7,FALSE)="","",VLOOKUP($A171,uusintamittaus!$B$2:$AE$292,7,FALSE))</f>
        <v>11</v>
      </c>
      <c r="F171">
        <f>IF(VLOOKUP($A171,uusintamittaus!$B$2:$AE$292,8,FALSE)="","",VLOOKUP($A171,uusintamittaus!$B$2:$AE$292,8,FALSE))</f>
        <v>130</v>
      </c>
      <c r="G171">
        <f>IF(VLOOKUP($A171,opiskelijoiden_mittaus!$B$2:$AE$292,4,FALSE)="","",VLOOKUP($A171,opiskelijoiden_mittaus!$B$2:$AE$292,4,FALSE))</f>
        <v>3</v>
      </c>
      <c r="H171">
        <f>IF(VLOOKUP($A171,opiskelijoiden_mittaus!$B$2:$AE$292,5,FALSE)="","",VLOOKUP($A171,opiskelijoiden_mittaus!$B$2:$AE$292,5,FALSE))</f>
        <v>2</v>
      </c>
      <c r="I171">
        <f>IF(VLOOKUP($A171,opiskelijoiden_mittaus!$B$2:$AE$292,6,FALSE)="","",VLOOKUP($A171,opiskelijoiden_mittaus!$B$2:$AE$292,6,FALSE))</f>
        <v>2</v>
      </c>
      <c r="J171">
        <f>IF(VLOOKUP($A171,opiskelijoiden_mittaus!$B$2:$AE$292,7,FALSE)="","",VLOOKUP($A171,opiskelijoiden_mittaus!$B$2:$AE$292,7,FALSE))</f>
        <v>11</v>
      </c>
      <c r="K171">
        <f>IF(VLOOKUP($A171,opiskelijoiden_mittaus!$B$2:$AE$292,8,FALSE)="","",VLOOKUP($A171,opiskelijoiden_mittaus!$B$2:$AE$292,8,FALSE))</f>
        <v>131</v>
      </c>
      <c r="L171">
        <f t="shared" si="21"/>
        <v>0</v>
      </c>
      <c r="M171">
        <f t="shared" si="22"/>
        <v>1</v>
      </c>
      <c r="N171">
        <f t="shared" si="23"/>
        <v>0</v>
      </c>
      <c r="O171">
        <f t="shared" si="24"/>
        <v>1</v>
      </c>
      <c r="P171">
        <f t="shared" si="25"/>
        <v>0</v>
      </c>
      <c r="Q171">
        <f t="shared" si="26"/>
        <v>0</v>
      </c>
      <c r="R171">
        <f t="shared" si="27"/>
        <v>1</v>
      </c>
      <c r="S171">
        <f t="shared" si="28"/>
        <v>0</v>
      </c>
      <c r="T171">
        <f t="shared" si="29"/>
        <v>1</v>
      </c>
      <c r="U171">
        <f t="shared" si="30"/>
        <v>-1</v>
      </c>
    </row>
    <row r="172" spans="1:21" ht="12.75">
      <c r="A172">
        <v>712</v>
      </c>
      <c r="B172">
        <f>IF(VLOOKUP($A172,uusintamittaus!$B$2:$AE$292,4,FALSE)="","",VLOOKUP($A172,uusintamittaus!$B$2:$AE$292,4,FALSE))</f>
        <v>3</v>
      </c>
      <c r="C172">
        <f>IF(VLOOKUP($A172,uusintamittaus!$B$2:$AE$292,5,FALSE)="","",VLOOKUP($A172,uusintamittaus!$B$2:$AE$292,5,FALSE))</f>
        <v>2</v>
      </c>
      <c r="D172">
        <f>IF(VLOOKUP($A172,uusintamittaus!$B$2:$AE$292,6,FALSE)="","",VLOOKUP($A172,uusintamittaus!$B$2:$AE$292,6,FALSE))</f>
        <v>2</v>
      </c>
      <c r="E172">
        <f>IF(VLOOKUP($A172,uusintamittaus!$B$2:$AE$292,7,FALSE)="","",VLOOKUP($A172,uusintamittaus!$B$2:$AE$292,7,FALSE))</f>
        <v>12</v>
      </c>
      <c r="F172">
        <f>IF(VLOOKUP($A172,uusintamittaus!$B$2:$AE$292,8,FALSE)="","",VLOOKUP($A172,uusintamittaus!$B$2:$AE$292,8,FALSE))</f>
        <v>86</v>
      </c>
      <c r="G172">
        <f>IF(VLOOKUP($A172,opiskelijoiden_mittaus!$B$2:$AE$292,4,FALSE)="","",VLOOKUP($A172,opiskelijoiden_mittaus!$B$2:$AE$292,4,FALSE))</f>
        <v>3</v>
      </c>
      <c r="H172">
        <f>IF(VLOOKUP($A172,opiskelijoiden_mittaus!$B$2:$AE$292,5,FALSE)="","",VLOOKUP($A172,opiskelijoiden_mittaus!$B$2:$AE$292,5,FALSE))</f>
        <v>2</v>
      </c>
      <c r="I172">
        <f>IF(VLOOKUP($A172,opiskelijoiden_mittaus!$B$2:$AE$292,6,FALSE)="","",VLOOKUP($A172,opiskelijoiden_mittaus!$B$2:$AE$292,6,FALSE))</f>
        <v>2</v>
      </c>
      <c r="J172">
        <f>IF(VLOOKUP($A172,opiskelijoiden_mittaus!$B$2:$AE$292,7,FALSE)="","",VLOOKUP($A172,opiskelijoiden_mittaus!$B$2:$AE$292,7,FALSE))</f>
        <v>12</v>
      </c>
      <c r="K172">
        <f>IF(VLOOKUP($A172,opiskelijoiden_mittaus!$B$2:$AE$292,8,FALSE)="","",VLOOKUP($A172,opiskelijoiden_mittaus!$B$2:$AE$292,8,FALSE))</f>
        <v>87</v>
      </c>
      <c r="L172">
        <f t="shared" si="21"/>
        <v>0</v>
      </c>
      <c r="M172">
        <f t="shared" si="22"/>
        <v>1</v>
      </c>
      <c r="N172">
        <f t="shared" si="23"/>
        <v>0</v>
      </c>
      <c r="O172">
        <f t="shared" si="24"/>
        <v>1</v>
      </c>
      <c r="P172">
        <f t="shared" si="25"/>
        <v>0</v>
      </c>
      <c r="Q172">
        <f t="shared" si="26"/>
        <v>0</v>
      </c>
      <c r="R172">
        <f t="shared" si="27"/>
        <v>1</v>
      </c>
      <c r="S172">
        <f t="shared" si="28"/>
        <v>0</v>
      </c>
      <c r="T172">
        <f t="shared" si="29"/>
        <v>1</v>
      </c>
      <c r="U172">
        <f t="shared" si="30"/>
        <v>-1</v>
      </c>
    </row>
    <row r="173" spans="1:21" ht="12.75">
      <c r="A173">
        <v>713</v>
      </c>
      <c r="B173">
        <f>IF(VLOOKUP($A173,uusintamittaus!$B$2:$AE$292,4,FALSE)="","",VLOOKUP($A173,uusintamittaus!$B$2:$AE$292,4,FALSE))</f>
        <v>3</v>
      </c>
      <c r="C173">
        <f>IF(VLOOKUP($A173,uusintamittaus!$B$2:$AE$292,5,FALSE)="","",VLOOKUP($A173,uusintamittaus!$B$2:$AE$292,5,FALSE))</f>
        <v>2</v>
      </c>
      <c r="D173">
        <f>IF(VLOOKUP($A173,uusintamittaus!$B$2:$AE$292,6,FALSE)="","",VLOOKUP($A173,uusintamittaus!$B$2:$AE$292,6,FALSE))</f>
        <v>2</v>
      </c>
      <c r="E173">
        <f>IF(VLOOKUP($A173,uusintamittaus!$B$2:$AE$292,7,FALSE)="","",VLOOKUP($A173,uusintamittaus!$B$2:$AE$292,7,FALSE))</f>
        <v>11</v>
      </c>
      <c r="F173">
        <f>IF(VLOOKUP($A173,uusintamittaus!$B$2:$AE$292,8,FALSE)="","",VLOOKUP($A173,uusintamittaus!$B$2:$AE$292,8,FALSE))</f>
        <v>111</v>
      </c>
      <c r="G173">
        <f>IF(VLOOKUP($A173,opiskelijoiden_mittaus!$B$2:$AE$292,4,FALSE)="","",VLOOKUP($A173,opiskelijoiden_mittaus!$B$2:$AE$292,4,FALSE))</f>
        <v>3</v>
      </c>
      <c r="H173">
        <f>IF(VLOOKUP($A173,opiskelijoiden_mittaus!$B$2:$AE$292,5,FALSE)="","",VLOOKUP($A173,opiskelijoiden_mittaus!$B$2:$AE$292,5,FALSE))</f>
        <v>2</v>
      </c>
      <c r="I173">
        <f>IF(VLOOKUP($A173,opiskelijoiden_mittaus!$B$2:$AE$292,6,FALSE)="","",VLOOKUP($A173,opiskelijoiden_mittaus!$B$2:$AE$292,6,FALSE))</f>
        <v>2</v>
      </c>
      <c r="J173">
        <f>IF(VLOOKUP($A173,opiskelijoiden_mittaus!$B$2:$AE$292,7,FALSE)="","",VLOOKUP($A173,opiskelijoiden_mittaus!$B$2:$AE$292,7,FALSE))</f>
        <v>11</v>
      </c>
      <c r="K173">
        <f>IF(VLOOKUP($A173,opiskelijoiden_mittaus!$B$2:$AE$292,8,FALSE)="","",VLOOKUP($A173,opiskelijoiden_mittaus!$B$2:$AE$292,8,FALSE))</f>
        <v>111</v>
      </c>
      <c r="L173">
        <f t="shared" si="21"/>
        <v>0</v>
      </c>
      <c r="M173">
        <f t="shared" si="22"/>
        <v>1</v>
      </c>
      <c r="N173">
        <f t="shared" si="23"/>
        <v>0</v>
      </c>
      <c r="O173">
        <f t="shared" si="24"/>
        <v>1</v>
      </c>
      <c r="P173">
        <f t="shared" si="25"/>
        <v>0</v>
      </c>
      <c r="Q173">
        <f t="shared" si="26"/>
        <v>0</v>
      </c>
      <c r="R173">
        <f t="shared" si="27"/>
        <v>1</v>
      </c>
      <c r="S173">
        <f t="shared" si="28"/>
        <v>0</v>
      </c>
      <c r="T173">
        <f t="shared" si="29"/>
        <v>1</v>
      </c>
      <c r="U173">
        <f t="shared" si="30"/>
        <v>0</v>
      </c>
    </row>
    <row r="174" spans="1:21" ht="12.75">
      <c r="A174">
        <v>714</v>
      </c>
      <c r="B174">
        <f>IF(VLOOKUP($A174,uusintamittaus!$B$2:$AE$292,4,FALSE)="","",VLOOKUP($A174,uusintamittaus!$B$2:$AE$292,4,FALSE))</f>
        <v>3</v>
      </c>
      <c r="C174">
        <f>IF(VLOOKUP($A174,uusintamittaus!$B$2:$AE$292,5,FALSE)="","",VLOOKUP($A174,uusintamittaus!$B$2:$AE$292,5,FALSE))</f>
        <v>2</v>
      </c>
      <c r="D174">
        <f>IF(VLOOKUP($A174,uusintamittaus!$B$2:$AE$292,6,FALSE)="","",VLOOKUP($A174,uusintamittaus!$B$2:$AE$292,6,FALSE))</f>
        <v>2</v>
      </c>
      <c r="E174">
        <f>IF(VLOOKUP($A174,uusintamittaus!$B$2:$AE$292,7,FALSE)="","",VLOOKUP($A174,uusintamittaus!$B$2:$AE$292,7,FALSE))</f>
        <v>11</v>
      </c>
      <c r="F174">
        <f>IF(VLOOKUP($A174,uusintamittaus!$B$2:$AE$292,8,FALSE)="","",VLOOKUP($A174,uusintamittaus!$B$2:$AE$292,8,FALSE))</f>
        <v>89</v>
      </c>
      <c r="G174">
        <f>IF(VLOOKUP($A174,opiskelijoiden_mittaus!$B$2:$AE$292,4,FALSE)="","",VLOOKUP($A174,opiskelijoiden_mittaus!$B$2:$AE$292,4,FALSE))</f>
        <v>3</v>
      </c>
      <c r="H174">
        <f>IF(VLOOKUP($A174,opiskelijoiden_mittaus!$B$2:$AE$292,5,FALSE)="","",VLOOKUP($A174,opiskelijoiden_mittaus!$B$2:$AE$292,5,FALSE))</f>
        <v>2</v>
      </c>
      <c r="I174">
        <f>IF(VLOOKUP($A174,opiskelijoiden_mittaus!$B$2:$AE$292,6,FALSE)="","",VLOOKUP($A174,opiskelijoiden_mittaus!$B$2:$AE$292,6,FALSE))</f>
        <v>2</v>
      </c>
      <c r="J174">
        <f>IF(VLOOKUP($A174,opiskelijoiden_mittaus!$B$2:$AE$292,7,FALSE)="","",VLOOKUP($A174,opiskelijoiden_mittaus!$B$2:$AE$292,7,FALSE))</f>
        <v>11</v>
      </c>
      <c r="K174">
        <f>IF(VLOOKUP($A174,opiskelijoiden_mittaus!$B$2:$AE$292,8,FALSE)="","",VLOOKUP($A174,opiskelijoiden_mittaus!$B$2:$AE$292,8,FALSE))</f>
        <v>89</v>
      </c>
      <c r="L174">
        <f t="shared" si="21"/>
        <v>0</v>
      </c>
      <c r="M174">
        <f t="shared" si="22"/>
        <v>1</v>
      </c>
      <c r="N174">
        <f t="shared" si="23"/>
        <v>0</v>
      </c>
      <c r="O174">
        <f t="shared" si="24"/>
        <v>1</v>
      </c>
      <c r="P174">
        <f t="shared" si="25"/>
        <v>0</v>
      </c>
      <c r="Q174">
        <f t="shared" si="26"/>
        <v>0</v>
      </c>
      <c r="R174">
        <f t="shared" si="27"/>
        <v>1</v>
      </c>
      <c r="S174">
        <f t="shared" si="28"/>
        <v>0</v>
      </c>
      <c r="T174">
        <f t="shared" si="29"/>
        <v>1</v>
      </c>
      <c r="U174">
        <f t="shared" si="30"/>
        <v>0</v>
      </c>
    </row>
    <row r="175" spans="1:21" ht="12.75">
      <c r="A175">
        <v>715</v>
      </c>
      <c r="B175">
        <f>IF(VLOOKUP($A175,uusintamittaus!$B$2:$AE$292,4,FALSE)="","",VLOOKUP($A175,uusintamittaus!$B$2:$AE$292,4,FALSE))</f>
        <v>3</v>
      </c>
      <c r="C175">
        <f>IF(VLOOKUP($A175,uusintamittaus!$B$2:$AE$292,5,FALSE)="","",VLOOKUP($A175,uusintamittaus!$B$2:$AE$292,5,FALSE))</f>
        <v>2</v>
      </c>
      <c r="D175">
        <f>IF(VLOOKUP($A175,uusintamittaus!$B$2:$AE$292,6,FALSE)="","",VLOOKUP($A175,uusintamittaus!$B$2:$AE$292,6,FALSE))</f>
        <v>2</v>
      </c>
      <c r="E175">
        <f>IF(VLOOKUP($A175,uusintamittaus!$B$2:$AE$292,7,FALSE)="","",VLOOKUP($A175,uusintamittaus!$B$2:$AE$292,7,FALSE))</f>
        <v>11</v>
      </c>
      <c r="F175">
        <f>IF(VLOOKUP($A175,uusintamittaus!$B$2:$AE$292,8,FALSE)="","",VLOOKUP($A175,uusintamittaus!$B$2:$AE$292,8,FALSE))</f>
        <v>110</v>
      </c>
      <c r="G175">
        <f>IF(VLOOKUP($A175,opiskelijoiden_mittaus!$B$2:$AE$292,4,FALSE)="","",VLOOKUP($A175,opiskelijoiden_mittaus!$B$2:$AE$292,4,FALSE))</f>
        <v>3</v>
      </c>
      <c r="H175">
        <f>IF(VLOOKUP($A175,opiskelijoiden_mittaus!$B$2:$AE$292,5,FALSE)="","",VLOOKUP($A175,opiskelijoiden_mittaus!$B$2:$AE$292,5,FALSE))</f>
        <v>2</v>
      </c>
      <c r="I175">
        <f>IF(VLOOKUP($A175,opiskelijoiden_mittaus!$B$2:$AE$292,6,FALSE)="","",VLOOKUP($A175,opiskelijoiden_mittaus!$B$2:$AE$292,6,FALSE))</f>
        <v>2</v>
      </c>
      <c r="J175">
        <f>IF(VLOOKUP($A175,opiskelijoiden_mittaus!$B$2:$AE$292,7,FALSE)="","",VLOOKUP($A175,opiskelijoiden_mittaus!$B$2:$AE$292,7,FALSE))</f>
        <v>11</v>
      </c>
      <c r="K175">
        <f>IF(VLOOKUP($A175,opiskelijoiden_mittaus!$B$2:$AE$292,8,FALSE)="","",VLOOKUP($A175,opiskelijoiden_mittaus!$B$2:$AE$292,8,FALSE))</f>
        <v>110</v>
      </c>
      <c r="L175">
        <f t="shared" si="21"/>
        <v>0</v>
      </c>
      <c r="M175">
        <f t="shared" si="22"/>
        <v>1</v>
      </c>
      <c r="N175">
        <f t="shared" si="23"/>
        <v>0</v>
      </c>
      <c r="O175">
        <f t="shared" si="24"/>
        <v>1</v>
      </c>
      <c r="P175">
        <f t="shared" si="25"/>
        <v>0</v>
      </c>
      <c r="Q175">
        <f t="shared" si="26"/>
        <v>0</v>
      </c>
      <c r="R175">
        <f t="shared" si="27"/>
        <v>1</v>
      </c>
      <c r="S175">
        <f t="shared" si="28"/>
        <v>0</v>
      </c>
      <c r="T175">
        <f t="shared" si="29"/>
        <v>1</v>
      </c>
      <c r="U175">
        <f t="shared" si="30"/>
        <v>0</v>
      </c>
    </row>
    <row r="176" spans="1:21" ht="12.75">
      <c r="A176">
        <v>716</v>
      </c>
      <c r="B176">
        <f>IF(VLOOKUP($A176,uusintamittaus!$B$2:$AE$292,4,FALSE)="","",VLOOKUP($A176,uusintamittaus!$B$2:$AE$292,4,FALSE))</f>
        <v>3</v>
      </c>
      <c r="C176">
        <f>IF(VLOOKUP($A176,uusintamittaus!$B$2:$AE$292,5,FALSE)="","",VLOOKUP($A176,uusintamittaus!$B$2:$AE$292,5,FALSE))</f>
        <v>2</v>
      </c>
      <c r="D176">
        <f>IF(VLOOKUP($A176,uusintamittaus!$B$2:$AE$292,6,FALSE)="","",VLOOKUP($A176,uusintamittaus!$B$2:$AE$292,6,FALSE))</f>
        <v>2</v>
      </c>
      <c r="E176">
        <f>IF(VLOOKUP($A176,uusintamittaus!$B$2:$AE$292,7,FALSE)="","",VLOOKUP($A176,uusintamittaus!$B$2:$AE$292,7,FALSE))</f>
        <v>11</v>
      </c>
      <c r="F176">
        <f>IF(VLOOKUP($A176,uusintamittaus!$B$2:$AE$292,8,FALSE)="","",VLOOKUP($A176,uusintamittaus!$B$2:$AE$292,8,FALSE))</f>
        <v>128</v>
      </c>
      <c r="G176">
        <f>IF(VLOOKUP($A176,opiskelijoiden_mittaus!$B$2:$AE$292,4,FALSE)="","",VLOOKUP($A176,opiskelijoiden_mittaus!$B$2:$AE$292,4,FALSE))</f>
        <v>3</v>
      </c>
      <c r="H176">
        <f>IF(VLOOKUP($A176,opiskelijoiden_mittaus!$B$2:$AE$292,5,FALSE)="","",VLOOKUP($A176,opiskelijoiden_mittaus!$B$2:$AE$292,5,FALSE))</f>
        <v>2</v>
      </c>
      <c r="I176">
        <f>IF(VLOOKUP($A176,opiskelijoiden_mittaus!$B$2:$AE$292,6,FALSE)="","",VLOOKUP($A176,opiskelijoiden_mittaus!$B$2:$AE$292,6,FALSE))</f>
        <v>2</v>
      </c>
      <c r="J176">
        <f>IF(VLOOKUP($A176,opiskelijoiden_mittaus!$B$2:$AE$292,7,FALSE)="","",VLOOKUP($A176,opiskelijoiden_mittaus!$B$2:$AE$292,7,FALSE))</f>
        <v>11</v>
      </c>
      <c r="K176">
        <f>IF(VLOOKUP($A176,opiskelijoiden_mittaus!$B$2:$AE$292,8,FALSE)="","",VLOOKUP($A176,opiskelijoiden_mittaus!$B$2:$AE$292,8,FALSE))</f>
        <v>130</v>
      </c>
      <c r="L176">
        <f t="shared" si="21"/>
        <v>0</v>
      </c>
      <c r="M176">
        <f t="shared" si="22"/>
        <v>1</v>
      </c>
      <c r="N176">
        <f t="shared" si="23"/>
        <v>0</v>
      </c>
      <c r="O176">
        <f t="shared" si="24"/>
        <v>1</v>
      </c>
      <c r="P176">
        <f t="shared" si="25"/>
        <v>0</v>
      </c>
      <c r="Q176">
        <f t="shared" si="26"/>
        <v>0</v>
      </c>
      <c r="R176">
        <f t="shared" si="27"/>
        <v>1</v>
      </c>
      <c r="S176">
        <f t="shared" si="28"/>
        <v>0</v>
      </c>
      <c r="T176">
        <f t="shared" si="29"/>
        <v>1</v>
      </c>
      <c r="U176">
        <f t="shared" si="30"/>
        <v>-2</v>
      </c>
    </row>
    <row r="177" spans="1:21" ht="12.75">
      <c r="A177">
        <v>717</v>
      </c>
      <c r="B177">
        <f>IF(VLOOKUP($A177,uusintamittaus!$B$2:$AE$292,4,FALSE)="","",VLOOKUP($A177,uusintamittaus!$B$2:$AE$292,4,FALSE))</f>
        <v>3</v>
      </c>
      <c r="C177">
        <f>IF(VLOOKUP($A177,uusintamittaus!$B$2:$AE$292,5,FALSE)="","",VLOOKUP($A177,uusintamittaus!$B$2:$AE$292,5,FALSE))</f>
        <v>2</v>
      </c>
      <c r="D177">
        <f>IF(VLOOKUP($A177,uusintamittaus!$B$2:$AE$292,6,FALSE)="","",VLOOKUP($A177,uusintamittaus!$B$2:$AE$292,6,FALSE))</f>
        <v>2</v>
      </c>
      <c r="E177">
        <f>IF(VLOOKUP($A177,uusintamittaus!$B$2:$AE$292,7,FALSE)="","",VLOOKUP($A177,uusintamittaus!$B$2:$AE$292,7,FALSE))</f>
        <v>11</v>
      </c>
      <c r="F177">
        <f>IF(VLOOKUP($A177,uusintamittaus!$B$2:$AE$292,8,FALSE)="","",VLOOKUP($A177,uusintamittaus!$B$2:$AE$292,8,FALSE))</f>
        <v>102</v>
      </c>
      <c r="G177">
        <f>IF(VLOOKUP($A177,opiskelijoiden_mittaus!$B$2:$AE$292,4,FALSE)="","",VLOOKUP($A177,opiskelijoiden_mittaus!$B$2:$AE$292,4,FALSE))</f>
        <v>3</v>
      </c>
      <c r="H177">
        <f>IF(VLOOKUP($A177,opiskelijoiden_mittaus!$B$2:$AE$292,5,FALSE)="","",VLOOKUP($A177,opiskelijoiden_mittaus!$B$2:$AE$292,5,FALSE))</f>
        <v>2</v>
      </c>
      <c r="I177">
        <f>IF(VLOOKUP($A177,opiskelijoiden_mittaus!$B$2:$AE$292,6,FALSE)="","",VLOOKUP($A177,opiskelijoiden_mittaus!$B$2:$AE$292,6,FALSE))</f>
        <v>2</v>
      </c>
      <c r="J177">
        <f>IF(VLOOKUP($A177,opiskelijoiden_mittaus!$B$2:$AE$292,7,FALSE)="","",VLOOKUP($A177,opiskelijoiden_mittaus!$B$2:$AE$292,7,FALSE))</f>
        <v>11</v>
      </c>
      <c r="K177">
        <f>IF(VLOOKUP($A177,opiskelijoiden_mittaus!$B$2:$AE$292,8,FALSE)="","",VLOOKUP($A177,opiskelijoiden_mittaus!$B$2:$AE$292,8,FALSE))</f>
        <v>103</v>
      </c>
      <c r="L177">
        <f t="shared" si="21"/>
        <v>0</v>
      </c>
      <c r="M177">
        <f t="shared" si="22"/>
        <v>1</v>
      </c>
      <c r="N177">
        <f t="shared" si="23"/>
        <v>0</v>
      </c>
      <c r="O177">
        <f t="shared" si="24"/>
        <v>1</v>
      </c>
      <c r="P177">
        <f t="shared" si="25"/>
        <v>0</v>
      </c>
      <c r="Q177">
        <f t="shared" si="26"/>
        <v>0</v>
      </c>
      <c r="R177">
        <f t="shared" si="27"/>
        <v>1</v>
      </c>
      <c r="S177">
        <f t="shared" si="28"/>
        <v>0</v>
      </c>
      <c r="T177">
        <f t="shared" si="29"/>
        <v>1</v>
      </c>
      <c r="U177">
        <f t="shared" si="30"/>
        <v>-1</v>
      </c>
    </row>
    <row r="178" spans="1:21" ht="12.75">
      <c r="A178">
        <v>718</v>
      </c>
      <c r="B178">
        <f>IF(VLOOKUP($A178,uusintamittaus!$B$2:$AE$292,4,FALSE)="","",VLOOKUP($A178,uusintamittaus!$B$2:$AE$292,4,FALSE))</f>
        <v>3</v>
      </c>
      <c r="C178">
        <f>IF(VLOOKUP($A178,uusintamittaus!$B$2:$AE$292,5,FALSE)="","",VLOOKUP($A178,uusintamittaus!$B$2:$AE$292,5,FALSE))</f>
        <v>2</v>
      </c>
      <c r="D178">
        <f>IF(VLOOKUP($A178,uusintamittaus!$B$2:$AE$292,6,FALSE)="","",VLOOKUP($A178,uusintamittaus!$B$2:$AE$292,6,FALSE))</f>
        <v>2</v>
      </c>
      <c r="E178">
        <f>IF(VLOOKUP($A178,uusintamittaus!$B$2:$AE$292,7,FALSE)="","",VLOOKUP($A178,uusintamittaus!$B$2:$AE$292,7,FALSE))</f>
        <v>11</v>
      </c>
      <c r="F178">
        <f>IF(VLOOKUP($A178,uusintamittaus!$B$2:$AE$292,8,FALSE)="","",VLOOKUP($A178,uusintamittaus!$B$2:$AE$292,8,FALSE))</f>
        <v>140</v>
      </c>
      <c r="G178">
        <f>IF(VLOOKUP($A178,opiskelijoiden_mittaus!$B$2:$AE$292,4,FALSE)="","",VLOOKUP($A178,opiskelijoiden_mittaus!$B$2:$AE$292,4,FALSE))</f>
        <v>3</v>
      </c>
      <c r="H178">
        <f>IF(VLOOKUP($A178,opiskelijoiden_mittaus!$B$2:$AE$292,5,FALSE)="","",VLOOKUP($A178,opiskelijoiden_mittaus!$B$2:$AE$292,5,FALSE))</f>
        <v>2</v>
      </c>
      <c r="I178">
        <f>IF(VLOOKUP($A178,opiskelijoiden_mittaus!$B$2:$AE$292,6,FALSE)="","",VLOOKUP($A178,opiskelijoiden_mittaus!$B$2:$AE$292,6,FALSE))</f>
        <v>2</v>
      </c>
      <c r="J178">
        <f>IF(VLOOKUP($A178,opiskelijoiden_mittaus!$B$2:$AE$292,7,FALSE)="","",VLOOKUP($A178,opiskelijoiden_mittaus!$B$2:$AE$292,7,FALSE))</f>
        <v>11</v>
      </c>
      <c r="K178">
        <f>IF(VLOOKUP($A178,opiskelijoiden_mittaus!$B$2:$AE$292,8,FALSE)="","",VLOOKUP($A178,opiskelijoiden_mittaus!$B$2:$AE$292,8,FALSE))</f>
        <v>141</v>
      </c>
      <c r="L178">
        <f t="shared" si="21"/>
        <v>0</v>
      </c>
      <c r="M178">
        <f t="shared" si="22"/>
        <v>1</v>
      </c>
      <c r="N178">
        <f t="shared" si="23"/>
        <v>0</v>
      </c>
      <c r="O178">
        <f t="shared" si="24"/>
        <v>1</v>
      </c>
      <c r="P178">
        <f t="shared" si="25"/>
        <v>0</v>
      </c>
      <c r="Q178">
        <f t="shared" si="26"/>
        <v>0</v>
      </c>
      <c r="R178">
        <f t="shared" si="27"/>
        <v>1</v>
      </c>
      <c r="S178">
        <f t="shared" si="28"/>
        <v>0</v>
      </c>
      <c r="T178">
        <f t="shared" si="29"/>
        <v>1</v>
      </c>
      <c r="U178">
        <f t="shared" si="30"/>
        <v>-1</v>
      </c>
    </row>
    <row r="179" spans="1:21" ht="12.75">
      <c r="A179">
        <v>719</v>
      </c>
      <c r="B179">
        <f>IF(VLOOKUP($A179,uusintamittaus!$B$2:$AE$292,4,FALSE)="","",VLOOKUP($A179,uusintamittaus!$B$2:$AE$292,4,FALSE))</f>
        <v>3</v>
      </c>
      <c r="C179">
        <f>IF(VLOOKUP($A179,uusintamittaus!$B$2:$AE$292,5,FALSE)="","",VLOOKUP($A179,uusintamittaus!$B$2:$AE$292,5,FALSE))</f>
        <v>2</v>
      </c>
      <c r="D179">
        <f>IF(VLOOKUP($A179,uusintamittaus!$B$2:$AE$292,6,FALSE)="","",VLOOKUP($A179,uusintamittaus!$B$2:$AE$292,6,FALSE))</f>
        <v>2</v>
      </c>
      <c r="E179">
        <f>IF(VLOOKUP($A179,uusintamittaus!$B$2:$AE$292,7,FALSE)="","",VLOOKUP($A179,uusintamittaus!$B$2:$AE$292,7,FALSE))</f>
        <v>11</v>
      </c>
      <c r="F179">
        <f>IF(VLOOKUP($A179,uusintamittaus!$B$2:$AE$292,8,FALSE)="","",VLOOKUP($A179,uusintamittaus!$B$2:$AE$292,8,FALSE))</f>
        <v>91</v>
      </c>
      <c r="G179">
        <f>IF(VLOOKUP($A179,opiskelijoiden_mittaus!$B$2:$AE$292,4,FALSE)="","",VLOOKUP($A179,opiskelijoiden_mittaus!$B$2:$AE$292,4,FALSE))</f>
        <v>3</v>
      </c>
      <c r="H179">
        <f>IF(VLOOKUP($A179,opiskelijoiden_mittaus!$B$2:$AE$292,5,FALSE)="","",VLOOKUP($A179,opiskelijoiden_mittaus!$B$2:$AE$292,5,FALSE))</f>
        <v>2</v>
      </c>
      <c r="I179">
        <f>IF(VLOOKUP($A179,opiskelijoiden_mittaus!$B$2:$AE$292,6,FALSE)="","",VLOOKUP($A179,opiskelijoiden_mittaus!$B$2:$AE$292,6,FALSE))</f>
        <v>2</v>
      </c>
      <c r="J179">
        <f>IF(VLOOKUP($A179,opiskelijoiden_mittaus!$B$2:$AE$292,7,FALSE)="","",VLOOKUP($A179,opiskelijoiden_mittaus!$B$2:$AE$292,7,FALSE))</f>
        <v>11</v>
      </c>
      <c r="K179">
        <f>IF(VLOOKUP($A179,opiskelijoiden_mittaus!$B$2:$AE$292,8,FALSE)="","",VLOOKUP($A179,opiskelijoiden_mittaus!$B$2:$AE$292,8,FALSE))</f>
        <v>92</v>
      </c>
      <c r="L179">
        <f t="shared" si="21"/>
        <v>0</v>
      </c>
      <c r="M179">
        <f t="shared" si="22"/>
        <v>1</v>
      </c>
      <c r="N179">
        <f t="shared" si="23"/>
        <v>0</v>
      </c>
      <c r="O179">
        <f t="shared" si="24"/>
        <v>1</v>
      </c>
      <c r="P179">
        <f t="shared" si="25"/>
        <v>0</v>
      </c>
      <c r="Q179">
        <f t="shared" si="26"/>
        <v>0</v>
      </c>
      <c r="R179">
        <f t="shared" si="27"/>
        <v>1</v>
      </c>
      <c r="S179">
        <f t="shared" si="28"/>
        <v>0</v>
      </c>
      <c r="T179">
        <f t="shared" si="29"/>
        <v>1</v>
      </c>
      <c r="U179">
        <f t="shared" si="30"/>
        <v>-1</v>
      </c>
    </row>
    <row r="180" spans="1:21" ht="12.75">
      <c r="A180">
        <v>720</v>
      </c>
      <c r="B180">
        <f>IF(VLOOKUP($A180,uusintamittaus!$B$2:$AE$292,4,FALSE)="","",VLOOKUP($A180,uusintamittaus!$B$2:$AE$292,4,FALSE))</f>
        <v>3</v>
      </c>
      <c r="C180">
        <f>IF(VLOOKUP($A180,uusintamittaus!$B$2:$AE$292,5,FALSE)="","",VLOOKUP($A180,uusintamittaus!$B$2:$AE$292,5,FALSE))</f>
        <v>2</v>
      </c>
      <c r="D180">
        <f>IF(VLOOKUP($A180,uusintamittaus!$B$2:$AE$292,6,FALSE)="","",VLOOKUP($A180,uusintamittaus!$B$2:$AE$292,6,FALSE))</f>
        <v>2</v>
      </c>
      <c r="E180">
        <f>IF(VLOOKUP($A180,uusintamittaus!$B$2:$AE$292,7,FALSE)="","",VLOOKUP($A180,uusintamittaus!$B$2:$AE$292,7,FALSE))</f>
        <v>11</v>
      </c>
      <c r="F180">
        <f>IF(VLOOKUP($A180,uusintamittaus!$B$2:$AE$292,8,FALSE)="","",VLOOKUP($A180,uusintamittaus!$B$2:$AE$292,8,FALSE))</f>
        <v>124</v>
      </c>
      <c r="G180">
        <f>IF(VLOOKUP($A180,opiskelijoiden_mittaus!$B$2:$AE$292,4,FALSE)="","",VLOOKUP($A180,opiskelijoiden_mittaus!$B$2:$AE$292,4,FALSE))</f>
        <v>3</v>
      </c>
      <c r="H180">
        <f>IF(VLOOKUP($A180,opiskelijoiden_mittaus!$B$2:$AE$292,5,FALSE)="","",VLOOKUP($A180,opiskelijoiden_mittaus!$B$2:$AE$292,5,FALSE))</f>
        <v>2</v>
      </c>
      <c r="I180">
        <f>IF(VLOOKUP($A180,opiskelijoiden_mittaus!$B$2:$AE$292,6,FALSE)="","",VLOOKUP($A180,opiskelijoiden_mittaus!$B$2:$AE$292,6,FALSE))</f>
        <v>2</v>
      </c>
      <c r="J180">
        <f>IF(VLOOKUP($A180,opiskelijoiden_mittaus!$B$2:$AE$292,7,FALSE)="","",VLOOKUP($A180,opiskelijoiden_mittaus!$B$2:$AE$292,7,FALSE))</f>
        <v>11</v>
      </c>
      <c r="K180">
        <f>IF(VLOOKUP($A180,opiskelijoiden_mittaus!$B$2:$AE$292,8,FALSE)="","",VLOOKUP($A180,opiskelijoiden_mittaus!$B$2:$AE$292,8,FALSE))</f>
        <v>125</v>
      </c>
      <c r="L180">
        <f t="shared" si="21"/>
        <v>0</v>
      </c>
      <c r="M180">
        <f t="shared" si="22"/>
        <v>1</v>
      </c>
      <c r="N180">
        <f t="shared" si="23"/>
        <v>0</v>
      </c>
      <c r="O180">
        <f t="shared" si="24"/>
        <v>1</v>
      </c>
      <c r="P180">
        <f t="shared" si="25"/>
        <v>0</v>
      </c>
      <c r="Q180">
        <f t="shared" si="26"/>
        <v>0</v>
      </c>
      <c r="R180">
        <f t="shared" si="27"/>
        <v>1</v>
      </c>
      <c r="S180">
        <f t="shared" si="28"/>
        <v>0</v>
      </c>
      <c r="T180">
        <f t="shared" si="29"/>
        <v>1</v>
      </c>
      <c r="U180">
        <f t="shared" si="30"/>
        <v>-1</v>
      </c>
    </row>
    <row r="181" spans="1:21" ht="12.75">
      <c r="A181">
        <v>721</v>
      </c>
      <c r="B181">
        <f>IF(VLOOKUP($A181,uusintamittaus!$B$2:$AE$292,4,FALSE)="","",VLOOKUP($A181,uusintamittaus!$B$2:$AE$292,4,FALSE))</f>
        <v>3</v>
      </c>
      <c r="C181">
        <f>IF(VLOOKUP($A181,uusintamittaus!$B$2:$AE$292,5,FALSE)="","",VLOOKUP($A181,uusintamittaus!$B$2:$AE$292,5,FALSE))</f>
        <v>2</v>
      </c>
      <c r="D181">
        <f>IF(VLOOKUP($A181,uusintamittaus!$B$2:$AE$292,6,FALSE)="","",VLOOKUP($A181,uusintamittaus!$B$2:$AE$292,6,FALSE))</f>
        <v>2</v>
      </c>
      <c r="E181">
        <f>IF(VLOOKUP($A181,uusintamittaus!$B$2:$AE$292,7,FALSE)="","",VLOOKUP($A181,uusintamittaus!$B$2:$AE$292,7,FALSE))</f>
        <v>11</v>
      </c>
      <c r="F181">
        <f>IF(VLOOKUP($A181,uusintamittaus!$B$2:$AE$292,8,FALSE)="","",VLOOKUP($A181,uusintamittaus!$B$2:$AE$292,8,FALSE))</f>
        <v>95</v>
      </c>
      <c r="G181">
        <f>IF(VLOOKUP($A181,opiskelijoiden_mittaus!$B$2:$AE$292,4,FALSE)="","",VLOOKUP($A181,opiskelijoiden_mittaus!$B$2:$AE$292,4,FALSE))</f>
        <v>3</v>
      </c>
      <c r="H181">
        <f>IF(VLOOKUP($A181,opiskelijoiden_mittaus!$B$2:$AE$292,5,FALSE)="","",VLOOKUP($A181,opiskelijoiden_mittaus!$B$2:$AE$292,5,FALSE))</f>
        <v>2</v>
      </c>
      <c r="I181">
        <f>IF(VLOOKUP($A181,opiskelijoiden_mittaus!$B$2:$AE$292,6,FALSE)="","",VLOOKUP($A181,opiskelijoiden_mittaus!$B$2:$AE$292,6,FALSE))</f>
        <v>2</v>
      </c>
      <c r="J181">
        <f>IF(VLOOKUP($A181,opiskelijoiden_mittaus!$B$2:$AE$292,7,FALSE)="","",VLOOKUP($A181,opiskelijoiden_mittaus!$B$2:$AE$292,7,FALSE))</f>
        <v>11</v>
      </c>
      <c r="K181">
        <f>IF(VLOOKUP($A181,opiskelijoiden_mittaus!$B$2:$AE$292,8,FALSE)="","",VLOOKUP($A181,opiskelijoiden_mittaus!$B$2:$AE$292,8,FALSE))</f>
        <v>96</v>
      </c>
      <c r="L181">
        <f t="shared" si="21"/>
        <v>0</v>
      </c>
      <c r="M181">
        <f t="shared" si="22"/>
        <v>1</v>
      </c>
      <c r="N181">
        <f t="shared" si="23"/>
        <v>0</v>
      </c>
      <c r="O181">
        <f t="shared" si="24"/>
        <v>1</v>
      </c>
      <c r="P181">
        <f t="shared" si="25"/>
        <v>0</v>
      </c>
      <c r="Q181">
        <f t="shared" si="26"/>
        <v>0</v>
      </c>
      <c r="R181">
        <f t="shared" si="27"/>
        <v>1</v>
      </c>
      <c r="S181">
        <f t="shared" si="28"/>
        <v>0</v>
      </c>
      <c r="T181">
        <f t="shared" si="29"/>
        <v>1</v>
      </c>
      <c r="U181">
        <f t="shared" si="30"/>
        <v>-1</v>
      </c>
    </row>
    <row r="182" spans="1:21" ht="12.75">
      <c r="A182">
        <v>722</v>
      </c>
      <c r="B182">
        <f>IF(VLOOKUP($A182,uusintamittaus!$B$2:$AE$292,4,FALSE)="","",VLOOKUP($A182,uusintamittaus!$B$2:$AE$292,4,FALSE))</f>
        <v>3</v>
      </c>
      <c r="C182">
        <f>IF(VLOOKUP($A182,uusintamittaus!$B$2:$AE$292,5,FALSE)="","",VLOOKUP($A182,uusintamittaus!$B$2:$AE$292,5,FALSE))</f>
        <v>2</v>
      </c>
      <c r="D182">
        <f>IF(VLOOKUP($A182,uusintamittaus!$B$2:$AE$292,6,FALSE)="","",VLOOKUP($A182,uusintamittaus!$B$2:$AE$292,6,FALSE))</f>
        <v>2</v>
      </c>
      <c r="E182">
        <f>IF(VLOOKUP($A182,uusintamittaus!$B$2:$AE$292,7,FALSE)="","",VLOOKUP($A182,uusintamittaus!$B$2:$AE$292,7,FALSE))</f>
        <v>12</v>
      </c>
      <c r="F182">
        <f>IF(VLOOKUP($A182,uusintamittaus!$B$2:$AE$292,8,FALSE)="","",VLOOKUP($A182,uusintamittaus!$B$2:$AE$292,8,FALSE))</f>
        <v>101</v>
      </c>
      <c r="G182">
        <f>IF(VLOOKUP($A182,opiskelijoiden_mittaus!$B$2:$AE$292,4,FALSE)="","",VLOOKUP($A182,opiskelijoiden_mittaus!$B$2:$AE$292,4,FALSE))</f>
        <v>3</v>
      </c>
      <c r="H182">
        <f>IF(VLOOKUP($A182,opiskelijoiden_mittaus!$B$2:$AE$292,5,FALSE)="","",VLOOKUP($A182,opiskelijoiden_mittaus!$B$2:$AE$292,5,FALSE))</f>
        <v>2</v>
      </c>
      <c r="I182">
        <f>IF(VLOOKUP($A182,opiskelijoiden_mittaus!$B$2:$AE$292,6,FALSE)="","",VLOOKUP($A182,opiskelijoiden_mittaus!$B$2:$AE$292,6,FALSE))</f>
        <v>2</v>
      </c>
      <c r="J182">
        <f>IF(VLOOKUP($A182,opiskelijoiden_mittaus!$B$2:$AE$292,7,FALSE)="","",VLOOKUP($A182,opiskelijoiden_mittaus!$B$2:$AE$292,7,FALSE))</f>
        <v>12</v>
      </c>
      <c r="K182">
        <f>IF(VLOOKUP($A182,opiskelijoiden_mittaus!$B$2:$AE$292,8,FALSE)="","",VLOOKUP($A182,opiskelijoiden_mittaus!$B$2:$AE$292,8,FALSE))</f>
        <v>101</v>
      </c>
      <c r="L182">
        <f t="shared" si="21"/>
        <v>0</v>
      </c>
      <c r="M182">
        <f t="shared" si="22"/>
        <v>1</v>
      </c>
      <c r="N182">
        <f t="shared" si="23"/>
        <v>0</v>
      </c>
      <c r="O182">
        <f t="shared" si="24"/>
        <v>1</v>
      </c>
      <c r="P182">
        <f t="shared" si="25"/>
        <v>0</v>
      </c>
      <c r="Q182">
        <f t="shared" si="26"/>
        <v>0</v>
      </c>
      <c r="R182">
        <f t="shared" si="27"/>
        <v>1</v>
      </c>
      <c r="S182">
        <f t="shared" si="28"/>
        <v>0</v>
      </c>
      <c r="T182">
        <f t="shared" si="29"/>
        <v>1</v>
      </c>
      <c r="U182">
        <f t="shared" si="30"/>
        <v>0</v>
      </c>
    </row>
    <row r="183" spans="1:21" ht="12.75">
      <c r="A183">
        <v>723</v>
      </c>
      <c r="B183">
        <f>IF(VLOOKUP($A183,uusintamittaus!$B$2:$AE$292,4,FALSE)="","",VLOOKUP($A183,uusintamittaus!$B$2:$AE$292,4,FALSE))</f>
        <v>3</v>
      </c>
      <c r="C183">
        <f>IF(VLOOKUP($A183,uusintamittaus!$B$2:$AE$292,5,FALSE)="","",VLOOKUP($A183,uusintamittaus!$B$2:$AE$292,5,FALSE))</f>
        <v>2</v>
      </c>
      <c r="D183">
        <f>IF(VLOOKUP($A183,uusintamittaus!$B$2:$AE$292,6,FALSE)="","",VLOOKUP($A183,uusintamittaus!$B$2:$AE$292,6,FALSE))</f>
        <v>2</v>
      </c>
      <c r="E183">
        <f>IF(VLOOKUP($A183,uusintamittaus!$B$2:$AE$292,7,FALSE)="","",VLOOKUP($A183,uusintamittaus!$B$2:$AE$292,7,FALSE))</f>
        <v>11</v>
      </c>
      <c r="F183">
        <f>IF(VLOOKUP($A183,uusintamittaus!$B$2:$AE$292,8,FALSE)="","",VLOOKUP($A183,uusintamittaus!$B$2:$AE$292,8,FALSE))</f>
        <v>92</v>
      </c>
      <c r="G183">
        <f>IF(VLOOKUP($A183,opiskelijoiden_mittaus!$B$2:$AE$292,4,FALSE)="","",VLOOKUP($A183,opiskelijoiden_mittaus!$B$2:$AE$292,4,FALSE))</f>
        <v>3</v>
      </c>
      <c r="H183">
        <f>IF(VLOOKUP($A183,opiskelijoiden_mittaus!$B$2:$AE$292,5,FALSE)="","",VLOOKUP($A183,opiskelijoiden_mittaus!$B$2:$AE$292,5,FALSE))</f>
        <v>2</v>
      </c>
      <c r="I183">
        <f>IF(VLOOKUP($A183,opiskelijoiden_mittaus!$B$2:$AE$292,6,FALSE)="","",VLOOKUP($A183,opiskelijoiden_mittaus!$B$2:$AE$292,6,FALSE))</f>
        <v>2</v>
      </c>
      <c r="J183">
        <f>IF(VLOOKUP($A183,opiskelijoiden_mittaus!$B$2:$AE$292,7,FALSE)="","",VLOOKUP($A183,opiskelijoiden_mittaus!$B$2:$AE$292,7,FALSE))</f>
        <v>11</v>
      </c>
      <c r="K183">
        <f>IF(VLOOKUP($A183,opiskelijoiden_mittaus!$B$2:$AE$292,8,FALSE)="","",VLOOKUP($A183,opiskelijoiden_mittaus!$B$2:$AE$292,8,FALSE))</f>
        <v>92</v>
      </c>
      <c r="L183">
        <f t="shared" si="21"/>
        <v>0</v>
      </c>
      <c r="M183">
        <f t="shared" si="22"/>
        <v>1</v>
      </c>
      <c r="N183">
        <f t="shared" si="23"/>
        <v>0</v>
      </c>
      <c r="O183">
        <f t="shared" si="24"/>
        <v>1</v>
      </c>
      <c r="P183">
        <f t="shared" si="25"/>
        <v>0</v>
      </c>
      <c r="Q183">
        <f t="shared" si="26"/>
        <v>0</v>
      </c>
      <c r="R183">
        <f t="shared" si="27"/>
        <v>1</v>
      </c>
      <c r="S183">
        <f t="shared" si="28"/>
        <v>0</v>
      </c>
      <c r="T183">
        <f t="shared" si="29"/>
        <v>1</v>
      </c>
      <c r="U183">
        <f t="shared" si="30"/>
        <v>0</v>
      </c>
    </row>
    <row r="184" spans="1:21" ht="12.75">
      <c r="A184">
        <v>724</v>
      </c>
      <c r="B184">
        <f>IF(VLOOKUP($A184,uusintamittaus!$B$2:$AE$292,4,FALSE)="","",VLOOKUP($A184,uusintamittaus!$B$2:$AE$292,4,FALSE))</f>
        <v>3</v>
      </c>
      <c r="C184">
        <f>IF(VLOOKUP($A184,uusintamittaus!$B$2:$AE$292,5,FALSE)="","",VLOOKUP($A184,uusintamittaus!$B$2:$AE$292,5,FALSE))</f>
        <v>2</v>
      </c>
      <c r="D184">
        <f>IF(VLOOKUP($A184,uusintamittaus!$B$2:$AE$292,6,FALSE)="","",VLOOKUP($A184,uusintamittaus!$B$2:$AE$292,6,FALSE))</f>
        <v>2</v>
      </c>
      <c r="E184">
        <f>IF(VLOOKUP($A184,uusintamittaus!$B$2:$AE$292,7,FALSE)="","",VLOOKUP($A184,uusintamittaus!$B$2:$AE$292,7,FALSE))</f>
        <v>11</v>
      </c>
      <c r="F184">
        <f>IF(VLOOKUP($A184,uusintamittaus!$B$2:$AE$292,8,FALSE)="","",VLOOKUP($A184,uusintamittaus!$B$2:$AE$292,8,FALSE))</f>
        <v>123</v>
      </c>
      <c r="G184">
        <f>IF(VLOOKUP($A184,opiskelijoiden_mittaus!$B$2:$AE$292,4,FALSE)="","",VLOOKUP($A184,opiskelijoiden_mittaus!$B$2:$AE$292,4,FALSE))</f>
        <v>3</v>
      </c>
      <c r="H184">
        <f>IF(VLOOKUP($A184,opiskelijoiden_mittaus!$B$2:$AE$292,5,FALSE)="","",VLOOKUP($A184,opiskelijoiden_mittaus!$B$2:$AE$292,5,FALSE))</f>
        <v>2</v>
      </c>
      <c r="I184">
        <f>IF(VLOOKUP($A184,opiskelijoiden_mittaus!$B$2:$AE$292,6,FALSE)="","",VLOOKUP($A184,opiskelijoiden_mittaus!$B$2:$AE$292,6,FALSE))</f>
        <v>2</v>
      </c>
      <c r="J184">
        <f>IF(VLOOKUP($A184,opiskelijoiden_mittaus!$B$2:$AE$292,7,FALSE)="","",VLOOKUP($A184,opiskelijoiden_mittaus!$B$2:$AE$292,7,FALSE))</f>
        <v>11</v>
      </c>
      <c r="K184">
        <f>IF(VLOOKUP($A184,opiskelijoiden_mittaus!$B$2:$AE$292,8,FALSE)="","",VLOOKUP($A184,opiskelijoiden_mittaus!$B$2:$AE$292,8,FALSE))</f>
        <v>134</v>
      </c>
      <c r="L184">
        <f t="shared" si="21"/>
        <v>0</v>
      </c>
      <c r="M184">
        <f t="shared" si="22"/>
        <v>1</v>
      </c>
      <c r="N184">
        <f t="shared" si="23"/>
        <v>0</v>
      </c>
      <c r="O184">
        <f t="shared" si="24"/>
        <v>1</v>
      </c>
      <c r="P184">
        <f t="shared" si="25"/>
        <v>0</v>
      </c>
      <c r="Q184">
        <f t="shared" si="26"/>
        <v>0</v>
      </c>
      <c r="R184">
        <f t="shared" si="27"/>
        <v>1</v>
      </c>
      <c r="S184">
        <f t="shared" si="28"/>
        <v>0</v>
      </c>
      <c r="T184">
        <f t="shared" si="29"/>
        <v>1</v>
      </c>
      <c r="U184">
        <f t="shared" si="30"/>
        <v>-11</v>
      </c>
    </row>
    <row r="185" spans="1:21" ht="12.75">
      <c r="A185">
        <v>725</v>
      </c>
      <c r="B185">
        <f>IF(VLOOKUP($A185,uusintamittaus!$B$2:$AE$292,4,FALSE)="","",VLOOKUP($A185,uusintamittaus!$B$2:$AE$292,4,FALSE))</f>
        <v>3</v>
      </c>
      <c r="C185">
        <f>IF(VLOOKUP($A185,uusintamittaus!$B$2:$AE$292,5,FALSE)="","",VLOOKUP($A185,uusintamittaus!$B$2:$AE$292,5,FALSE))</f>
        <v>2</v>
      </c>
      <c r="D185">
        <f>IF(VLOOKUP($A185,uusintamittaus!$B$2:$AE$292,6,FALSE)="","",VLOOKUP($A185,uusintamittaus!$B$2:$AE$292,6,FALSE))</f>
        <v>2</v>
      </c>
      <c r="E185">
        <f>IF(VLOOKUP($A185,uusintamittaus!$B$2:$AE$292,7,FALSE)="","",VLOOKUP($A185,uusintamittaus!$B$2:$AE$292,7,FALSE))</f>
        <v>11</v>
      </c>
      <c r="F185">
        <f>IF(VLOOKUP($A185,uusintamittaus!$B$2:$AE$292,8,FALSE)="","",VLOOKUP($A185,uusintamittaus!$B$2:$AE$292,8,FALSE))</f>
        <v>109</v>
      </c>
      <c r="G185">
        <f>IF(VLOOKUP($A185,opiskelijoiden_mittaus!$B$2:$AE$292,4,FALSE)="","",VLOOKUP($A185,opiskelijoiden_mittaus!$B$2:$AE$292,4,FALSE))</f>
        <v>3</v>
      </c>
      <c r="H185">
        <f>IF(VLOOKUP($A185,opiskelijoiden_mittaus!$B$2:$AE$292,5,FALSE)="","",VLOOKUP($A185,opiskelijoiden_mittaus!$B$2:$AE$292,5,FALSE))</f>
        <v>2</v>
      </c>
      <c r="I185">
        <f>IF(VLOOKUP($A185,opiskelijoiden_mittaus!$B$2:$AE$292,6,FALSE)="","",VLOOKUP($A185,opiskelijoiden_mittaus!$B$2:$AE$292,6,FALSE))</f>
        <v>2</v>
      </c>
      <c r="J185">
        <f>IF(VLOOKUP($A185,opiskelijoiden_mittaus!$B$2:$AE$292,7,FALSE)="","",VLOOKUP($A185,opiskelijoiden_mittaus!$B$2:$AE$292,7,FALSE))</f>
        <v>11</v>
      </c>
      <c r="K185">
        <f>IF(VLOOKUP($A185,opiskelijoiden_mittaus!$B$2:$AE$292,8,FALSE)="","",VLOOKUP($A185,opiskelijoiden_mittaus!$B$2:$AE$292,8,FALSE))</f>
        <v>119</v>
      </c>
      <c r="L185">
        <f t="shared" si="21"/>
        <v>0</v>
      </c>
      <c r="M185">
        <f t="shared" si="22"/>
        <v>1</v>
      </c>
      <c r="N185">
        <f t="shared" si="23"/>
        <v>0</v>
      </c>
      <c r="O185">
        <f t="shared" si="24"/>
        <v>1</v>
      </c>
      <c r="P185">
        <f t="shared" si="25"/>
        <v>0</v>
      </c>
      <c r="Q185">
        <f t="shared" si="26"/>
        <v>0</v>
      </c>
      <c r="R185">
        <f t="shared" si="27"/>
        <v>1</v>
      </c>
      <c r="S185">
        <f t="shared" si="28"/>
        <v>0</v>
      </c>
      <c r="T185">
        <f t="shared" si="29"/>
        <v>1</v>
      </c>
      <c r="U185">
        <f t="shared" si="30"/>
        <v>-10</v>
      </c>
    </row>
    <row r="186" spans="1:21" ht="12.75">
      <c r="A186">
        <v>726</v>
      </c>
      <c r="B186">
        <f>IF(VLOOKUP($A186,uusintamittaus!$B$2:$AE$292,4,FALSE)="","",VLOOKUP($A186,uusintamittaus!$B$2:$AE$292,4,FALSE))</f>
        <v>3</v>
      </c>
      <c r="C186">
        <f>IF(VLOOKUP($A186,uusintamittaus!$B$2:$AE$292,5,FALSE)="","",VLOOKUP($A186,uusintamittaus!$B$2:$AE$292,5,FALSE))</f>
        <v>2</v>
      </c>
      <c r="D186">
        <f>IF(VLOOKUP($A186,uusintamittaus!$B$2:$AE$292,6,FALSE)="","",VLOOKUP($A186,uusintamittaus!$B$2:$AE$292,6,FALSE))</f>
        <v>2</v>
      </c>
      <c r="E186">
        <f>IF(VLOOKUP($A186,uusintamittaus!$B$2:$AE$292,7,FALSE)="","",VLOOKUP($A186,uusintamittaus!$B$2:$AE$292,7,FALSE))</f>
        <v>11</v>
      </c>
      <c r="F186">
        <f>IF(VLOOKUP($A186,uusintamittaus!$B$2:$AE$292,8,FALSE)="","",VLOOKUP($A186,uusintamittaus!$B$2:$AE$292,8,FALSE))</f>
        <v>131</v>
      </c>
      <c r="G186">
        <f>IF(VLOOKUP($A186,opiskelijoiden_mittaus!$B$2:$AE$292,4,FALSE)="","",VLOOKUP($A186,opiskelijoiden_mittaus!$B$2:$AE$292,4,FALSE))</f>
        <v>3</v>
      </c>
      <c r="H186">
        <f>IF(VLOOKUP($A186,opiskelijoiden_mittaus!$B$2:$AE$292,5,FALSE)="","",VLOOKUP($A186,opiskelijoiden_mittaus!$B$2:$AE$292,5,FALSE))</f>
        <v>2</v>
      </c>
      <c r="I186">
        <f>IF(VLOOKUP($A186,opiskelijoiden_mittaus!$B$2:$AE$292,6,FALSE)="","",VLOOKUP($A186,opiskelijoiden_mittaus!$B$2:$AE$292,6,FALSE))</f>
        <v>2</v>
      </c>
      <c r="J186">
        <f>IF(VLOOKUP($A186,opiskelijoiden_mittaus!$B$2:$AE$292,7,FALSE)="","",VLOOKUP($A186,opiskelijoiden_mittaus!$B$2:$AE$292,7,FALSE))</f>
        <v>11</v>
      </c>
      <c r="K186">
        <f>IF(VLOOKUP($A186,opiskelijoiden_mittaus!$B$2:$AE$292,8,FALSE)="","",VLOOKUP($A186,opiskelijoiden_mittaus!$B$2:$AE$292,8,FALSE))</f>
        <v>139</v>
      </c>
      <c r="L186">
        <f t="shared" si="21"/>
        <v>0</v>
      </c>
      <c r="M186">
        <f t="shared" si="22"/>
        <v>1</v>
      </c>
      <c r="N186">
        <f t="shared" si="23"/>
        <v>0</v>
      </c>
      <c r="O186">
        <f t="shared" si="24"/>
        <v>1</v>
      </c>
      <c r="P186">
        <f t="shared" si="25"/>
        <v>0</v>
      </c>
      <c r="Q186">
        <f t="shared" si="26"/>
        <v>0</v>
      </c>
      <c r="R186">
        <f t="shared" si="27"/>
        <v>1</v>
      </c>
      <c r="S186">
        <f t="shared" si="28"/>
        <v>0</v>
      </c>
      <c r="T186">
        <f t="shared" si="29"/>
        <v>1</v>
      </c>
      <c r="U186">
        <f t="shared" si="30"/>
        <v>-8</v>
      </c>
    </row>
    <row r="187" spans="1:21" ht="12.75">
      <c r="A187">
        <v>727</v>
      </c>
      <c r="B187">
        <f>IF(VLOOKUP($A187,uusintamittaus!$B$2:$AE$292,4,FALSE)="","",VLOOKUP($A187,uusintamittaus!$B$2:$AE$292,4,FALSE))</f>
        <v>3</v>
      </c>
      <c r="C187">
        <f>IF(VLOOKUP($A187,uusintamittaus!$B$2:$AE$292,5,FALSE)="","",VLOOKUP($A187,uusintamittaus!$B$2:$AE$292,5,FALSE))</f>
        <v>2</v>
      </c>
      <c r="D187">
        <f>IF(VLOOKUP($A187,uusintamittaus!$B$2:$AE$292,6,FALSE)="","",VLOOKUP($A187,uusintamittaus!$B$2:$AE$292,6,FALSE))</f>
        <v>2</v>
      </c>
      <c r="E187">
        <f>IF(VLOOKUP($A187,uusintamittaus!$B$2:$AE$292,7,FALSE)="","",VLOOKUP($A187,uusintamittaus!$B$2:$AE$292,7,FALSE))</f>
        <v>12</v>
      </c>
      <c r="F187">
        <f>IF(VLOOKUP($A187,uusintamittaus!$B$2:$AE$292,8,FALSE)="","",VLOOKUP($A187,uusintamittaus!$B$2:$AE$292,8,FALSE))</f>
        <v>126</v>
      </c>
      <c r="G187">
        <f>IF(VLOOKUP($A187,opiskelijoiden_mittaus!$B$2:$AE$292,4,FALSE)="","",VLOOKUP($A187,opiskelijoiden_mittaus!$B$2:$AE$292,4,FALSE))</f>
        <v>3</v>
      </c>
      <c r="H187">
        <f>IF(VLOOKUP($A187,opiskelijoiden_mittaus!$B$2:$AE$292,5,FALSE)="","",VLOOKUP($A187,opiskelijoiden_mittaus!$B$2:$AE$292,5,FALSE))</f>
        <v>2</v>
      </c>
      <c r="I187">
        <f>IF(VLOOKUP($A187,opiskelijoiden_mittaus!$B$2:$AE$292,6,FALSE)="","",VLOOKUP($A187,opiskelijoiden_mittaus!$B$2:$AE$292,6,FALSE))</f>
        <v>2</v>
      </c>
      <c r="J187">
        <f>IF(VLOOKUP($A187,opiskelijoiden_mittaus!$B$2:$AE$292,7,FALSE)="","",VLOOKUP($A187,opiskelijoiden_mittaus!$B$2:$AE$292,7,FALSE))</f>
        <v>11</v>
      </c>
      <c r="K187">
        <f>IF(VLOOKUP($A187,opiskelijoiden_mittaus!$B$2:$AE$292,8,FALSE)="","",VLOOKUP($A187,opiskelijoiden_mittaus!$B$2:$AE$292,8,FALSE))</f>
        <v>135</v>
      </c>
      <c r="L187">
        <f t="shared" si="21"/>
        <v>0</v>
      </c>
      <c r="M187">
        <f t="shared" si="22"/>
        <v>1</v>
      </c>
      <c r="N187">
        <f t="shared" si="23"/>
        <v>0</v>
      </c>
      <c r="O187">
        <f t="shared" si="24"/>
        <v>1</v>
      </c>
      <c r="P187">
        <f t="shared" si="25"/>
        <v>0</v>
      </c>
      <c r="Q187">
        <f t="shared" si="26"/>
        <v>0</v>
      </c>
      <c r="R187">
        <f t="shared" si="27"/>
        <v>1</v>
      </c>
      <c r="S187">
        <f t="shared" si="28"/>
        <v>1</v>
      </c>
      <c r="T187">
        <f t="shared" si="29"/>
        <v>1</v>
      </c>
      <c r="U187">
        <f t="shared" si="30"/>
        <v>-9</v>
      </c>
    </row>
    <row r="188" spans="1:21" ht="12.75">
      <c r="A188">
        <v>728</v>
      </c>
      <c r="B188">
        <f>IF(VLOOKUP($A188,uusintamittaus!$B$2:$AE$292,4,FALSE)="","",VLOOKUP($A188,uusintamittaus!$B$2:$AE$292,4,FALSE))</f>
        <v>3</v>
      </c>
      <c r="C188">
        <f>IF(VLOOKUP($A188,uusintamittaus!$B$2:$AE$292,5,FALSE)="","",VLOOKUP($A188,uusintamittaus!$B$2:$AE$292,5,FALSE))</f>
        <v>2</v>
      </c>
      <c r="D188">
        <f>IF(VLOOKUP($A188,uusintamittaus!$B$2:$AE$292,6,FALSE)="","",VLOOKUP($A188,uusintamittaus!$B$2:$AE$292,6,FALSE))</f>
        <v>2</v>
      </c>
      <c r="E188">
        <f>IF(VLOOKUP($A188,uusintamittaus!$B$2:$AE$292,7,FALSE)="","",VLOOKUP($A188,uusintamittaus!$B$2:$AE$292,7,FALSE))</f>
        <v>11</v>
      </c>
      <c r="F188">
        <f>IF(VLOOKUP($A188,uusintamittaus!$B$2:$AE$292,8,FALSE)="","",VLOOKUP($A188,uusintamittaus!$B$2:$AE$292,8,FALSE))</f>
        <v>105</v>
      </c>
      <c r="G188">
        <f>IF(VLOOKUP($A188,opiskelijoiden_mittaus!$B$2:$AE$292,4,FALSE)="","",VLOOKUP($A188,opiskelijoiden_mittaus!$B$2:$AE$292,4,FALSE))</f>
        <v>3</v>
      </c>
      <c r="H188">
        <f>IF(VLOOKUP($A188,opiskelijoiden_mittaus!$B$2:$AE$292,5,FALSE)="","",VLOOKUP($A188,opiskelijoiden_mittaus!$B$2:$AE$292,5,FALSE))</f>
        <v>2</v>
      </c>
      <c r="I188">
        <f>IF(VLOOKUP($A188,opiskelijoiden_mittaus!$B$2:$AE$292,6,FALSE)="","",VLOOKUP($A188,opiskelijoiden_mittaus!$B$2:$AE$292,6,FALSE))</f>
        <v>2</v>
      </c>
      <c r="J188">
        <f>IF(VLOOKUP($A188,opiskelijoiden_mittaus!$B$2:$AE$292,7,FALSE)="","",VLOOKUP($A188,opiskelijoiden_mittaus!$B$2:$AE$292,7,FALSE))</f>
        <v>11</v>
      </c>
      <c r="K188">
        <f>IF(VLOOKUP($A188,opiskelijoiden_mittaus!$B$2:$AE$292,8,FALSE)="","",VLOOKUP($A188,opiskelijoiden_mittaus!$B$2:$AE$292,8,FALSE))</f>
        <v>115</v>
      </c>
      <c r="L188">
        <f t="shared" si="21"/>
        <v>0</v>
      </c>
      <c r="M188">
        <f t="shared" si="22"/>
        <v>1</v>
      </c>
      <c r="N188">
        <f t="shared" si="23"/>
        <v>0</v>
      </c>
      <c r="O188">
        <f t="shared" si="24"/>
        <v>1</v>
      </c>
      <c r="P188">
        <f t="shared" si="25"/>
        <v>0</v>
      </c>
      <c r="Q188">
        <f t="shared" si="26"/>
        <v>0</v>
      </c>
      <c r="R188">
        <f t="shared" si="27"/>
        <v>1</v>
      </c>
      <c r="S188">
        <f t="shared" si="28"/>
        <v>0</v>
      </c>
      <c r="T188">
        <f t="shared" si="29"/>
        <v>1</v>
      </c>
      <c r="U188">
        <f t="shared" si="30"/>
        <v>-10</v>
      </c>
    </row>
    <row r="189" spans="1:21" ht="12.75">
      <c r="A189">
        <v>729</v>
      </c>
      <c r="B189">
        <f>IF(VLOOKUP($A189,uusintamittaus!$B$2:$AE$292,4,FALSE)="","",VLOOKUP($A189,uusintamittaus!$B$2:$AE$292,4,FALSE))</f>
        <v>3</v>
      </c>
      <c r="C189">
        <f>IF(VLOOKUP($A189,uusintamittaus!$B$2:$AE$292,5,FALSE)="","",VLOOKUP($A189,uusintamittaus!$B$2:$AE$292,5,FALSE))</f>
        <v>2</v>
      </c>
      <c r="D189">
        <f>IF(VLOOKUP($A189,uusintamittaus!$B$2:$AE$292,6,FALSE)="","",VLOOKUP($A189,uusintamittaus!$B$2:$AE$292,6,FALSE))</f>
        <v>2</v>
      </c>
      <c r="E189">
        <f>IF(VLOOKUP($A189,uusintamittaus!$B$2:$AE$292,7,FALSE)="","",VLOOKUP($A189,uusintamittaus!$B$2:$AE$292,7,FALSE))</f>
        <v>11</v>
      </c>
      <c r="F189">
        <f>IF(VLOOKUP($A189,uusintamittaus!$B$2:$AE$292,8,FALSE)="","",VLOOKUP($A189,uusintamittaus!$B$2:$AE$292,8,FALSE))</f>
        <v>93</v>
      </c>
      <c r="G189">
        <f>IF(VLOOKUP($A189,opiskelijoiden_mittaus!$B$2:$AE$292,4,FALSE)="","",VLOOKUP($A189,opiskelijoiden_mittaus!$B$2:$AE$292,4,FALSE))</f>
        <v>3</v>
      </c>
      <c r="H189">
        <f>IF(VLOOKUP($A189,opiskelijoiden_mittaus!$B$2:$AE$292,5,FALSE)="","",VLOOKUP($A189,opiskelijoiden_mittaus!$B$2:$AE$292,5,FALSE))</f>
        <v>2</v>
      </c>
      <c r="I189">
        <f>IF(VLOOKUP($A189,opiskelijoiden_mittaus!$B$2:$AE$292,6,FALSE)="","",VLOOKUP($A189,opiskelijoiden_mittaus!$B$2:$AE$292,6,FALSE))</f>
        <v>2</v>
      </c>
      <c r="J189">
        <f>IF(VLOOKUP($A189,opiskelijoiden_mittaus!$B$2:$AE$292,7,FALSE)="","",VLOOKUP($A189,opiskelijoiden_mittaus!$B$2:$AE$292,7,FALSE))</f>
        <v>11</v>
      </c>
      <c r="K189">
        <f>IF(VLOOKUP($A189,opiskelijoiden_mittaus!$B$2:$AE$292,8,FALSE)="","",VLOOKUP($A189,opiskelijoiden_mittaus!$B$2:$AE$292,8,FALSE))</f>
        <v>93</v>
      </c>
      <c r="L189">
        <f t="shared" si="21"/>
        <v>0</v>
      </c>
      <c r="M189">
        <f t="shared" si="22"/>
        <v>1</v>
      </c>
      <c r="N189">
        <f t="shared" si="23"/>
        <v>0</v>
      </c>
      <c r="O189">
        <f t="shared" si="24"/>
        <v>1</v>
      </c>
      <c r="P189">
        <f t="shared" si="25"/>
        <v>0</v>
      </c>
      <c r="Q189">
        <f t="shared" si="26"/>
        <v>0</v>
      </c>
      <c r="R189">
        <f t="shared" si="27"/>
        <v>1</v>
      </c>
      <c r="S189">
        <f t="shared" si="28"/>
        <v>0</v>
      </c>
      <c r="T189">
        <f t="shared" si="29"/>
        <v>1</v>
      </c>
      <c r="U189">
        <f t="shared" si="30"/>
        <v>0</v>
      </c>
    </row>
    <row r="190" spans="1:21" ht="12.75">
      <c r="A190">
        <v>730</v>
      </c>
      <c r="B190">
        <f>IF(VLOOKUP($A190,uusintamittaus!$B$2:$AE$292,4,FALSE)="","",VLOOKUP($A190,uusintamittaus!$B$2:$AE$292,4,FALSE))</f>
        <v>3</v>
      </c>
      <c r="C190">
        <f>IF(VLOOKUP($A190,uusintamittaus!$B$2:$AE$292,5,FALSE)="","",VLOOKUP($A190,uusintamittaus!$B$2:$AE$292,5,FALSE))</f>
        <v>2</v>
      </c>
      <c r="D190">
        <f>IF(VLOOKUP($A190,uusintamittaus!$B$2:$AE$292,6,FALSE)="","",VLOOKUP($A190,uusintamittaus!$B$2:$AE$292,6,FALSE))</f>
        <v>2</v>
      </c>
      <c r="E190">
        <f>IF(VLOOKUP($A190,uusintamittaus!$B$2:$AE$292,7,FALSE)="","",VLOOKUP($A190,uusintamittaus!$B$2:$AE$292,7,FALSE))</f>
        <v>11</v>
      </c>
      <c r="F190">
        <f>IF(VLOOKUP($A190,uusintamittaus!$B$2:$AE$292,8,FALSE)="","",VLOOKUP($A190,uusintamittaus!$B$2:$AE$292,8,FALSE))</f>
        <v>90</v>
      </c>
      <c r="G190">
        <f>IF(VLOOKUP($A190,opiskelijoiden_mittaus!$B$2:$AE$292,4,FALSE)="","",VLOOKUP($A190,opiskelijoiden_mittaus!$B$2:$AE$292,4,FALSE))</f>
        <v>3</v>
      </c>
      <c r="H190">
        <f>IF(VLOOKUP($A190,opiskelijoiden_mittaus!$B$2:$AE$292,5,FALSE)="","",VLOOKUP($A190,opiskelijoiden_mittaus!$B$2:$AE$292,5,FALSE))</f>
        <v>2</v>
      </c>
      <c r="I190">
        <f>IF(VLOOKUP($A190,opiskelijoiden_mittaus!$B$2:$AE$292,6,FALSE)="","",VLOOKUP($A190,opiskelijoiden_mittaus!$B$2:$AE$292,6,FALSE))</f>
        <v>2</v>
      </c>
      <c r="J190">
        <f>IF(VLOOKUP($A190,opiskelijoiden_mittaus!$B$2:$AE$292,7,FALSE)="","",VLOOKUP($A190,opiskelijoiden_mittaus!$B$2:$AE$292,7,FALSE))</f>
        <v>11</v>
      </c>
      <c r="K190">
        <f>IF(VLOOKUP($A190,opiskelijoiden_mittaus!$B$2:$AE$292,8,FALSE)="","",VLOOKUP($A190,opiskelijoiden_mittaus!$B$2:$AE$292,8,FALSE))</f>
        <v>103</v>
      </c>
      <c r="L190">
        <f t="shared" si="21"/>
        <v>0</v>
      </c>
      <c r="M190">
        <f t="shared" si="22"/>
        <v>1</v>
      </c>
      <c r="N190">
        <f t="shared" si="23"/>
        <v>0</v>
      </c>
      <c r="O190">
        <f t="shared" si="24"/>
        <v>1</v>
      </c>
      <c r="P190">
        <f t="shared" si="25"/>
        <v>0</v>
      </c>
      <c r="Q190">
        <f t="shared" si="26"/>
        <v>0</v>
      </c>
      <c r="R190">
        <f t="shared" si="27"/>
        <v>1</v>
      </c>
      <c r="S190">
        <f t="shared" si="28"/>
        <v>0</v>
      </c>
      <c r="T190">
        <f t="shared" si="29"/>
        <v>1</v>
      </c>
      <c r="U190">
        <f t="shared" si="30"/>
        <v>-13</v>
      </c>
    </row>
    <row r="191" spans="1:21" ht="12.75">
      <c r="A191">
        <v>731</v>
      </c>
      <c r="B191">
        <f>IF(VLOOKUP($A191,uusintamittaus!$B$2:$AE$292,4,FALSE)="","",VLOOKUP($A191,uusintamittaus!$B$2:$AE$292,4,FALSE))</f>
        <v>3</v>
      </c>
      <c r="C191">
        <f>IF(VLOOKUP($A191,uusintamittaus!$B$2:$AE$292,5,FALSE)="","",VLOOKUP($A191,uusintamittaus!$B$2:$AE$292,5,FALSE))</f>
        <v>2</v>
      </c>
      <c r="D191">
        <f>IF(VLOOKUP($A191,uusintamittaus!$B$2:$AE$292,6,FALSE)="","",VLOOKUP($A191,uusintamittaus!$B$2:$AE$292,6,FALSE))</f>
        <v>2</v>
      </c>
      <c r="E191">
        <f>IF(VLOOKUP($A191,uusintamittaus!$B$2:$AE$292,7,FALSE)="","",VLOOKUP($A191,uusintamittaus!$B$2:$AE$292,7,FALSE))</f>
        <v>11</v>
      </c>
      <c r="F191">
        <f>IF(VLOOKUP($A191,uusintamittaus!$B$2:$AE$292,8,FALSE)="","",VLOOKUP($A191,uusintamittaus!$B$2:$AE$292,8,FALSE))</f>
        <v>103</v>
      </c>
      <c r="G191">
        <f>IF(VLOOKUP($A191,opiskelijoiden_mittaus!$B$2:$AE$292,4,FALSE)="","",VLOOKUP($A191,opiskelijoiden_mittaus!$B$2:$AE$292,4,FALSE))</f>
        <v>3</v>
      </c>
      <c r="H191">
        <f>IF(VLOOKUP($A191,opiskelijoiden_mittaus!$B$2:$AE$292,5,FALSE)="","",VLOOKUP($A191,opiskelijoiden_mittaus!$B$2:$AE$292,5,FALSE))</f>
        <v>2</v>
      </c>
      <c r="I191">
        <f>IF(VLOOKUP($A191,opiskelijoiden_mittaus!$B$2:$AE$292,6,FALSE)="","",VLOOKUP($A191,opiskelijoiden_mittaus!$B$2:$AE$292,6,FALSE))</f>
        <v>2</v>
      </c>
      <c r="J191">
        <f>IF(VLOOKUP($A191,opiskelijoiden_mittaus!$B$2:$AE$292,7,FALSE)="","",VLOOKUP($A191,opiskelijoiden_mittaus!$B$2:$AE$292,7,FALSE))</f>
        <v>11</v>
      </c>
      <c r="K191">
        <f>IF(VLOOKUP($A191,opiskelijoiden_mittaus!$B$2:$AE$292,8,FALSE)="","",VLOOKUP($A191,opiskelijoiden_mittaus!$B$2:$AE$292,8,FALSE))</f>
        <v>112</v>
      </c>
      <c r="L191">
        <f t="shared" si="21"/>
        <v>0</v>
      </c>
      <c r="M191">
        <f t="shared" si="22"/>
        <v>1</v>
      </c>
      <c r="N191">
        <f t="shared" si="23"/>
        <v>0</v>
      </c>
      <c r="O191">
        <f t="shared" si="24"/>
        <v>1</v>
      </c>
      <c r="P191">
        <f t="shared" si="25"/>
        <v>0</v>
      </c>
      <c r="Q191">
        <f t="shared" si="26"/>
        <v>0</v>
      </c>
      <c r="R191">
        <f t="shared" si="27"/>
        <v>1</v>
      </c>
      <c r="S191">
        <f t="shared" si="28"/>
        <v>0</v>
      </c>
      <c r="T191">
        <f t="shared" si="29"/>
        <v>1</v>
      </c>
      <c r="U191">
        <f t="shared" si="30"/>
        <v>-9</v>
      </c>
    </row>
    <row r="192" spans="1:21" ht="12.75">
      <c r="A192">
        <v>732</v>
      </c>
      <c r="B192">
        <f>IF(VLOOKUP($A192,uusintamittaus!$B$2:$AE$292,4,FALSE)="","",VLOOKUP($A192,uusintamittaus!$B$2:$AE$292,4,FALSE))</f>
        <v>3</v>
      </c>
      <c r="C192">
        <f>IF(VLOOKUP($A192,uusintamittaus!$B$2:$AE$292,5,FALSE)="","",VLOOKUP($A192,uusintamittaus!$B$2:$AE$292,5,FALSE))</f>
        <v>1</v>
      </c>
      <c r="D192">
        <f>IF(VLOOKUP($A192,uusintamittaus!$B$2:$AE$292,6,FALSE)="","",VLOOKUP($A192,uusintamittaus!$B$2:$AE$292,6,FALSE))</f>
        <v>2</v>
      </c>
      <c r="E192">
        <f>IF(VLOOKUP($A192,uusintamittaus!$B$2:$AE$292,7,FALSE)="","",VLOOKUP($A192,uusintamittaus!$B$2:$AE$292,7,FALSE))</f>
        <v>11</v>
      </c>
      <c r="F192">
        <f>IF(VLOOKUP($A192,uusintamittaus!$B$2:$AE$292,8,FALSE)="","",VLOOKUP($A192,uusintamittaus!$B$2:$AE$292,8,FALSE))</f>
        <v>160</v>
      </c>
      <c r="G192">
        <f>IF(VLOOKUP($A192,opiskelijoiden_mittaus!$B$2:$AE$292,4,FALSE)="","",VLOOKUP($A192,opiskelijoiden_mittaus!$B$2:$AE$292,4,FALSE))</f>
        <v>3</v>
      </c>
      <c r="H192">
        <f>IF(VLOOKUP($A192,opiskelijoiden_mittaus!$B$2:$AE$292,5,FALSE)="","",VLOOKUP($A192,opiskelijoiden_mittaus!$B$2:$AE$292,5,FALSE))</f>
        <v>2</v>
      </c>
      <c r="I192">
        <f>IF(VLOOKUP($A192,opiskelijoiden_mittaus!$B$2:$AE$292,6,FALSE)="","",VLOOKUP($A192,opiskelijoiden_mittaus!$B$2:$AE$292,6,FALSE))</f>
        <v>2</v>
      </c>
      <c r="J192">
        <f>IF(VLOOKUP($A192,opiskelijoiden_mittaus!$B$2:$AE$292,7,FALSE)="","",VLOOKUP($A192,opiskelijoiden_mittaus!$B$2:$AE$292,7,FALSE))</f>
        <v>11</v>
      </c>
      <c r="K192">
        <f>IF(VLOOKUP($A192,opiskelijoiden_mittaus!$B$2:$AE$292,8,FALSE)="","",VLOOKUP($A192,opiskelijoiden_mittaus!$B$2:$AE$292,8,FALSE))</f>
        <v>171</v>
      </c>
      <c r="L192">
        <f t="shared" si="21"/>
        <v>0</v>
      </c>
      <c r="M192">
        <f t="shared" si="22"/>
        <v>1</v>
      </c>
      <c r="N192">
        <f t="shared" si="23"/>
        <v>1</v>
      </c>
      <c r="O192">
        <f t="shared" si="24"/>
        <v>1</v>
      </c>
      <c r="P192">
        <f t="shared" si="25"/>
        <v>0</v>
      </c>
      <c r="Q192">
        <f t="shared" si="26"/>
        <v>0</v>
      </c>
      <c r="R192">
        <f t="shared" si="27"/>
        <v>1</v>
      </c>
      <c r="S192">
        <f t="shared" si="28"/>
        <v>0</v>
      </c>
      <c r="T192">
        <f t="shared" si="29"/>
        <v>1</v>
      </c>
      <c r="U192">
        <f t="shared" si="30"/>
        <v>-11</v>
      </c>
    </row>
    <row r="193" spans="1:21" ht="12.75">
      <c r="A193">
        <v>733</v>
      </c>
      <c r="B193">
        <f>IF(VLOOKUP($A193,uusintamittaus!$B$2:$AE$292,4,FALSE)="","",VLOOKUP($A193,uusintamittaus!$B$2:$AE$292,4,FALSE))</f>
        <v>3</v>
      </c>
      <c r="C193">
        <f>IF(VLOOKUP($A193,uusintamittaus!$B$2:$AE$292,5,FALSE)="","",VLOOKUP($A193,uusintamittaus!$B$2:$AE$292,5,FALSE))</f>
        <v>1</v>
      </c>
      <c r="D193">
        <f>IF(VLOOKUP($A193,uusintamittaus!$B$2:$AE$292,6,FALSE)="","",VLOOKUP($A193,uusintamittaus!$B$2:$AE$292,6,FALSE))</f>
        <v>2</v>
      </c>
      <c r="E193">
        <f>IF(VLOOKUP($A193,uusintamittaus!$B$2:$AE$292,7,FALSE)="","",VLOOKUP($A193,uusintamittaus!$B$2:$AE$292,7,FALSE))</f>
        <v>11</v>
      </c>
      <c r="F193">
        <f>IF(VLOOKUP($A193,uusintamittaus!$B$2:$AE$292,8,FALSE)="","",VLOOKUP($A193,uusintamittaus!$B$2:$AE$292,8,FALSE))</f>
        <v>142</v>
      </c>
      <c r="G193">
        <f>IF(VLOOKUP($A193,opiskelijoiden_mittaus!$B$2:$AE$292,4,FALSE)="","",VLOOKUP($A193,opiskelijoiden_mittaus!$B$2:$AE$292,4,FALSE))</f>
        <v>3</v>
      </c>
      <c r="H193">
        <f>IF(VLOOKUP($A193,opiskelijoiden_mittaus!$B$2:$AE$292,5,FALSE)="","",VLOOKUP($A193,opiskelijoiden_mittaus!$B$2:$AE$292,5,FALSE))</f>
        <v>2</v>
      </c>
      <c r="I193">
        <f>IF(VLOOKUP($A193,opiskelijoiden_mittaus!$B$2:$AE$292,6,FALSE)="","",VLOOKUP($A193,opiskelijoiden_mittaus!$B$2:$AE$292,6,FALSE))</f>
        <v>2</v>
      </c>
      <c r="J193">
        <f>IF(VLOOKUP($A193,opiskelijoiden_mittaus!$B$2:$AE$292,7,FALSE)="","",VLOOKUP($A193,opiskelijoiden_mittaus!$B$2:$AE$292,7,FALSE))</f>
        <v>11</v>
      </c>
      <c r="K193">
        <f>IF(VLOOKUP($A193,opiskelijoiden_mittaus!$B$2:$AE$292,8,FALSE)="","",VLOOKUP($A193,opiskelijoiden_mittaus!$B$2:$AE$292,8,FALSE))</f>
        <v>151</v>
      </c>
      <c r="L193">
        <f t="shared" si="21"/>
        <v>0</v>
      </c>
      <c r="M193">
        <f t="shared" si="22"/>
        <v>1</v>
      </c>
      <c r="N193">
        <f t="shared" si="23"/>
        <v>1</v>
      </c>
      <c r="O193">
        <f t="shared" si="24"/>
        <v>1</v>
      </c>
      <c r="P193">
        <f t="shared" si="25"/>
        <v>0</v>
      </c>
      <c r="Q193">
        <f t="shared" si="26"/>
        <v>0</v>
      </c>
      <c r="R193">
        <f t="shared" si="27"/>
        <v>1</v>
      </c>
      <c r="S193">
        <f t="shared" si="28"/>
        <v>0</v>
      </c>
      <c r="T193">
        <f t="shared" si="29"/>
        <v>1</v>
      </c>
      <c r="U193">
        <f t="shared" si="30"/>
        <v>-9</v>
      </c>
    </row>
    <row r="194" spans="1:21" ht="12.75">
      <c r="A194">
        <v>734</v>
      </c>
      <c r="B194">
        <f>IF(VLOOKUP($A194,uusintamittaus!$B$2:$AE$292,4,FALSE)="","",VLOOKUP($A194,uusintamittaus!$B$2:$AE$292,4,FALSE))</f>
        <v>3</v>
      </c>
      <c r="C194">
        <f>IF(VLOOKUP($A194,uusintamittaus!$B$2:$AE$292,5,FALSE)="","",VLOOKUP($A194,uusintamittaus!$B$2:$AE$292,5,FALSE))</f>
        <v>2</v>
      </c>
      <c r="D194">
        <f>IF(VLOOKUP($A194,uusintamittaus!$B$2:$AE$292,6,FALSE)="","",VLOOKUP($A194,uusintamittaus!$B$2:$AE$292,6,FALSE))</f>
        <v>2</v>
      </c>
      <c r="E194">
        <f>IF(VLOOKUP($A194,uusintamittaus!$B$2:$AE$292,7,FALSE)="","",VLOOKUP($A194,uusintamittaus!$B$2:$AE$292,7,FALSE))</f>
        <v>11</v>
      </c>
      <c r="F194">
        <f>IF(VLOOKUP($A194,uusintamittaus!$B$2:$AE$292,8,FALSE)="","",VLOOKUP($A194,uusintamittaus!$B$2:$AE$292,8,FALSE))</f>
        <v>117</v>
      </c>
      <c r="G194">
        <f>IF(VLOOKUP($A194,opiskelijoiden_mittaus!$B$2:$AE$292,4,FALSE)="","",VLOOKUP($A194,opiskelijoiden_mittaus!$B$2:$AE$292,4,FALSE))</f>
        <v>3</v>
      </c>
      <c r="H194">
        <f>IF(VLOOKUP($A194,opiskelijoiden_mittaus!$B$2:$AE$292,5,FALSE)="","",VLOOKUP($A194,opiskelijoiden_mittaus!$B$2:$AE$292,5,FALSE))</f>
        <v>2</v>
      </c>
      <c r="I194">
        <f>IF(VLOOKUP($A194,opiskelijoiden_mittaus!$B$2:$AE$292,6,FALSE)="","",VLOOKUP($A194,opiskelijoiden_mittaus!$B$2:$AE$292,6,FALSE))</f>
        <v>2</v>
      </c>
      <c r="J194">
        <f>IF(VLOOKUP($A194,opiskelijoiden_mittaus!$B$2:$AE$292,7,FALSE)="","",VLOOKUP($A194,opiskelijoiden_mittaus!$B$2:$AE$292,7,FALSE))</f>
        <v>11</v>
      </c>
      <c r="K194">
        <f>IF(VLOOKUP($A194,opiskelijoiden_mittaus!$B$2:$AE$292,8,FALSE)="","",VLOOKUP($A194,opiskelijoiden_mittaus!$B$2:$AE$292,8,FALSE))</f>
        <v>127</v>
      </c>
      <c r="L194">
        <f t="shared" si="21"/>
        <v>0</v>
      </c>
      <c r="M194">
        <f t="shared" si="22"/>
        <v>1</v>
      </c>
      <c r="N194">
        <f t="shared" si="23"/>
        <v>0</v>
      </c>
      <c r="O194">
        <f t="shared" si="24"/>
        <v>1</v>
      </c>
      <c r="P194">
        <f t="shared" si="25"/>
        <v>0</v>
      </c>
      <c r="Q194">
        <f t="shared" si="26"/>
        <v>0</v>
      </c>
      <c r="R194">
        <f t="shared" si="27"/>
        <v>1</v>
      </c>
      <c r="S194">
        <f t="shared" si="28"/>
        <v>0</v>
      </c>
      <c r="T194">
        <f t="shared" si="29"/>
        <v>1</v>
      </c>
      <c r="U194">
        <f t="shared" si="30"/>
        <v>-10</v>
      </c>
    </row>
    <row r="195" spans="1:21" ht="12.75">
      <c r="A195">
        <v>735</v>
      </c>
      <c r="B195">
        <f>IF(VLOOKUP($A195,uusintamittaus!$B$2:$AE$292,4,FALSE)="","",VLOOKUP($A195,uusintamittaus!$B$2:$AE$292,4,FALSE))</f>
        <v>3</v>
      </c>
      <c r="C195">
        <f>IF(VLOOKUP($A195,uusintamittaus!$B$2:$AE$292,5,FALSE)="","",VLOOKUP($A195,uusintamittaus!$B$2:$AE$292,5,FALSE))</f>
        <v>2</v>
      </c>
      <c r="D195">
        <f>IF(VLOOKUP($A195,uusintamittaus!$B$2:$AE$292,6,FALSE)="","",VLOOKUP($A195,uusintamittaus!$B$2:$AE$292,6,FALSE))</f>
        <v>2</v>
      </c>
      <c r="E195">
        <f>IF(VLOOKUP($A195,uusintamittaus!$B$2:$AE$292,7,FALSE)="","",VLOOKUP($A195,uusintamittaus!$B$2:$AE$292,7,FALSE))</f>
        <v>11</v>
      </c>
      <c r="F195">
        <f>IF(VLOOKUP($A195,uusintamittaus!$B$2:$AE$292,8,FALSE)="","",VLOOKUP($A195,uusintamittaus!$B$2:$AE$292,8,FALSE))</f>
        <v>118</v>
      </c>
      <c r="G195">
        <f>IF(VLOOKUP($A195,opiskelijoiden_mittaus!$B$2:$AE$292,4,FALSE)="","",VLOOKUP($A195,opiskelijoiden_mittaus!$B$2:$AE$292,4,FALSE))</f>
        <v>3</v>
      </c>
      <c r="H195">
        <f>IF(VLOOKUP($A195,opiskelijoiden_mittaus!$B$2:$AE$292,5,FALSE)="","",VLOOKUP($A195,opiskelijoiden_mittaus!$B$2:$AE$292,5,FALSE))</f>
        <v>2</v>
      </c>
      <c r="I195">
        <f>IF(VLOOKUP($A195,opiskelijoiden_mittaus!$B$2:$AE$292,6,FALSE)="","",VLOOKUP($A195,opiskelijoiden_mittaus!$B$2:$AE$292,6,FALSE))</f>
        <v>2</v>
      </c>
      <c r="J195">
        <f>IF(VLOOKUP($A195,opiskelijoiden_mittaus!$B$2:$AE$292,7,FALSE)="","",VLOOKUP($A195,opiskelijoiden_mittaus!$B$2:$AE$292,7,FALSE))</f>
        <v>11</v>
      </c>
      <c r="K195">
        <f>IF(VLOOKUP($A195,opiskelijoiden_mittaus!$B$2:$AE$292,8,FALSE)="","",VLOOKUP($A195,opiskelijoiden_mittaus!$B$2:$AE$292,8,FALSE))</f>
        <v>127</v>
      </c>
      <c r="L195">
        <f t="shared" si="21"/>
        <v>0</v>
      </c>
      <c r="M195">
        <f t="shared" si="22"/>
        <v>1</v>
      </c>
      <c r="N195">
        <f t="shared" si="23"/>
        <v>0</v>
      </c>
      <c r="O195">
        <f t="shared" si="24"/>
        <v>1</v>
      </c>
      <c r="P195">
        <f t="shared" si="25"/>
        <v>0</v>
      </c>
      <c r="Q195">
        <f t="shared" si="26"/>
        <v>0</v>
      </c>
      <c r="R195">
        <f t="shared" si="27"/>
        <v>1</v>
      </c>
      <c r="S195">
        <f t="shared" si="28"/>
        <v>0</v>
      </c>
      <c r="T195">
        <f t="shared" si="29"/>
        <v>1</v>
      </c>
      <c r="U195">
        <f t="shared" si="30"/>
        <v>-9</v>
      </c>
    </row>
    <row r="196" spans="1:21" ht="12.75">
      <c r="A196">
        <v>736</v>
      </c>
      <c r="B196">
        <f>IF(VLOOKUP($A196,uusintamittaus!$B$2:$AE$292,4,FALSE)="","",VLOOKUP($A196,uusintamittaus!$B$2:$AE$292,4,FALSE))</f>
        <v>3</v>
      </c>
      <c r="C196">
        <f>IF(VLOOKUP($A196,uusintamittaus!$B$2:$AE$292,5,FALSE)="","",VLOOKUP($A196,uusintamittaus!$B$2:$AE$292,5,FALSE))</f>
        <v>2</v>
      </c>
      <c r="D196">
        <f>IF(VLOOKUP($A196,uusintamittaus!$B$2:$AE$292,6,FALSE)="","",VLOOKUP($A196,uusintamittaus!$B$2:$AE$292,6,FALSE))</f>
        <v>2</v>
      </c>
      <c r="E196">
        <f>IF(VLOOKUP($A196,uusintamittaus!$B$2:$AE$292,7,FALSE)="","",VLOOKUP($A196,uusintamittaus!$B$2:$AE$292,7,FALSE))</f>
        <v>12</v>
      </c>
      <c r="F196">
        <f>IF(VLOOKUP($A196,uusintamittaus!$B$2:$AE$292,8,FALSE)="","",VLOOKUP($A196,uusintamittaus!$B$2:$AE$292,8,FALSE))</f>
        <v>119</v>
      </c>
      <c r="G196">
        <f>IF(VLOOKUP($A196,opiskelijoiden_mittaus!$B$2:$AE$292,4,FALSE)="","",VLOOKUP($A196,opiskelijoiden_mittaus!$B$2:$AE$292,4,FALSE))</f>
        <v>3</v>
      </c>
      <c r="H196">
        <f>IF(VLOOKUP($A196,opiskelijoiden_mittaus!$B$2:$AE$292,5,FALSE)="","",VLOOKUP($A196,opiskelijoiden_mittaus!$B$2:$AE$292,5,FALSE))</f>
        <v>2</v>
      </c>
      <c r="I196">
        <f>IF(VLOOKUP($A196,opiskelijoiden_mittaus!$B$2:$AE$292,6,FALSE)="","",VLOOKUP($A196,opiskelijoiden_mittaus!$B$2:$AE$292,6,FALSE))</f>
        <v>2</v>
      </c>
      <c r="J196">
        <f>IF(VLOOKUP($A196,opiskelijoiden_mittaus!$B$2:$AE$292,7,FALSE)="","",VLOOKUP($A196,opiskelijoiden_mittaus!$B$2:$AE$292,7,FALSE))</f>
        <v>11</v>
      </c>
      <c r="K196">
        <f>IF(VLOOKUP($A196,opiskelijoiden_mittaus!$B$2:$AE$292,8,FALSE)="","",VLOOKUP($A196,opiskelijoiden_mittaus!$B$2:$AE$292,8,FALSE))</f>
        <v>128</v>
      </c>
      <c r="L196">
        <f t="shared" si="21"/>
        <v>0</v>
      </c>
      <c r="M196">
        <f t="shared" si="22"/>
        <v>1</v>
      </c>
      <c r="N196">
        <f t="shared" si="23"/>
        <v>0</v>
      </c>
      <c r="O196">
        <f t="shared" si="24"/>
        <v>1</v>
      </c>
      <c r="P196">
        <f t="shared" si="25"/>
        <v>0</v>
      </c>
      <c r="Q196">
        <f t="shared" si="26"/>
        <v>0</v>
      </c>
      <c r="R196">
        <f t="shared" si="27"/>
        <v>1</v>
      </c>
      <c r="S196">
        <f t="shared" si="28"/>
        <v>1</v>
      </c>
      <c r="T196">
        <f t="shared" si="29"/>
        <v>1</v>
      </c>
      <c r="U196">
        <f t="shared" si="30"/>
        <v>-9</v>
      </c>
    </row>
    <row r="197" spans="1:21" ht="12.75">
      <c r="A197">
        <v>737</v>
      </c>
      <c r="B197">
        <f>IF(VLOOKUP($A197,uusintamittaus!$B$2:$AE$292,4,FALSE)="","",VLOOKUP($A197,uusintamittaus!$B$2:$AE$292,4,FALSE))</f>
        <v>3</v>
      </c>
      <c r="C197">
        <f>IF(VLOOKUP($A197,uusintamittaus!$B$2:$AE$292,5,FALSE)="","",VLOOKUP($A197,uusintamittaus!$B$2:$AE$292,5,FALSE))</f>
        <v>2</v>
      </c>
      <c r="D197">
        <f>IF(VLOOKUP($A197,uusintamittaus!$B$2:$AE$292,6,FALSE)="","",VLOOKUP($A197,uusintamittaus!$B$2:$AE$292,6,FALSE))</f>
        <v>2</v>
      </c>
      <c r="E197">
        <f>IF(VLOOKUP($A197,uusintamittaus!$B$2:$AE$292,7,FALSE)="","",VLOOKUP($A197,uusintamittaus!$B$2:$AE$292,7,FALSE))</f>
        <v>11</v>
      </c>
      <c r="F197">
        <f>IF(VLOOKUP($A197,uusintamittaus!$B$2:$AE$292,8,FALSE)="","",VLOOKUP($A197,uusintamittaus!$B$2:$AE$292,8,FALSE))</f>
        <v>98</v>
      </c>
      <c r="G197">
        <f>IF(VLOOKUP($A197,opiskelijoiden_mittaus!$B$2:$AE$292,4,FALSE)="","",VLOOKUP($A197,opiskelijoiden_mittaus!$B$2:$AE$292,4,FALSE))</f>
        <v>3</v>
      </c>
      <c r="H197">
        <f>IF(VLOOKUP($A197,opiskelijoiden_mittaus!$B$2:$AE$292,5,FALSE)="","",VLOOKUP($A197,opiskelijoiden_mittaus!$B$2:$AE$292,5,FALSE))</f>
        <v>2</v>
      </c>
      <c r="I197">
        <f>IF(VLOOKUP($A197,opiskelijoiden_mittaus!$B$2:$AE$292,6,FALSE)="","",VLOOKUP($A197,opiskelijoiden_mittaus!$B$2:$AE$292,6,FALSE))</f>
        <v>2</v>
      </c>
      <c r="J197">
        <f>IF(VLOOKUP($A197,opiskelijoiden_mittaus!$B$2:$AE$292,7,FALSE)="","",VLOOKUP($A197,opiskelijoiden_mittaus!$B$2:$AE$292,7,FALSE))</f>
        <v>11</v>
      </c>
      <c r="K197">
        <f>IF(VLOOKUP($A197,opiskelijoiden_mittaus!$B$2:$AE$292,8,FALSE)="","",VLOOKUP($A197,opiskelijoiden_mittaus!$B$2:$AE$292,8,FALSE))</f>
        <v>108</v>
      </c>
      <c r="L197">
        <f aca="true" t="shared" si="31" ref="L197:L260">IF(B197-G197&lt;&gt;0,1,0)</f>
        <v>0</v>
      </c>
      <c r="M197">
        <f aca="true" t="shared" si="32" ref="M197:M260">IF(AND(C197&lt;&gt;"",H197&lt;&gt;""),1,0)</f>
        <v>1</v>
      </c>
      <c r="N197">
        <f aca="true" t="shared" si="33" ref="N197:N260">IF(M197=1,IF(H197-C197&lt;&gt;0,1,0),0)</f>
        <v>0</v>
      </c>
      <c r="O197">
        <f aca="true" t="shared" si="34" ref="O197:O260">IF(AND(D197&lt;&gt;"",I197&lt;&gt;""),1,0)</f>
        <v>1</v>
      </c>
      <c r="P197">
        <f aca="true" t="shared" si="35" ref="P197:P260">IF(O197=1,IF(D197-I197&lt;&gt;0,1,0),0)</f>
        <v>0</v>
      </c>
      <c r="Q197">
        <f aca="true" t="shared" si="36" ref="Q197:Q260">IF(P197=1,IF(OR(AND(D197=3,I197=4),AND(D197=4,I197=3)),0,1),0)</f>
        <v>0</v>
      </c>
      <c r="R197">
        <f aca="true" t="shared" si="37" ref="R197:R260">IF(AND(E197&lt;&gt;"",J197&lt;&gt;""),1,0)</f>
        <v>1</v>
      </c>
      <c r="S197">
        <f aca="true" t="shared" si="38" ref="S197:S260">IF(R197=1,IF(E197-J197&lt;&gt;0,1,0),0)</f>
        <v>0</v>
      </c>
      <c r="T197">
        <f aca="true" t="shared" si="39" ref="T197:T260">IF(AND(F197&lt;&gt;"",K197&lt;&gt;""),1,0)</f>
        <v>1</v>
      </c>
      <c r="U197">
        <f aca="true" t="shared" si="40" ref="U197:U260">IF(T197=1,F197-K197,"")</f>
        <v>-10</v>
      </c>
    </row>
    <row r="198" spans="1:21" ht="12.75">
      <c r="A198">
        <v>738</v>
      </c>
      <c r="B198">
        <f>IF(VLOOKUP($A198,uusintamittaus!$B$2:$AE$292,4,FALSE)="","",VLOOKUP($A198,uusintamittaus!$B$2:$AE$292,4,FALSE))</f>
        <v>3</v>
      </c>
      <c r="C198">
        <f>IF(VLOOKUP($A198,uusintamittaus!$B$2:$AE$292,5,FALSE)="","",VLOOKUP($A198,uusintamittaus!$B$2:$AE$292,5,FALSE))</f>
        <v>2</v>
      </c>
      <c r="D198">
        <f>IF(VLOOKUP($A198,uusintamittaus!$B$2:$AE$292,6,FALSE)="","",VLOOKUP($A198,uusintamittaus!$B$2:$AE$292,6,FALSE))</f>
        <v>2</v>
      </c>
      <c r="E198">
        <f>IF(VLOOKUP($A198,uusintamittaus!$B$2:$AE$292,7,FALSE)="","",VLOOKUP($A198,uusintamittaus!$B$2:$AE$292,7,FALSE))</f>
        <v>22</v>
      </c>
      <c r="F198">
        <f>IF(VLOOKUP($A198,uusintamittaus!$B$2:$AE$292,8,FALSE)="","",VLOOKUP($A198,uusintamittaus!$B$2:$AE$292,8,FALSE))</f>
        <v>220</v>
      </c>
      <c r="G198">
        <f>IF(VLOOKUP($A198,opiskelijoiden_mittaus!$B$2:$AE$292,4,FALSE)="","",VLOOKUP($A198,opiskelijoiden_mittaus!$B$2:$AE$292,4,FALSE))</f>
        <v>3</v>
      </c>
      <c r="H198">
        <f>IF(VLOOKUP($A198,opiskelijoiden_mittaus!$B$2:$AE$292,5,FALSE)="","",VLOOKUP($A198,opiskelijoiden_mittaus!$B$2:$AE$292,5,FALSE))</f>
        <v>2</v>
      </c>
      <c r="I198">
        <f>IF(VLOOKUP($A198,opiskelijoiden_mittaus!$B$2:$AE$292,6,FALSE)="","",VLOOKUP($A198,opiskelijoiden_mittaus!$B$2:$AE$292,6,FALSE))</f>
        <v>2</v>
      </c>
      <c r="J198">
        <f>IF(VLOOKUP($A198,opiskelijoiden_mittaus!$B$2:$AE$292,7,FALSE)="","",VLOOKUP($A198,opiskelijoiden_mittaus!$B$2:$AE$292,7,FALSE))</f>
        <v>22</v>
      </c>
      <c r="K198">
        <f>IF(VLOOKUP($A198,opiskelijoiden_mittaus!$B$2:$AE$292,8,FALSE)="","",VLOOKUP($A198,opiskelijoiden_mittaus!$B$2:$AE$292,8,FALSE))</f>
        <v>224</v>
      </c>
      <c r="L198">
        <f t="shared" si="31"/>
        <v>0</v>
      </c>
      <c r="M198">
        <f t="shared" si="32"/>
        <v>1</v>
      </c>
      <c r="N198">
        <f t="shared" si="33"/>
        <v>0</v>
      </c>
      <c r="O198">
        <f t="shared" si="34"/>
        <v>1</v>
      </c>
      <c r="P198">
        <f t="shared" si="35"/>
        <v>0</v>
      </c>
      <c r="Q198">
        <f t="shared" si="36"/>
        <v>0</v>
      </c>
      <c r="R198">
        <f t="shared" si="37"/>
        <v>1</v>
      </c>
      <c r="S198">
        <f t="shared" si="38"/>
        <v>0</v>
      </c>
      <c r="T198">
        <f t="shared" si="39"/>
        <v>1</v>
      </c>
      <c r="U198">
        <f t="shared" si="40"/>
        <v>-4</v>
      </c>
    </row>
    <row r="199" spans="1:21" ht="12.75">
      <c r="A199">
        <v>739</v>
      </c>
      <c r="B199">
        <f>IF(VLOOKUP($A199,uusintamittaus!$B$2:$AE$292,4,FALSE)="","",VLOOKUP($A199,uusintamittaus!$B$2:$AE$292,4,FALSE))</f>
        <v>3</v>
      </c>
      <c r="C199">
        <f>IF(VLOOKUP($A199,uusintamittaus!$B$2:$AE$292,5,FALSE)="","",VLOOKUP($A199,uusintamittaus!$B$2:$AE$292,5,FALSE))</f>
        <v>2</v>
      </c>
      <c r="D199">
        <f>IF(VLOOKUP($A199,uusintamittaus!$B$2:$AE$292,6,FALSE)="","",VLOOKUP($A199,uusintamittaus!$B$2:$AE$292,6,FALSE))</f>
        <v>3</v>
      </c>
      <c r="E199">
        <f>IF(VLOOKUP($A199,uusintamittaus!$B$2:$AE$292,7,FALSE)="","",VLOOKUP($A199,uusintamittaus!$B$2:$AE$292,7,FALSE))</f>
        <v>22</v>
      </c>
      <c r="F199">
        <f>IF(VLOOKUP($A199,uusintamittaus!$B$2:$AE$292,8,FALSE)="","",VLOOKUP($A199,uusintamittaus!$B$2:$AE$292,8,FALSE))</f>
        <v>102</v>
      </c>
      <c r="G199">
        <f>IF(VLOOKUP($A199,opiskelijoiden_mittaus!$B$2:$AE$292,4,FALSE)="","",VLOOKUP($A199,opiskelijoiden_mittaus!$B$2:$AE$292,4,FALSE))</f>
        <v>3</v>
      </c>
      <c r="H199">
        <f>IF(VLOOKUP($A199,opiskelijoiden_mittaus!$B$2:$AE$292,5,FALSE)="","",VLOOKUP($A199,opiskelijoiden_mittaus!$B$2:$AE$292,5,FALSE))</f>
        <v>2</v>
      </c>
      <c r="I199">
        <f>IF(VLOOKUP($A199,opiskelijoiden_mittaus!$B$2:$AE$292,6,FALSE)="","",VLOOKUP($A199,opiskelijoiden_mittaus!$B$2:$AE$292,6,FALSE))</f>
        <v>4</v>
      </c>
      <c r="J199">
        <f>IF(VLOOKUP($A199,opiskelijoiden_mittaus!$B$2:$AE$292,7,FALSE)="","",VLOOKUP($A199,opiskelijoiden_mittaus!$B$2:$AE$292,7,FALSE))</f>
        <v>22</v>
      </c>
      <c r="K199">
        <f>IF(VLOOKUP($A199,opiskelijoiden_mittaus!$B$2:$AE$292,8,FALSE)="","",VLOOKUP($A199,opiskelijoiden_mittaus!$B$2:$AE$292,8,FALSE))</f>
        <v>111</v>
      </c>
      <c r="L199">
        <f t="shared" si="31"/>
        <v>0</v>
      </c>
      <c r="M199">
        <f t="shared" si="32"/>
        <v>1</v>
      </c>
      <c r="N199">
        <f t="shared" si="33"/>
        <v>0</v>
      </c>
      <c r="O199">
        <f t="shared" si="34"/>
        <v>1</v>
      </c>
      <c r="P199">
        <f t="shared" si="35"/>
        <v>1</v>
      </c>
      <c r="Q199">
        <f t="shared" si="36"/>
        <v>0</v>
      </c>
      <c r="R199">
        <f t="shared" si="37"/>
        <v>1</v>
      </c>
      <c r="S199">
        <f t="shared" si="38"/>
        <v>0</v>
      </c>
      <c r="T199">
        <f t="shared" si="39"/>
        <v>1</v>
      </c>
      <c r="U199">
        <f t="shared" si="40"/>
        <v>-9</v>
      </c>
    </row>
    <row r="200" spans="1:21" ht="12.75">
      <c r="A200">
        <v>740</v>
      </c>
      <c r="B200">
        <f>IF(VLOOKUP($A200,uusintamittaus!$B$2:$AE$292,4,FALSE)="","",VLOOKUP($A200,uusintamittaus!$B$2:$AE$292,4,FALSE))</f>
        <v>3</v>
      </c>
      <c r="C200">
        <f>IF(VLOOKUP($A200,uusintamittaus!$B$2:$AE$292,5,FALSE)="","",VLOOKUP($A200,uusintamittaus!$B$2:$AE$292,5,FALSE))</f>
        <v>2</v>
      </c>
      <c r="D200">
        <f>IF(VLOOKUP($A200,uusintamittaus!$B$2:$AE$292,6,FALSE)="","",VLOOKUP($A200,uusintamittaus!$B$2:$AE$292,6,FALSE))</f>
        <v>2</v>
      </c>
      <c r="E200">
        <f>IF(VLOOKUP($A200,uusintamittaus!$B$2:$AE$292,7,FALSE)="","",VLOOKUP($A200,uusintamittaus!$B$2:$AE$292,7,FALSE))</f>
        <v>11</v>
      </c>
      <c r="F200">
        <f>IF(VLOOKUP($A200,uusintamittaus!$B$2:$AE$292,8,FALSE)="","",VLOOKUP($A200,uusintamittaus!$B$2:$AE$292,8,FALSE))</f>
        <v>100</v>
      </c>
      <c r="G200">
        <f>IF(VLOOKUP($A200,opiskelijoiden_mittaus!$B$2:$AE$292,4,FALSE)="","",VLOOKUP($A200,opiskelijoiden_mittaus!$B$2:$AE$292,4,FALSE))</f>
        <v>3</v>
      </c>
      <c r="H200">
        <f>IF(VLOOKUP($A200,opiskelijoiden_mittaus!$B$2:$AE$292,5,FALSE)="","",VLOOKUP($A200,opiskelijoiden_mittaus!$B$2:$AE$292,5,FALSE))</f>
        <v>2</v>
      </c>
      <c r="I200">
        <f>IF(VLOOKUP($A200,opiskelijoiden_mittaus!$B$2:$AE$292,6,FALSE)="","",VLOOKUP($A200,opiskelijoiden_mittaus!$B$2:$AE$292,6,FALSE))</f>
        <v>2</v>
      </c>
      <c r="J200">
        <f>IF(VLOOKUP($A200,opiskelijoiden_mittaus!$B$2:$AE$292,7,FALSE)="","",VLOOKUP($A200,opiskelijoiden_mittaus!$B$2:$AE$292,7,FALSE))</f>
        <v>11</v>
      </c>
      <c r="K200">
        <f>IF(VLOOKUP($A200,opiskelijoiden_mittaus!$B$2:$AE$292,8,FALSE)="","",VLOOKUP($A200,opiskelijoiden_mittaus!$B$2:$AE$292,8,FALSE))</f>
        <v>110</v>
      </c>
      <c r="L200">
        <f t="shared" si="31"/>
        <v>0</v>
      </c>
      <c r="M200">
        <f t="shared" si="32"/>
        <v>1</v>
      </c>
      <c r="N200">
        <f t="shared" si="33"/>
        <v>0</v>
      </c>
      <c r="O200">
        <f t="shared" si="34"/>
        <v>1</v>
      </c>
      <c r="P200">
        <f t="shared" si="35"/>
        <v>0</v>
      </c>
      <c r="Q200">
        <f t="shared" si="36"/>
        <v>0</v>
      </c>
      <c r="R200">
        <f t="shared" si="37"/>
        <v>1</v>
      </c>
      <c r="S200">
        <f t="shared" si="38"/>
        <v>0</v>
      </c>
      <c r="T200">
        <f t="shared" si="39"/>
        <v>1</v>
      </c>
      <c r="U200">
        <f t="shared" si="40"/>
        <v>-10</v>
      </c>
    </row>
    <row r="201" spans="1:21" ht="12.75">
      <c r="A201">
        <v>741</v>
      </c>
      <c r="B201">
        <f>IF(VLOOKUP($A201,uusintamittaus!$B$2:$AE$292,4,FALSE)="","",VLOOKUP($A201,uusintamittaus!$B$2:$AE$292,4,FALSE))</f>
        <v>3</v>
      </c>
      <c r="C201">
        <f>IF(VLOOKUP($A201,uusintamittaus!$B$2:$AE$292,5,FALSE)="","",VLOOKUP($A201,uusintamittaus!$B$2:$AE$292,5,FALSE))</f>
        <v>1</v>
      </c>
      <c r="D201">
        <f>IF(VLOOKUP($A201,uusintamittaus!$B$2:$AE$292,6,FALSE)="","",VLOOKUP($A201,uusintamittaus!$B$2:$AE$292,6,FALSE))</f>
        <v>2</v>
      </c>
      <c r="E201">
        <f>IF(VLOOKUP($A201,uusintamittaus!$B$2:$AE$292,7,FALSE)="","",VLOOKUP($A201,uusintamittaus!$B$2:$AE$292,7,FALSE))</f>
        <v>11</v>
      </c>
      <c r="F201">
        <f>IF(VLOOKUP($A201,uusintamittaus!$B$2:$AE$292,8,FALSE)="","",VLOOKUP($A201,uusintamittaus!$B$2:$AE$292,8,FALSE))</f>
        <v>138</v>
      </c>
      <c r="G201">
        <f>IF(VLOOKUP($A201,opiskelijoiden_mittaus!$B$2:$AE$292,4,FALSE)="","",VLOOKUP($A201,opiskelijoiden_mittaus!$B$2:$AE$292,4,FALSE))</f>
        <v>3</v>
      </c>
      <c r="H201">
        <f>IF(VLOOKUP($A201,opiskelijoiden_mittaus!$B$2:$AE$292,5,FALSE)="","",VLOOKUP($A201,opiskelijoiden_mittaus!$B$2:$AE$292,5,FALSE))</f>
        <v>2</v>
      </c>
      <c r="I201">
        <f>IF(VLOOKUP($A201,opiskelijoiden_mittaus!$B$2:$AE$292,6,FALSE)="","",VLOOKUP($A201,opiskelijoiden_mittaus!$B$2:$AE$292,6,FALSE))</f>
        <v>2</v>
      </c>
      <c r="J201">
        <f>IF(VLOOKUP($A201,opiskelijoiden_mittaus!$B$2:$AE$292,7,FALSE)="","",VLOOKUP($A201,opiskelijoiden_mittaus!$B$2:$AE$292,7,FALSE))</f>
        <v>11</v>
      </c>
      <c r="K201">
        <f>IF(VLOOKUP($A201,opiskelijoiden_mittaus!$B$2:$AE$292,8,FALSE)="","",VLOOKUP($A201,opiskelijoiden_mittaus!$B$2:$AE$292,8,FALSE))</f>
        <v>148</v>
      </c>
      <c r="L201">
        <f t="shared" si="31"/>
        <v>0</v>
      </c>
      <c r="M201">
        <f t="shared" si="32"/>
        <v>1</v>
      </c>
      <c r="N201">
        <f t="shared" si="33"/>
        <v>1</v>
      </c>
      <c r="O201">
        <f t="shared" si="34"/>
        <v>1</v>
      </c>
      <c r="P201">
        <f t="shared" si="35"/>
        <v>0</v>
      </c>
      <c r="Q201">
        <f t="shared" si="36"/>
        <v>0</v>
      </c>
      <c r="R201">
        <f t="shared" si="37"/>
        <v>1</v>
      </c>
      <c r="S201">
        <f t="shared" si="38"/>
        <v>0</v>
      </c>
      <c r="T201">
        <f t="shared" si="39"/>
        <v>1</v>
      </c>
      <c r="U201">
        <f t="shared" si="40"/>
        <v>-10</v>
      </c>
    </row>
    <row r="202" spans="1:21" ht="12.75">
      <c r="A202">
        <v>742</v>
      </c>
      <c r="B202">
        <f>IF(VLOOKUP($A202,uusintamittaus!$B$2:$AE$292,4,FALSE)="","",VLOOKUP($A202,uusintamittaus!$B$2:$AE$292,4,FALSE))</f>
        <v>3</v>
      </c>
      <c r="C202">
        <f>IF(VLOOKUP($A202,uusintamittaus!$B$2:$AE$292,5,FALSE)="","",VLOOKUP($A202,uusintamittaus!$B$2:$AE$292,5,FALSE))</f>
        <v>2</v>
      </c>
      <c r="D202">
        <f>IF(VLOOKUP($A202,uusintamittaus!$B$2:$AE$292,6,FALSE)="","",VLOOKUP($A202,uusintamittaus!$B$2:$AE$292,6,FALSE))</f>
        <v>2</v>
      </c>
      <c r="E202">
        <f>IF(VLOOKUP($A202,uusintamittaus!$B$2:$AE$292,7,FALSE)="","",VLOOKUP($A202,uusintamittaus!$B$2:$AE$292,7,FALSE))</f>
        <v>11</v>
      </c>
      <c r="F202">
        <f>IF(VLOOKUP($A202,uusintamittaus!$B$2:$AE$292,8,FALSE)="","",VLOOKUP($A202,uusintamittaus!$B$2:$AE$292,8,FALSE))</f>
        <v>125</v>
      </c>
      <c r="G202">
        <f>IF(VLOOKUP($A202,opiskelijoiden_mittaus!$B$2:$AE$292,4,FALSE)="","",VLOOKUP($A202,opiskelijoiden_mittaus!$B$2:$AE$292,4,FALSE))</f>
        <v>3</v>
      </c>
      <c r="H202">
        <f>IF(VLOOKUP($A202,opiskelijoiden_mittaus!$B$2:$AE$292,5,FALSE)="","",VLOOKUP($A202,opiskelijoiden_mittaus!$B$2:$AE$292,5,FALSE))</f>
        <v>2</v>
      </c>
      <c r="I202">
        <f>IF(VLOOKUP($A202,opiskelijoiden_mittaus!$B$2:$AE$292,6,FALSE)="","",VLOOKUP($A202,opiskelijoiden_mittaus!$B$2:$AE$292,6,FALSE))</f>
        <v>2</v>
      </c>
      <c r="J202">
        <f>IF(VLOOKUP($A202,opiskelijoiden_mittaus!$B$2:$AE$292,7,FALSE)="","",VLOOKUP($A202,opiskelijoiden_mittaus!$B$2:$AE$292,7,FALSE))</f>
        <v>11</v>
      </c>
      <c r="K202">
        <f>IF(VLOOKUP($A202,opiskelijoiden_mittaus!$B$2:$AE$292,8,FALSE)="","",VLOOKUP($A202,opiskelijoiden_mittaus!$B$2:$AE$292,8,FALSE))</f>
        <v>115</v>
      </c>
      <c r="L202">
        <f t="shared" si="31"/>
        <v>0</v>
      </c>
      <c r="M202">
        <f t="shared" si="32"/>
        <v>1</v>
      </c>
      <c r="N202">
        <f t="shared" si="33"/>
        <v>0</v>
      </c>
      <c r="O202">
        <f t="shared" si="34"/>
        <v>1</v>
      </c>
      <c r="P202">
        <f t="shared" si="35"/>
        <v>0</v>
      </c>
      <c r="Q202">
        <f t="shared" si="36"/>
        <v>0</v>
      </c>
      <c r="R202">
        <f t="shared" si="37"/>
        <v>1</v>
      </c>
      <c r="S202">
        <f t="shared" si="38"/>
        <v>0</v>
      </c>
      <c r="T202">
        <f t="shared" si="39"/>
        <v>1</v>
      </c>
      <c r="U202">
        <f t="shared" si="40"/>
        <v>10</v>
      </c>
    </row>
    <row r="203" spans="1:21" ht="12.75">
      <c r="A203">
        <v>743</v>
      </c>
      <c r="B203">
        <f>IF(VLOOKUP($A203,uusintamittaus!$B$2:$AE$292,4,FALSE)="","",VLOOKUP($A203,uusintamittaus!$B$2:$AE$292,4,FALSE))</f>
        <v>3</v>
      </c>
      <c r="C203">
        <f>IF(VLOOKUP($A203,uusintamittaus!$B$2:$AE$292,5,FALSE)="","",VLOOKUP($A203,uusintamittaus!$B$2:$AE$292,5,FALSE))</f>
        <v>2</v>
      </c>
      <c r="D203">
        <f>IF(VLOOKUP($A203,uusintamittaus!$B$2:$AE$292,6,FALSE)="","",VLOOKUP($A203,uusintamittaus!$B$2:$AE$292,6,FALSE))</f>
        <v>2</v>
      </c>
      <c r="E203">
        <f>IF(VLOOKUP($A203,uusintamittaus!$B$2:$AE$292,7,FALSE)="","",VLOOKUP($A203,uusintamittaus!$B$2:$AE$292,7,FALSE))</f>
        <v>11</v>
      </c>
      <c r="F203">
        <f>IF(VLOOKUP($A203,uusintamittaus!$B$2:$AE$292,8,FALSE)="","",VLOOKUP($A203,uusintamittaus!$B$2:$AE$292,8,FALSE))</f>
        <v>118</v>
      </c>
      <c r="G203">
        <f>IF(VLOOKUP($A203,opiskelijoiden_mittaus!$B$2:$AE$292,4,FALSE)="","",VLOOKUP($A203,opiskelijoiden_mittaus!$B$2:$AE$292,4,FALSE))</f>
        <v>3</v>
      </c>
      <c r="H203">
        <f>IF(VLOOKUP($A203,opiskelijoiden_mittaus!$B$2:$AE$292,5,FALSE)="","",VLOOKUP($A203,opiskelijoiden_mittaus!$B$2:$AE$292,5,FALSE))</f>
        <v>2</v>
      </c>
      <c r="I203">
        <f>IF(VLOOKUP($A203,opiskelijoiden_mittaus!$B$2:$AE$292,6,FALSE)="","",VLOOKUP($A203,opiskelijoiden_mittaus!$B$2:$AE$292,6,FALSE))</f>
        <v>2</v>
      </c>
      <c r="J203">
        <f>IF(VLOOKUP($A203,opiskelijoiden_mittaus!$B$2:$AE$292,7,FALSE)="","",VLOOKUP($A203,opiskelijoiden_mittaus!$B$2:$AE$292,7,FALSE))</f>
        <v>11</v>
      </c>
      <c r="K203">
        <f>IF(VLOOKUP($A203,opiskelijoiden_mittaus!$B$2:$AE$292,8,FALSE)="","",VLOOKUP($A203,opiskelijoiden_mittaus!$B$2:$AE$292,8,FALSE))</f>
        <v>127</v>
      </c>
      <c r="L203">
        <f t="shared" si="31"/>
        <v>0</v>
      </c>
      <c r="M203">
        <f t="shared" si="32"/>
        <v>1</v>
      </c>
      <c r="N203">
        <f t="shared" si="33"/>
        <v>0</v>
      </c>
      <c r="O203">
        <f t="shared" si="34"/>
        <v>1</v>
      </c>
      <c r="P203">
        <f t="shared" si="35"/>
        <v>0</v>
      </c>
      <c r="Q203">
        <f t="shared" si="36"/>
        <v>0</v>
      </c>
      <c r="R203">
        <f t="shared" si="37"/>
        <v>1</v>
      </c>
      <c r="S203">
        <f t="shared" si="38"/>
        <v>0</v>
      </c>
      <c r="T203">
        <f t="shared" si="39"/>
        <v>1</v>
      </c>
      <c r="U203">
        <f t="shared" si="40"/>
        <v>-9</v>
      </c>
    </row>
    <row r="204" spans="1:21" ht="12.75">
      <c r="A204">
        <v>744</v>
      </c>
      <c r="B204">
        <f>IF(VLOOKUP($A204,uusintamittaus!$B$2:$AE$292,4,FALSE)="","",VLOOKUP($A204,uusintamittaus!$B$2:$AE$292,4,FALSE))</f>
        <v>3</v>
      </c>
      <c r="C204">
        <f>IF(VLOOKUP($A204,uusintamittaus!$B$2:$AE$292,5,FALSE)="","",VLOOKUP($A204,uusintamittaus!$B$2:$AE$292,5,FALSE))</f>
        <v>2</v>
      </c>
      <c r="D204">
        <f>IF(VLOOKUP($A204,uusintamittaus!$B$2:$AE$292,6,FALSE)="","",VLOOKUP($A204,uusintamittaus!$B$2:$AE$292,6,FALSE))</f>
        <v>2</v>
      </c>
      <c r="E204">
        <f>IF(VLOOKUP($A204,uusintamittaus!$B$2:$AE$292,7,FALSE)="","",VLOOKUP($A204,uusintamittaus!$B$2:$AE$292,7,FALSE))</f>
        <v>11</v>
      </c>
      <c r="F204">
        <f>IF(VLOOKUP($A204,uusintamittaus!$B$2:$AE$292,8,FALSE)="","",VLOOKUP($A204,uusintamittaus!$B$2:$AE$292,8,FALSE))</f>
        <v>100</v>
      </c>
      <c r="G204">
        <f>IF(VLOOKUP($A204,opiskelijoiden_mittaus!$B$2:$AE$292,4,FALSE)="","",VLOOKUP($A204,opiskelijoiden_mittaus!$B$2:$AE$292,4,FALSE))</f>
        <v>3</v>
      </c>
      <c r="H204">
        <f>IF(VLOOKUP($A204,opiskelijoiden_mittaus!$B$2:$AE$292,5,FALSE)="","",VLOOKUP($A204,opiskelijoiden_mittaus!$B$2:$AE$292,5,FALSE))</f>
        <v>2</v>
      </c>
      <c r="I204">
        <f>IF(VLOOKUP($A204,opiskelijoiden_mittaus!$B$2:$AE$292,6,FALSE)="","",VLOOKUP($A204,opiskelijoiden_mittaus!$B$2:$AE$292,6,FALSE))</f>
        <v>2</v>
      </c>
      <c r="J204">
        <f>IF(VLOOKUP($A204,opiskelijoiden_mittaus!$B$2:$AE$292,7,FALSE)="","",VLOOKUP($A204,opiskelijoiden_mittaus!$B$2:$AE$292,7,FALSE))</f>
        <v>11</v>
      </c>
      <c r="K204">
        <f>IF(VLOOKUP($A204,opiskelijoiden_mittaus!$B$2:$AE$292,8,FALSE)="","",VLOOKUP($A204,opiskelijoiden_mittaus!$B$2:$AE$292,8,FALSE))</f>
        <v>107</v>
      </c>
      <c r="L204">
        <f t="shared" si="31"/>
        <v>0</v>
      </c>
      <c r="M204">
        <f t="shared" si="32"/>
        <v>1</v>
      </c>
      <c r="N204">
        <f t="shared" si="33"/>
        <v>0</v>
      </c>
      <c r="O204">
        <f t="shared" si="34"/>
        <v>1</v>
      </c>
      <c r="P204">
        <f t="shared" si="35"/>
        <v>0</v>
      </c>
      <c r="Q204">
        <f t="shared" si="36"/>
        <v>0</v>
      </c>
      <c r="R204">
        <f t="shared" si="37"/>
        <v>1</v>
      </c>
      <c r="S204">
        <f t="shared" si="38"/>
        <v>0</v>
      </c>
      <c r="T204">
        <f t="shared" si="39"/>
        <v>1</v>
      </c>
      <c r="U204">
        <f t="shared" si="40"/>
        <v>-7</v>
      </c>
    </row>
    <row r="205" spans="1:21" ht="12.75">
      <c r="A205">
        <v>745</v>
      </c>
      <c r="B205">
        <f>IF(VLOOKUP($A205,uusintamittaus!$B$2:$AE$292,4,FALSE)="","",VLOOKUP($A205,uusintamittaus!$B$2:$AE$292,4,FALSE))</f>
        <v>3</v>
      </c>
      <c r="C205">
        <f>IF(VLOOKUP($A205,uusintamittaus!$B$2:$AE$292,5,FALSE)="","",VLOOKUP($A205,uusintamittaus!$B$2:$AE$292,5,FALSE))</f>
        <v>2</v>
      </c>
      <c r="D205">
        <f>IF(VLOOKUP($A205,uusintamittaus!$B$2:$AE$292,6,FALSE)="","",VLOOKUP($A205,uusintamittaus!$B$2:$AE$292,6,FALSE))</f>
        <v>2</v>
      </c>
      <c r="E205">
        <f>IF(VLOOKUP($A205,uusintamittaus!$B$2:$AE$292,7,FALSE)="","",VLOOKUP($A205,uusintamittaus!$B$2:$AE$292,7,FALSE))</f>
        <v>11</v>
      </c>
      <c r="F205">
        <f>IF(VLOOKUP($A205,uusintamittaus!$B$2:$AE$292,8,FALSE)="","",VLOOKUP($A205,uusintamittaus!$B$2:$AE$292,8,FALSE))</f>
        <v>99</v>
      </c>
      <c r="G205">
        <f>IF(VLOOKUP($A205,opiskelijoiden_mittaus!$B$2:$AE$292,4,FALSE)="","",VLOOKUP($A205,opiskelijoiden_mittaus!$B$2:$AE$292,4,FALSE))</f>
        <v>3</v>
      </c>
      <c r="H205">
        <f>IF(VLOOKUP($A205,opiskelijoiden_mittaus!$B$2:$AE$292,5,FALSE)="","",VLOOKUP($A205,opiskelijoiden_mittaus!$B$2:$AE$292,5,FALSE))</f>
        <v>2</v>
      </c>
      <c r="I205">
        <f>IF(VLOOKUP($A205,opiskelijoiden_mittaus!$B$2:$AE$292,6,FALSE)="","",VLOOKUP($A205,opiskelijoiden_mittaus!$B$2:$AE$292,6,FALSE))</f>
        <v>2</v>
      </c>
      <c r="J205">
        <f>IF(VLOOKUP($A205,opiskelijoiden_mittaus!$B$2:$AE$292,7,FALSE)="","",VLOOKUP($A205,opiskelijoiden_mittaus!$B$2:$AE$292,7,FALSE))</f>
        <v>11</v>
      </c>
      <c r="K205">
        <f>IF(VLOOKUP($A205,opiskelijoiden_mittaus!$B$2:$AE$292,8,FALSE)="","",VLOOKUP($A205,opiskelijoiden_mittaus!$B$2:$AE$292,8,FALSE))</f>
        <v>107</v>
      </c>
      <c r="L205">
        <f t="shared" si="31"/>
        <v>0</v>
      </c>
      <c r="M205">
        <f t="shared" si="32"/>
        <v>1</v>
      </c>
      <c r="N205">
        <f t="shared" si="33"/>
        <v>0</v>
      </c>
      <c r="O205">
        <f t="shared" si="34"/>
        <v>1</v>
      </c>
      <c r="P205">
        <f t="shared" si="35"/>
        <v>0</v>
      </c>
      <c r="Q205">
        <f t="shared" si="36"/>
        <v>0</v>
      </c>
      <c r="R205">
        <f t="shared" si="37"/>
        <v>1</v>
      </c>
      <c r="S205">
        <f t="shared" si="38"/>
        <v>0</v>
      </c>
      <c r="T205">
        <f t="shared" si="39"/>
        <v>1</v>
      </c>
      <c r="U205">
        <f t="shared" si="40"/>
        <v>-8</v>
      </c>
    </row>
    <row r="206" spans="1:21" ht="12.75">
      <c r="A206">
        <v>746</v>
      </c>
      <c r="B206">
        <f>IF(VLOOKUP($A206,uusintamittaus!$B$2:$AE$292,4,FALSE)="","",VLOOKUP($A206,uusintamittaus!$B$2:$AE$292,4,FALSE))</f>
        <v>3</v>
      </c>
      <c r="C206">
        <f>IF(VLOOKUP($A206,uusintamittaus!$B$2:$AE$292,5,FALSE)="","",VLOOKUP($A206,uusintamittaus!$B$2:$AE$292,5,FALSE))</f>
        <v>1</v>
      </c>
      <c r="D206">
        <f>IF(VLOOKUP($A206,uusintamittaus!$B$2:$AE$292,6,FALSE)="","",VLOOKUP($A206,uusintamittaus!$B$2:$AE$292,6,FALSE))</f>
        <v>2</v>
      </c>
      <c r="E206">
        <f>IF(VLOOKUP($A206,uusintamittaus!$B$2:$AE$292,7,FALSE)="","",VLOOKUP($A206,uusintamittaus!$B$2:$AE$292,7,FALSE))</f>
        <v>11</v>
      </c>
      <c r="F206">
        <f>IF(VLOOKUP($A206,uusintamittaus!$B$2:$AE$292,8,FALSE)="","",VLOOKUP($A206,uusintamittaus!$B$2:$AE$292,8,FALSE))</f>
        <v>169</v>
      </c>
      <c r="G206">
        <f>IF(VLOOKUP($A206,opiskelijoiden_mittaus!$B$2:$AE$292,4,FALSE)="","",VLOOKUP($A206,opiskelijoiden_mittaus!$B$2:$AE$292,4,FALSE))</f>
        <v>3</v>
      </c>
      <c r="H206">
        <f>IF(VLOOKUP($A206,opiskelijoiden_mittaus!$B$2:$AE$292,5,FALSE)="","",VLOOKUP($A206,opiskelijoiden_mittaus!$B$2:$AE$292,5,FALSE))</f>
        <v>2</v>
      </c>
      <c r="I206">
        <f>IF(VLOOKUP($A206,opiskelijoiden_mittaus!$B$2:$AE$292,6,FALSE)="","",VLOOKUP($A206,opiskelijoiden_mittaus!$B$2:$AE$292,6,FALSE))</f>
        <v>2</v>
      </c>
      <c r="J206">
        <f>IF(VLOOKUP($A206,opiskelijoiden_mittaus!$B$2:$AE$292,7,FALSE)="","",VLOOKUP($A206,opiskelijoiden_mittaus!$B$2:$AE$292,7,FALSE))</f>
        <v>11</v>
      </c>
      <c r="K206">
        <f>IF(VLOOKUP($A206,opiskelijoiden_mittaus!$B$2:$AE$292,8,FALSE)="","",VLOOKUP($A206,opiskelijoiden_mittaus!$B$2:$AE$292,8,FALSE))</f>
        <v>169</v>
      </c>
      <c r="L206">
        <f t="shared" si="31"/>
        <v>0</v>
      </c>
      <c r="M206">
        <f t="shared" si="32"/>
        <v>1</v>
      </c>
      <c r="N206">
        <f t="shared" si="33"/>
        <v>1</v>
      </c>
      <c r="O206">
        <f t="shared" si="34"/>
        <v>1</v>
      </c>
      <c r="P206">
        <f t="shared" si="35"/>
        <v>0</v>
      </c>
      <c r="Q206">
        <f t="shared" si="36"/>
        <v>0</v>
      </c>
      <c r="R206">
        <f t="shared" si="37"/>
        <v>1</v>
      </c>
      <c r="S206">
        <f t="shared" si="38"/>
        <v>0</v>
      </c>
      <c r="T206">
        <f t="shared" si="39"/>
        <v>1</v>
      </c>
      <c r="U206">
        <f t="shared" si="40"/>
        <v>0</v>
      </c>
    </row>
    <row r="207" spans="1:21" ht="12.75">
      <c r="A207">
        <v>747</v>
      </c>
      <c r="B207">
        <f>IF(VLOOKUP($A207,uusintamittaus!$B$2:$AE$292,4,FALSE)="","",VLOOKUP($A207,uusintamittaus!$B$2:$AE$292,4,FALSE))</f>
        <v>3</v>
      </c>
      <c r="C207">
        <f>IF(VLOOKUP($A207,uusintamittaus!$B$2:$AE$292,5,FALSE)="","",VLOOKUP($A207,uusintamittaus!$B$2:$AE$292,5,FALSE))</f>
        <v>1</v>
      </c>
      <c r="D207">
        <f>IF(VLOOKUP($A207,uusintamittaus!$B$2:$AE$292,6,FALSE)="","",VLOOKUP($A207,uusintamittaus!$B$2:$AE$292,6,FALSE))</f>
        <v>2</v>
      </c>
      <c r="E207">
        <f>IF(VLOOKUP($A207,uusintamittaus!$B$2:$AE$292,7,FALSE)="","",VLOOKUP($A207,uusintamittaus!$B$2:$AE$292,7,FALSE))</f>
        <v>11</v>
      </c>
      <c r="F207">
        <f>IF(VLOOKUP($A207,uusintamittaus!$B$2:$AE$292,8,FALSE)="","",VLOOKUP($A207,uusintamittaus!$B$2:$AE$292,8,FALSE))</f>
        <v>189</v>
      </c>
      <c r="G207">
        <f>IF(VLOOKUP($A207,opiskelijoiden_mittaus!$B$2:$AE$292,4,FALSE)="","",VLOOKUP($A207,opiskelijoiden_mittaus!$B$2:$AE$292,4,FALSE))</f>
        <v>3</v>
      </c>
      <c r="H207">
        <f>IF(VLOOKUP($A207,opiskelijoiden_mittaus!$B$2:$AE$292,5,FALSE)="","",VLOOKUP($A207,opiskelijoiden_mittaus!$B$2:$AE$292,5,FALSE))</f>
        <v>2</v>
      </c>
      <c r="I207">
        <f>IF(VLOOKUP($A207,opiskelijoiden_mittaus!$B$2:$AE$292,6,FALSE)="","",VLOOKUP($A207,opiskelijoiden_mittaus!$B$2:$AE$292,6,FALSE))</f>
        <v>2</v>
      </c>
      <c r="J207">
        <f>IF(VLOOKUP($A207,opiskelijoiden_mittaus!$B$2:$AE$292,7,FALSE)="","",VLOOKUP($A207,opiskelijoiden_mittaus!$B$2:$AE$292,7,FALSE))</f>
        <v>11</v>
      </c>
      <c r="K207">
        <f>IF(VLOOKUP($A207,opiskelijoiden_mittaus!$B$2:$AE$292,8,FALSE)="","",VLOOKUP($A207,opiskelijoiden_mittaus!$B$2:$AE$292,8,FALSE))</f>
        <v>191</v>
      </c>
      <c r="L207">
        <f t="shared" si="31"/>
        <v>0</v>
      </c>
      <c r="M207">
        <f t="shared" si="32"/>
        <v>1</v>
      </c>
      <c r="N207">
        <f t="shared" si="33"/>
        <v>1</v>
      </c>
      <c r="O207">
        <f t="shared" si="34"/>
        <v>1</v>
      </c>
      <c r="P207">
        <f t="shared" si="35"/>
        <v>0</v>
      </c>
      <c r="Q207">
        <f t="shared" si="36"/>
        <v>0</v>
      </c>
      <c r="R207">
        <f t="shared" si="37"/>
        <v>1</v>
      </c>
      <c r="S207">
        <f t="shared" si="38"/>
        <v>0</v>
      </c>
      <c r="T207">
        <f t="shared" si="39"/>
        <v>1</v>
      </c>
      <c r="U207">
        <f t="shared" si="40"/>
        <v>-2</v>
      </c>
    </row>
    <row r="208" spans="1:21" ht="12.75">
      <c r="A208">
        <v>748</v>
      </c>
      <c r="B208">
        <f>IF(VLOOKUP($A208,uusintamittaus!$B$2:$AE$292,4,FALSE)="","",VLOOKUP($A208,uusintamittaus!$B$2:$AE$292,4,FALSE))</f>
        <v>3</v>
      </c>
      <c r="C208">
        <f>IF(VLOOKUP($A208,uusintamittaus!$B$2:$AE$292,5,FALSE)="","",VLOOKUP($A208,uusintamittaus!$B$2:$AE$292,5,FALSE))</f>
        <v>2</v>
      </c>
      <c r="D208">
        <f>IF(VLOOKUP($A208,uusintamittaus!$B$2:$AE$292,6,FALSE)="","",VLOOKUP($A208,uusintamittaus!$B$2:$AE$292,6,FALSE))</f>
        <v>2</v>
      </c>
      <c r="E208">
        <f>IF(VLOOKUP($A208,uusintamittaus!$B$2:$AE$292,7,FALSE)="","",VLOOKUP($A208,uusintamittaus!$B$2:$AE$292,7,FALSE))</f>
        <v>11</v>
      </c>
      <c r="F208">
        <f>IF(VLOOKUP($A208,uusintamittaus!$B$2:$AE$292,8,FALSE)="","",VLOOKUP($A208,uusintamittaus!$B$2:$AE$292,8,FALSE))</f>
        <v>139</v>
      </c>
      <c r="G208">
        <f>IF(VLOOKUP($A208,opiskelijoiden_mittaus!$B$2:$AE$292,4,FALSE)="","",VLOOKUP($A208,opiskelijoiden_mittaus!$B$2:$AE$292,4,FALSE))</f>
        <v>3</v>
      </c>
      <c r="H208">
        <f>IF(VLOOKUP($A208,opiskelijoiden_mittaus!$B$2:$AE$292,5,FALSE)="","",VLOOKUP($A208,opiskelijoiden_mittaus!$B$2:$AE$292,5,FALSE))</f>
        <v>2</v>
      </c>
      <c r="I208">
        <f>IF(VLOOKUP($A208,opiskelijoiden_mittaus!$B$2:$AE$292,6,FALSE)="","",VLOOKUP($A208,opiskelijoiden_mittaus!$B$2:$AE$292,6,FALSE))</f>
        <v>2</v>
      </c>
      <c r="J208">
        <f>IF(VLOOKUP($A208,opiskelijoiden_mittaus!$B$2:$AE$292,7,FALSE)="","",VLOOKUP($A208,opiskelijoiden_mittaus!$B$2:$AE$292,7,FALSE))</f>
        <v>11</v>
      </c>
      <c r="K208">
        <f>IF(VLOOKUP($A208,opiskelijoiden_mittaus!$B$2:$AE$292,8,FALSE)="","",VLOOKUP($A208,opiskelijoiden_mittaus!$B$2:$AE$292,8,FALSE))</f>
        <v>137</v>
      </c>
      <c r="L208">
        <f t="shared" si="31"/>
        <v>0</v>
      </c>
      <c r="M208">
        <f t="shared" si="32"/>
        <v>1</v>
      </c>
      <c r="N208">
        <f t="shared" si="33"/>
        <v>0</v>
      </c>
      <c r="O208">
        <f t="shared" si="34"/>
        <v>1</v>
      </c>
      <c r="P208">
        <f t="shared" si="35"/>
        <v>0</v>
      </c>
      <c r="Q208">
        <f t="shared" si="36"/>
        <v>0</v>
      </c>
      <c r="R208">
        <f t="shared" si="37"/>
        <v>1</v>
      </c>
      <c r="S208">
        <f t="shared" si="38"/>
        <v>0</v>
      </c>
      <c r="T208">
        <f t="shared" si="39"/>
        <v>1</v>
      </c>
      <c r="U208">
        <f t="shared" si="40"/>
        <v>2</v>
      </c>
    </row>
    <row r="209" spans="1:21" ht="12.75">
      <c r="A209">
        <v>749</v>
      </c>
      <c r="B209">
        <f>IF(VLOOKUP($A209,uusintamittaus!$B$2:$AE$292,4,FALSE)="","",VLOOKUP($A209,uusintamittaus!$B$2:$AE$292,4,FALSE))</f>
        <v>3</v>
      </c>
      <c r="C209">
        <f>IF(VLOOKUP($A209,uusintamittaus!$B$2:$AE$292,5,FALSE)="","",VLOOKUP($A209,uusintamittaus!$B$2:$AE$292,5,FALSE))</f>
        <v>2</v>
      </c>
      <c r="D209">
        <f>IF(VLOOKUP($A209,uusintamittaus!$B$2:$AE$292,6,FALSE)="","",VLOOKUP($A209,uusintamittaus!$B$2:$AE$292,6,FALSE))</f>
        <v>2</v>
      </c>
      <c r="E209">
        <f>IF(VLOOKUP($A209,uusintamittaus!$B$2:$AE$292,7,FALSE)="","",VLOOKUP($A209,uusintamittaus!$B$2:$AE$292,7,FALSE))</f>
        <v>12</v>
      </c>
      <c r="F209">
        <f>IF(VLOOKUP($A209,uusintamittaus!$B$2:$AE$292,8,FALSE)="","",VLOOKUP($A209,uusintamittaus!$B$2:$AE$292,8,FALSE))</f>
        <v>165</v>
      </c>
      <c r="G209">
        <f>IF(VLOOKUP($A209,opiskelijoiden_mittaus!$B$2:$AE$292,4,FALSE)="","",VLOOKUP($A209,opiskelijoiden_mittaus!$B$2:$AE$292,4,FALSE))</f>
        <v>3</v>
      </c>
      <c r="H209">
        <f>IF(VLOOKUP($A209,opiskelijoiden_mittaus!$B$2:$AE$292,5,FALSE)="","",VLOOKUP($A209,opiskelijoiden_mittaus!$B$2:$AE$292,5,FALSE))</f>
        <v>2</v>
      </c>
      <c r="I209">
        <f>IF(VLOOKUP($A209,opiskelijoiden_mittaus!$B$2:$AE$292,6,FALSE)="","",VLOOKUP($A209,opiskelijoiden_mittaus!$B$2:$AE$292,6,FALSE))</f>
        <v>2</v>
      </c>
      <c r="J209">
        <f>IF(VLOOKUP($A209,opiskelijoiden_mittaus!$B$2:$AE$292,7,FALSE)="","",VLOOKUP($A209,opiskelijoiden_mittaus!$B$2:$AE$292,7,FALSE))</f>
        <v>11</v>
      </c>
      <c r="K209">
        <f>IF(VLOOKUP($A209,opiskelijoiden_mittaus!$B$2:$AE$292,8,FALSE)="","",VLOOKUP($A209,opiskelijoiden_mittaus!$B$2:$AE$292,8,FALSE))</f>
        <v>164</v>
      </c>
      <c r="L209">
        <f t="shared" si="31"/>
        <v>0</v>
      </c>
      <c r="M209">
        <f t="shared" si="32"/>
        <v>1</v>
      </c>
      <c r="N209">
        <f t="shared" si="33"/>
        <v>0</v>
      </c>
      <c r="O209">
        <f t="shared" si="34"/>
        <v>1</v>
      </c>
      <c r="P209">
        <f t="shared" si="35"/>
        <v>0</v>
      </c>
      <c r="Q209">
        <f t="shared" si="36"/>
        <v>0</v>
      </c>
      <c r="R209">
        <f t="shared" si="37"/>
        <v>1</v>
      </c>
      <c r="S209">
        <f t="shared" si="38"/>
        <v>1</v>
      </c>
      <c r="T209">
        <f t="shared" si="39"/>
        <v>1</v>
      </c>
      <c r="U209">
        <f t="shared" si="40"/>
        <v>1</v>
      </c>
    </row>
    <row r="210" spans="1:21" ht="12.75">
      <c r="A210">
        <v>750</v>
      </c>
      <c r="B210">
        <f>IF(VLOOKUP($A210,uusintamittaus!$B$2:$AE$292,4,FALSE)="","",VLOOKUP($A210,uusintamittaus!$B$2:$AE$292,4,FALSE))</f>
        <v>3</v>
      </c>
      <c r="C210">
        <f>IF(VLOOKUP($A210,uusintamittaus!$B$2:$AE$292,5,FALSE)="","",VLOOKUP($A210,uusintamittaus!$B$2:$AE$292,5,FALSE))</f>
        <v>2</v>
      </c>
      <c r="D210">
        <f>IF(VLOOKUP($A210,uusintamittaus!$B$2:$AE$292,6,FALSE)="","",VLOOKUP($A210,uusintamittaus!$B$2:$AE$292,6,FALSE))</f>
        <v>2</v>
      </c>
      <c r="E210">
        <f>IF(VLOOKUP($A210,uusintamittaus!$B$2:$AE$292,7,FALSE)="","",VLOOKUP($A210,uusintamittaus!$B$2:$AE$292,7,FALSE))</f>
        <v>11</v>
      </c>
      <c r="F210">
        <f>IF(VLOOKUP($A210,uusintamittaus!$B$2:$AE$292,8,FALSE)="","",VLOOKUP($A210,uusintamittaus!$B$2:$AE$292,8,FALSE))</f>
        <v>122</v>
      </c>
      <c r="G210">
        <f>IF(VLOOKUP($A210,opiskelijoiden_mittaus!$B$2:$AE$292,4,FALSE)="","",VLOOKUP($A210,opiskelijoiden_mittaus!$B$2:$AE$292,4,FALSE))</f>
        <v>3</v>
      </c>
      <c r="H210">
        <f>IF(VLOOKUP($A210,opiskelijoiden_mittaus!$B$2:$AE$292,5,FALSE)="","",VLOOKUP($A210,opiskelijoiden_mittaus!$B$2:$AE$292,5,FALSE))</f>
        <v>2</v>
      </c>
      <c r="I210">
        <f>IF(VLOOKUP($A210,opiskelijoiden_mittaus!$B$2:$AE$292,6,FALSE)="","",VLOOKUP($A210,opiskelijoiden_mittaus!$B$2:$AE$292,6,FALSE))</f>
        <v>2</v>
      </c>
      <c r="J210">
        <f>IF(VLOOKUP($A210,opiskelijoiden_mittaus!$B$2:$AE$292,7,FALSE)="","",VLOOKUP($A210,opiskelijoiden_mittaus!$B$2:$AE$292,7,FALSE))</f>
        <v>11</v>
      </c>
      <c r="K210">
        <f>IF(VLOOKUP($A210,opiskelijoiden_mittaus!$B$2:$AE$292,8,FALSE)="","",VLOOKUP($A210,opiskelijoiden_mittaus!$B$2:$AE$292,8,FALSE))</f>
        <v>122</v>
      </c>
      <c r="L210">
        <f t="shared" si="31"/>
        <v>0</v>
      </c>
      <c r="M210">
        <f t="shared" si="32"/>
        <v>1</v>
      </c>
      <c r="N210">
        <f t="shared" si="33"/>
        <v>0</v>
      </c>
      <c r="O210">
        <f t="shared" si="34"/>
        <v>1</v>
      </c>
      <c r="P210">
        <f t="shared" si="35"/>
        <v>0</v>
      </c>
      <c r="Q210">
        <f t="shared" si="36"/>
        <v>0</v>
      </c>
      <c r="R210">
        <f t="shared" si="37"/>
        <v>1</v>
      </c>
      <c r="S210">
        <f t="shared" si="38"/>
        <v>0</v>
      </c>
      <c r="T210">
        <f t="shared" si="39"/>
        <v>1</v>
      </c>
      <c r="U210">
        <f t="shared" si="40"/>
        <v>0</v>
      </c>
    </row>
    <row r="211" spans="1:21" ht="12.75">
      <c r="A211">
        <v>751</v>
      </c>
      <c r="B211">
        <f>IF(VLOOKUP($A211,uusintamittaus!$B$2:$AE$292,4,FALSE)="","",VLOOKUP($A211,uusintamittaus!$B$2:$AE$292,4,FALSE))</f>
        <v>3</v>
      </c>
      <c r="C211">
        <f>IF(VLOOKUP($A211,uusintamittaus!$B$2:$AE$292,5,FALSE)="","",VLOOKUP($A211,uusintamittaus!$B$2:$AE$292,5,FALSE))</f>
        <v>2</v>
      </c>
      <c r="D211">
        <f>IF(VLOOKUP($A211,uusintamittaus!$B$2:$AE$292,6,FALSE)="","",VLOOKUP($A211,uusintamittaus!$B$2:$AE$292,6,FALSE))</f>
        <v>2</v>
      </c>
      <c r="E211">
        <f>IF(VLOOKUP($A211,uusintamittaus!$B$2:$AE$292,7,FALSE)="","",VLOOKUP($A211,uusintamittaus!$B$2:$AE$292,7,FALSE))</f>
        <v>11</v>
      </c>
      <c r="F211">
        <f>IF(VLOOKUP($A211,uusintamittaus!$B$2:$AE$292,8,FALSE)="","",VLOOKUP($A211,uusintamittaus!$B$2:$AE$292,8,FALSE))</f>
        <v>158</v>
      </c>
      <c r="G211">
        <f>IF(VLOOKUP($A211,opiskelijoiden_mittaus!$B$2:$AE$292,4,FALSE)="","",VLOOKUP($A211,opiskelijoiden_mittaus!$B$2:$AE$292,4,FALSE))</f>
        <v>3</v>
      </c>
      <c r="H211">
        <f>IF(VLOOKUP($A211,opiskelijoiden_mittaus!$B$2:$AE$292,5,FALSE)="","",VLOOKUP($A211,opiskelijoiden_mittaus!$B$2:$AE$292,5,FALSE))</f>
        <v>2</v>
      </c>
      <c r="I211">
        <f>IF(VLOOKUP($A211,opiskelijoiden_mittaus!$B$2:$AE$292,6,FALSE)="","",VLOOKUP($A211,opiskelijoiden_mittaus!$B$2:$AE$292,6,FALSE))</f>
        <v>2</v>
      </c>
      <c r="J211">
        <f>IF(VLOOKUP($A211,opiskelijoiden_mittaus!$B$2:$AE$292,7,FALSE)="","",VLOOKUP($A211,opiskelijoiden_mittaus!$B$2:$AE$292,7,FALSE))</f>
        <v>11</v>
      </c>
      <c r="K211">
        <f>IF(VLOOKUP($A211,opiskelijoiden_mittaus!$B$2:$AE$292,8,FALSE)="","",VLOOKUP($A211,opiskelijoiden_mittaus!$B$2:$AE$292,8,FALSE))</f>
        <v>153</v>
      </c>
      <c r="L211">
        <f t="shared" si="31"/>
        <v>0</v>
      </c>
      <c r="M211">
        <f t="shared" si="32"/>
        <v>1</v>
      </c>
      <c r="N211">
        <f t="shared" si="33"/>
        <v>0</v>
      </c>
      <c r="O211">
        <f t="shared" si="34"/>
        <v>1</v>
      </c>
      <c r="P211">
        <f t="shared" si="35"/>
        <v>0</v>
      </c>
      <c r="Q211">
        <f t="shared" si="36"/>
        <v>0</v>
      </c>
      <c r="R211">
        <f t="shared" si="37"/>
        <v>1</v>
      </c>
      <c r="S211">
        <f t="shared" si="38"/>
        <v>0</v>
      </c>
      <c r="T211">
        <f t="shared" si="39"/>
        <v>1</v>
      </c>
      <c r="U211">
        <f t="shared" si="40"/>
        <v>5</v>
      </c>
    </row>
    <row r="212" spans="1:21" ht="12.75">
      <c r="A212">
        <v>752</v>
      </c>
      <c r="B212">
        <f>IF(VLOOKUP($A212,uusintamittaus!$B$2:$AE$292,4,FALSE)="","",VLOOKUP($A212,uusintamittaus!$B$2:$AE$292,4,FALSE))</f>
        <v>3</v>
      </c>
      <c r="C212">
        <f>IF(VLOOKUP($A212,uusintamittaus!$B$2:$AE$292,5,FALSE)="","",VLOOKUP($A212,uusintamittaus!$B$2:$AE$292,5,FALSE))</f>
        <v>2</v>
      </c>
      <c r="D212">
        <f>IF(VLOOKUP($A212,uusintamittaus!$B$2:$AE$292,6,FALSE)="","",VLOOKUP($A212,uusintamittaus!$B$2:$AE$292,6,FALSE))</f>
        <v>2</v>
      </c>
      <c r="E212">
        <f>IF(VLOOKUP($A212,uusintamittaus!$B$2:$AE$292,7,FALSE)="","",VLOOKUP($A212,uusintamittaus!$B$2:$AE$292,7,FALSE))</f>
        <v>11</v>
      </c>
      <c r="F212">
        <f>IF(VLOOKUP($A212,uusintamittaus!$B$2:$AE$292,8,FALSE)="","",VLOOKUP($A212,uusintamittaus!$B$2:$AE$292,8,FALSE))</f>
        <v>119</v>
      </c>
      <c r="G212">
        <f>IF(VLOOKUP($A212,opiskelijoiden_mittaus!$B$2:$AE$292,4,FALSE)="","",VLOOKUP($A212,opiskelijoiden_mittaus!$B$2:$AE$292,4,FALSE))</f>
        <v>3</v>
      </c>
      <c r="H212">
        <f>IF(VLOOKUP($A212,opiskelijoiden_mittaus!$B$2:$AE$292,5,FALSE)="","",VLOOKUP($A212,opiskelijoiden_mittaus!$B$2:$AE$292,5,FALSE))</f>
        <v>2</v>
      </c>
      <c r="I212">
        <f>IF(VLOOKUP($A212,opiskelijoiden_mittaus!$B$2:$AE$292,6,FALSE)="","",VLOOKUP($A212,opiskelijoiden_mittaus!$B$2:$AE$292,6,FALSE))</f>
        <v>2</v>
      </c>
      <c r="J212">
        <f>IF(VLOOKUP($A212,opiskelijoiden_mittaus!$B$2:$AE$292,7,FALSE)="","",VLOOKUP($A212,opiskelijoiden_mittaus!$B$2:$AE$292,7,FALSE))</f>
        <v>11</v>
      </c>
      <c r="K212">
        <f>IF(VLOOKUP($A212,opiskelijoiden_mittaus!$B$2:$AE$292,8,FALSE)="","",VLOOKUP($A212,opiskelijoiden_mittaus!$B$2:$AE$292,8,FALSE))</f>
        <v>128</v>
      </c>
      <c r="L212">
        <f t="shared" si="31"/>
        <v>0</v>
      </c>
      <c r="M212">
        <f t="shared" si="32"/>
        <v>1</v>
      </c>
      <c r="N212">
        <f t="shared" si="33"/>
        <v>0</v>
      </c>
      <c r="O212">
        <f t="shared" si="34"/>
        <v>1</v>
      </c>
      <c r="P212">
        <f t="shared" si="35"/>
        <v>0</v>
      </c>
      <c r="Q212">
        <f t="shared" si="36"/>
        <v>0</v>
      </c>
      <c r="R212">
        <f t="shared" si="37"/>
        <v>1</v>
      </c>
      <c r="S212">
        <f t="shared" si="38"/>
        <v>0</v>
      </c>
      <c r="T212">
        <f t="shared" si="39"/>
        <v>1</v>
      </c>
      <c r="U212">
        <f t="shared" si="40"/>
        <v>-9</v>
      </c>
    </row>
    <row r="213" spans="1:21" ht="12.75">
      <c r="A213">
        <v>753</v>
      </c>
      <c r="B213">
        <f>IF(VLOOKUP($A213,uusintamittaus!$B$2:$AE$292,4,FALSE)="","",VLOOKUP($A213,uusintamittaus!$B$2:$AE$292,4,FALSE))</f>
        <v>3</v>
      </c>
      <c r="C213">
        <f>IF(VLOOKUP($A213,uusintamittaus!$B$2:$AE$292,5,FALSE)="","",VLOOKUP($A213,uusintamittaus!$B$2:$AE$292,5,FALSE))</f>
        <v>2</v>
      </c>
      <c r="D213">
        <f>IF(VLOOKUP($A213,uusintamittaus!$B$2:$AE$292,6,FALSE)="","",VLOOKUP($A213,uusintamittaus!$B$2:$AE$292,6,FALSE))</f>
        <v>2</v>
      </c>
      <c r="E213">
        <f>IF(VLOOKUP($A213,uusintamittaus!$B$2:$AE$292,7,FALSE)="","",VLOOKUP($A213,uusintamittaus!$B$2:$AE$292,7,FALSE))</f>
        <v>11</v>
      </c>
      <c r="F213">
        <f>IF(VLOOKUP($A213,uusintamittaus!$B$2:$AE$292,8,FALSE)="","",VLOOKUP($A213,uusintamittaus!$B$2:$AE$292,8,FALSE))</f>
        <v>124</v>
      </c>
      <c r="G213">
        <f>IF(VLOOKUP($A213,opiskelijoiden_mittaus!$B$2:$AE$292,4,FALSE)="","",VLOOKUP($A213,opiskelijoiden_mittaus!$B$2:$AE$292,4,FALSE))</f>
        <v>3</v>
      </c>
      <c r="H213">
        <f>IF(VLOOKUP($A213,opiskelijoiden_mittaus!$B$2:$AE$292,5,FALSE)="","",VLOOKUP($A213,opiskelijoiden_mittaus!$B$2:$AE$292,5,FALSE))</f>
        <v>2</v>
      </c>
      <c r="I213">
        <f>IF(VLOOKUP($A213,opiskelijoiden_mittaus!$B$2:$AE$292,6,FALSE)="","",VLOOKUP($A213,opiskelijoiden_mittaus!$B$2:$AE$292,6,FALSE))</f>
        <v>2</v>
      </c>
      <c r="J213">
        <f>IF(VLOOKUP($A213,opiskelijoiden_mittaus!$B$2:$AE$292,7,FALSE)="","",VLOOKUP($A213,opiskelijoiden_mittaus!$B$2:$AE$292,7,FALSE))</f>
        <v>11</v>
      </c>
      <c r="K213">
        <f>IF(VLOOKUP($A213,opiskelijoiden_mittaus!$B$2:$AE$292,8,FALSE)="","",VLOOKUP($A213,opiskelijoiden_mittaus!$B$2:$AE$292,8,FALSE))</f>
        <v>124</v>
      </c>
      <c r="L213">
        <f t="shared" si="31"/>
        <v>0</v>
      </c>
      <c r="M213">
        <f t="shared" si="32"/>
        <v>1</v>
      </c>
      <c r="N213">
        <f t="shared" si="33"/>
        <v>0</v>
      </c>
      <c r="O213">
        <f t="shared" si="34"/>
        <v>1</v>
      </c>
      <c r="P213">
        <f t="shared" si="35"/>
        <v>0</v>
      </c>
      <c r="Q213">
        <f t="shared" si="36"/>
        <v>0</v>
      </c>
      <c r="R213">
        <f t="shared" si="37"/>
        <v>1</v>
      </c>
      <c r="S213">
        <f t="shared" si="38"/>
        <v>0</v>
      </c>
      <c r="T213">
        <f t="shared" si="39"/>
        <v>1</v>
      </c>
      <c r="U213">
        <f t="shared" si="40"/>
        <v>0</v>
      </c>
    </row>
    <row r="214" spans="1:21" ht="12.75">
      <c r="A214">
        <v>754</v>
      </c>
      <c r="B214">
        <f>IF(VLOOKUP($A214,uusintamittaus!$B$2:$AE$292,4,FALSE)="","",VLOOKUP($A214,uusintamittaus!$B$2:$AE$292,4,FALSE))</f>
        <v>3</v>
      </c>
      <c r="C214">
        <f>IF(VLOOKUP($A214,uusintamittaus!$B$2:$AE$292,5,FALSE)="","",VLOOKUP($A214,uusintamittaus!$B$2:$AE$292,5,FALSE))</f>
        <v>2</v>
      </c>
      <c r="D214">
        <f>IF(VLOOKUP($A214,uusintamittaus!$B$2:$AE$292,6,FALSE)="","",VLOOKUP($A214,uusintamittaus!$B$2:$AE$292,6,FALSE))</f>
        <v>2</v>
      </c>
      <c r="E214">
        <f>IF(VLOOKUP($A214,uusintamittaus!$B$2:$AE$292,7,FALSE)="","",VLOOKUP($A214,uusintamittaus!$B$2:$AE$292,7,FALSE))</f>
        <v>11</v>
      </c>
      <c r="F214">
        <f>IF(VLOOKUP($A214,uusintamittaus!$B$2:$AE$292,8,FALSE)="","",VLOOKUP($A214,uusintamittaus!$B$2:$AE$292,8,FALSE))</f>
        <v>105</v>
      </c>
      <c r="G214">
        <f>IF(VLOOKUP($A214,opiskelijoiden_mittaus!$B$2:$AE$292,4,FALSE)="","",VLOOKUP($A214,opiskelijoiden_mittaus!$B$2:$AE$292,4,FALSE))</f>
        <v>3</v>
      </c>
      <c r="H214">
        <f>IF(VLOOKUP($A214,opiskelijoiden_mittaus!$B$2:$AE$292,5,FALSE)="","",VLOOKUP($A214,opiskelijoiden_mittaus!$B$2:$AE$292,5,FALSE))</f>
        <v>2</v>
      </c>
      <c r="I214">
        <f>IF(VLOOKUP($A214,opiskelijoiden_mittaus!$B$2:$AE$292,6,FALSE)="","",VLOOKUP($A214,opiskelijoiden_mittaus!$B$2:$AE$292,6,FALSE))</f>
        <v>2</v>
      </c>
      <c r="J214">
        <f>IF(VLOOKUP($A214,opiskelijoiden_mittaus!$B$2:$AE$292,7,FALSE)="","",VLOOKUP($A214,opiskelijoiden_mittaus!$B$2:$AE$292,7,FALSE))</f>
        <v>11</v>
      </c>
      <c r="K214">
        <f>IF(VLOOKUP($A214,opiskelijoiden_mittaus!$B$2:$AE$292,8,FALSE)="","",VLOOKUP($A214,opiskelijoiden_mittaus!$B$2:$AE$292,8,FALSE))</f>
        <v>102</v>
      </c>
      <c r="L214">
        <f t="shared" si="31"/>
        <v>0</v>
      </c>
      <c r="M214">
        <f t="shared" si="32"/>
        <v>1</v>
      </c>
      <c r="N214">
        <f t="shared" si="33"/>
        <v>0</v>
      </c>
      <c r="O214">
        <f t="shared" si="34"/>
        <v>1</v>
      </c>
      <c r="P214">
        <f t="shared" si="35"/>
        <v>0</v>
      </c>
      <c r="Q214">
        <f t="shared" si="36"/>
        <v>0</v>
      </c>
      <c r="R214">
        <f t="shared" si="37"/>
        <v>1</v>
      </c>
      <c r="S214">
        <f t="shared" si="38"/>
        <v>0</v>
      </c>
      <c r="T214">
        <f t="shared" si="39"/>
        <v>1</v>
      </c>
      <c r="U214">
        <f t="shared" si="40"/>
        <v>3</v>
      </c>
    </row>
    <row r="215" spans="1:21" ht="12.75">
      <c r="A215">
        <v>755</v>
      </c>
      <c r="B215">
        <f>IF(VLOOKUP($A215,uusintamittaus!$B$2:$AE$292,4,FALSE)="","",VLOOKUP($A215,uusintamittaus!$B$2:$AE$292,4,FALSE))</f>
        <v>3</v>
      </c>
      <c r="C215">
        <f>IF(VLOOKUP($A215,uusintamittaus!$B$2:$AE$292,5,FALSE)="","",VLOOKUP($A215,uusintamittaus!$B$2:$AE$292,5,FALSE))</f>
        <v>1</v>
      </c>
      <c r="D215">
        <f>IF(VLOOKUP($A215,uusintamittaus!$B$2:$AE$292,6,FALSE)="","",VLOOKUP($A215,uusintamittaus!$B$2:$AE$292,6,FALSE))</f>
        <v>2</v>
      </c>
      <c r="E215">
        <f>IF(VLOOKUP($A215,uusintamittaus!$B$2:$AE$292,7,FALSE)="","",VLOOKUP($A215,uusintamittaus!$B$2:$AE$292,7,FALSE))</f>
        <v>11</v>
      </c>
      <c r="F215">
        <f>IF(VLOOKUP($A215,uusintamittaus!$B$2:$AE$292,8,FALSE)="","",VLOOKUP($A215,uusintamittaus!$B$2:$AE$292,8,FALSE))</f>
        <v>144</v>
      </c>
      <c r="G215">
        <f>IF(VLOOKUP($A215,opiskelijoiden_mittaus!$B$2:$AE$292,4,FALSE)="","",VLOOKUP($A215,opiskelijoiden_mittaus!$B$2:$AE$292,4,FALSE))</f>
        <v>3</v>
      </c>
      <c r="H215">
        <f>IF(VLOOKUP($A215,opiskelijoiden_mittaus!$B$2:$AE$292,5,FALSE)="","",VLOOKUP($A215,opiskelijoiden_mittaus!$B$2:$AE$292,5,FALSE))</f>
        <v>2</v>
      </c>
      <c r="I215">
        <f>IF(VLOOKUP($A215,opiskelijoiden_mittaus!$B$2:$AE$292,6,FALSE)="","",VLOOKUP($A215,opiskelijoiden_mittaus!$B$2:$AE$292,6,FALSE))</f>
        <v>2</v>
      </c>
      <c r="J215">
        <f>IF(VLOOKUP($A215,opiskelijoiden_mittaus!$B$2:$AE$292,7,FALSE)="","",VLOOKUP($A215,opiskelijoiden_mittaus!$B$2:$AE$292,7,FALSE))</f>
        <v>11</v>
      </c>
      <c r="K215">
        <f>IF(VLOOKUP($A215,opiskelijoiden_mittaus!$B$2:$AE$292,8,FALSE)="","",VLOOKUP($A215,opiskelijoiden_mittaus!$B$2:$AE$292,8,FALSE))</f>
        <v>141</v>
      </c>
      <c r="L215">
        <f t="shared" si="31"/>
        <v>0</v>
      </c>
      <c r="M215">
        <f t="shared" si="32"/>
        <v>1</v>
      </c>
      <c r="N215">
        <f t="shared" si="33"/>
        <v>1</v>
      </c>
      <c r="O215">
        <f t="shared" si="34"/>
        <v>1</v>
      </c>
      <c r="P215">
        <f t="shared" si="35"/>
        <v>0</v>
      </c>
      <c r="Q215">
        <f t="shared" si="36"/>
        <v>0</v>
      </c>
      <c r="R215">
        <f t="shared" si="37"/>
        <v>1</v>
      </c>
      <c r="S215">
        <f t="shared" si="38"/>
        <v>0</v>
      </c>
      <c r="T215">
        <f t="shared" si="39"/>
        <v>1</v>
      </c>
      <c r="U215">
        <f t="shared" si="40"/>
        <v>3</v>
      </c>
    </row>
    <row r="216" spans="1:21" ht="12.75">
      <c r="A216">
        <v>756</v>
      </c>
      <c r="B216">
        <f>IF(VLOOKUP($A216,uusintamittaus!$B$2:$AE$292,4,FALSE)="","",VLOOKUP($A216,uusintamittaus!$B$2:$AE$292,4,FALSE))</f>
        <v>3</v>
      </c>
      <c r="C216">
        <f>IF(VLOOKUP($A216,uusintamittaus!$B$2:$AE$292,5,FALSE)="","",VLOOKUP($A216,uusintamittaus!$B$2:$AE$292,5,FALSE))</f>
        <v>2</v>
      </c>
      <c r="D216">
        <f>IF(VLOOKUP($A216,uusintamittaus!$B$2:$AE$292,6,FALSE)="","",VLOOKUP($A216,uusintamittaus!$B$2:$AE$292,6,FALSE))</f>
        <v>2</v>
      </c>
      <c r="E216">
        <f>IF(VLOOKUP($A216,uusintamittaus!$B$2:$AE$292,7,FALSE)="","",VLOOKUP($A216,uusintamittaus!$B$2:$AE$292,7,FALSE))</f>
        <v>11</v>
      </c>
      <c r="F216">
        <f>IF(VLOOKUP($A216,uusintamittaus!$B$2:$AE$292,8,FALSE)="","",VLOOKUP($A216,uusintamittaus!$B$2:$AE$292,8,FALSE))</f>
        <v>121</v>
      </c>
      <c r="G216">
        <f>IF(VLOOKUP($A216,opiskelijoiden_mittaus!$B$2:$AE$292,4,FALSE)="","",VLOOKUP($A216,opiskelijoiden_mittaus!$B$2:$AE$292,4,FALSE))</f>
        <v>3</v>
      </c>
      <c r="H216">
        <f>IF(VLOOKUP($A216,opiskelijoiden_mittaus!$B$2:$AE$292,5,FALSE)="","",VLOOKUP($A216,opiskelijoiden_mittaus!$B$2:$AE$292,5,FALSE))</f>
        <v>2</v>
      </c>
      <c r="I216">
        <f>IF(VLOOKUP($A216,opiskelijoiden_mittaus!$B$2:$AE$292,6,FALSE)="","",VLOOKUP($A216,opiskelijoiden_mittaus!$B$2:$AE$292,6,FALSE))</f>
        <v>2</v>
      </c>
      <c r="J216">
        <f>IF(VLOOKUP($A216,opiskelijoiden_mittaus!$B$2:$AE$292,7,FALSE)="","",VLOOKUP($A216,opiskelijoiden_mittaus!$B$2:$AE$292,7,FALSE))</f>
        <v>11</v>
      </c>
      <c r="K216">
        <f>IF(VLOOKUP($A216,opiskelijoiden_mittaus!$B$2:$AE$292,8,FALSE)="","",VLOOKUP($A216,opiskelijoiden_mittaus!$B$2:$AE$292,8,FALSE))</f>
        <v>122</v>
      </c>
      <c r="L216">
        <f t="shared" si="31"/>
        <v>0</v>
      </c>
      <c r="M216">
        <f t="shared" si="32"/>
        <v>1</v>
      </c>
      <c r="N216">
        <f t="shared" si="33"/>
        <v>0</v>
      </c>
      <c r="O216">
        <f t="shared" si="34"/>
        <v>1</v>
      </c>
      <c r="P216">
        <f t="shared" si="35"/>
        <v>0</v>
      </c>
      <c r="Q216">
        <f t="shared" si="36"/>
        <v>0</v>
      </c>
      <c r="R216">
        <f t="shared" si="37"/>
        <v>1</v>
      </c>
      <c r="S216">
        <f t="shared" si="38"/>
        <v>0</v>
      </c>
      <c r="T216">
        <f t="shared" si="39"/>
        <v>1</v>
      </c>
      <c r="U216">
        <f t="shared" si="40"/>
        <v>-1</v>
      </c>
    </row>
    <row r="217" spans="1:21" ht="12.75">
      <c r="A217">
        <v>757</v>
      </c>
      <c r="B217">
        <f>IF(VLOOKUP($A217,uusintamittaus!$B$2:$AE$292,4,FALSE)="","",VLOOKUP($A217,uusintamittaus!$B$2:$AE$292,4,FALSE))</f>
        <v>3</v>
      </c>
      <c r="C217">
        <f>IF(VLOOKUP($A217,uusintamittaus!$B$2:$AE$292,5,FALSE)="","",VLOOKUP($A217,uusintamittaus!$B$2:$AE$292,5,FALSE))</f>
        <v>2</v>
      </c>
      <c r="D217">
        <f>IF(VLOOKUP($A217,uusintamittaus!$B$2:$AE$292,6,FALSE)="","",VLOOKUP($A217,uusintamittaus!$B$2:$AE$292,6,FALSE))</f>
        <v>2</v>
      </c>
      <c r="E217">
        <f>IF(VLOOKUP($A217,uusintamittaus!$B$2:$AE$292,7,FALSE)="","",VLOOKUP($A217,uusintamittaus!$B$2:$AE$292,7,FALSE))</f>
        <v>11</v>
      </c>
      <c r="F217">
        <f>IF(VLOOKUP($A217,uusintamittaus!$B$2:$AE$292,8,FALSE)="","",VLOOKUP($A217,uusintamittaus!$B$2:$AE$292,8,FALSE))</f>
        <v>131</v>
      </c>
      <c r="G217">
        <f>IF(VLOOKUP($A217,opiskelijoiden_mittaus!$B$2:$AE$292,4,FALSE)="","",VLOOKUP($A217,opiskelijoiden_mittaus!$B$2:$AE$292,4,FALSE))</f>
        <v>3</v>
      </c>
      <c r="H217">
        <f>IF(VLOOKUP($A217,opiskelijoiden_mittaus!$B$2:$AE$292,5,FALSE)="","",VLOOKUP($A217,opiskelijoiden_mittaus!$B$2:$AE$292,5,FALSE))</f>
        <v>2</v>
      </c>
      <c r="I217">
        <f>IF(VLOOKUP($A217,opiskelijoiden_mittaus!$B$2:$AE$292,6,FALSE)="","",VLOOKUP($A217,opiskelijoiden_mittaus!$B$2:$AE$292,6,FALSE))</f>
        <v>2</v>
      </c>
      <c r="J217">
        <f>IF(VLOOKUP($A217,opiskelijoiden_mittaus!$B$2:$AE$292,7,FALSE)="","",VLOOKUP($A217,opiskelijoiden_mittaus!$B$2:$AE$292,7,FALSE))</f>
        <v>11</v>
      </c>
      <c r="K217">
        <f>IF(VLOOKUP($A217,opiskelijoiden_mittaus!$B$2:$AE$292,8,FALSE)="","",VLOOKUP($A217,opiskelijoiden_mittaus!$B$2:$AE$292,8,FALSE))</f>
        <v>131</v>
      </c>
      <c r="L217">
        <f t="shared" si="31"/>
        <v>0</v>
      </c>
      <c r="M217">
        <f t="shared" si="32"/>
        <v>1</v>
      </c>
      <c r="N217">
        <f t="shared" si="33"/>
        <v>0</v>
      </c>
      <c r="O217">
        <f t="shared" si="34"/>
        <v>1</v>
      </c>
      <c r="P217">
        <f t="shared" si="35"/>
        <v>0</v>
      </c>
      <c r="Q217">
        <f t="shared" si="36"/>
        <v>0</v>
      </c>
      <c r="R217">
        <f t="shared" si="37"/>
        <v>1</v>
      </c>
      <c r="S217">
        <f t="shared" si="38"/>
        <v>0</v>
      </c>
      <c r="T217">
        <f t="shared" si="39"/>
        <v>1</v>
      </c>
      <c r="U217">
        <f t="shared" si="40"/>
        <v>0</v>
      </c>
    </row>
    <row r="218" spans="1:21" ht="12.75">
      <c r="A218">
        <v>758</v>
      </c>
      <c r="B218">
        <f>IF(VLOOKUP($A218,uusintamittaus!$B$2:$AE$292,4,FALSE)="","",VLOOKUP($A218,uusintamittaus!$B$2:$AE$292,4,FALSE))</f>
        <v>3</v>
      </c>
      <c r="C218">
        <f>IF(VLOOKUP($A218,uusintamittaus!$B$2:$AE$292,5,FALSE)="","",VLOOKUP($A218,uusintamittaus!$B$2:$AE$292,5,FALSE))</f>
        <v>2</v>
      </c>
      <c r="D218">
        <f>IF(VLOOKUP($A218,uusintamittaus!$B$2:$AE$292,6,FALSE)="","",VLOOKUP($A218,uusintamittaus!$B$2:$AE$292,6,FALSE))</f>
        <v>2</v>
      </c>
      <c r="E218">
        <f>IF(VLOOKUP($A218,uusintamittaus!$B$2:$AE$292,7,FALSE)="","",VLOOKUP($A218,uusintamittaus!$B$2:$AE$292,7,FALSE))</f>
        <v>11</v>
      </c>
      <c r="F218">
        <f>IF(VLOOKUP($A218,uusintamittaus!$B$2:$AE$292,8,FALSE)="","",VLOOKUP($A218,uusintamittaus!$B$2:$AE$292,8,FALSE))</f>
        <v>132</v>
      </c>
      <c r="G218">
        <f>IF(VLOOKUP($A218,opiskelijoiden_mittaus!$B$2:$AE$292,4,FALSE)="","",VLOOKUP($A218,opiskelijoiden_mittaus!$B$2:$AE$292,4,FALSE))</f>
        <v>3</v>
      </c>
      <c r="H218">
        <f>IF(VLOOKUP($A218,opiskelijoiden_mittaus!$B$2:$AE$292,5,FALSE)="","",VLOOKUP($A218,opiskelijoiden_mittaus!$B$2:$AE$292,5,FALSE))</f>
        <v>2</v>
      </c>
      <c r="I218">
        <f>IF(VLOOKUP($A218,opiskelijoiden_mittaus!$B$2:$AE$292,6,FALSE)="","",VLOOKUP($A218,opiskelijoiden_mittaus!$B$2:$AE$292,6,FALSE))</f>
        <v>2</v>
      </c>
      <c r="J218">
        <f>IF(VLOOKUP($A218,opiskelijoiden_mittaus!$B$2:$AE$292,7,FALSE)="","",VLOOKUP($A218,opiskelijoiden_mittaus!$B$2:$AE$292,7,FALSE))</f>
        <v>11</v>
      </c>
      <c r="K218">
        <f>IF(VLOOKUP($A218,opiskelijoiden_mittaus!$B$2:$AE$292,8,FALSE)="","",VLOOKUP($A218,opiskelijoiden_mittaus!$B$2:$AE$292,8,FALSE))</f>
        <v>131</v>
      </c>
      <c r="L218">
        <f t="shared" si="31"/>
        <v>0</v>
      </c>
      <c r="M218">
        <f t="shared" si="32"/>
        <v>1</v>
      </c>
      <c r="N218">
        <f t="shared" si="33"/>
        <v>0</v>
      </c>
      <c r="O218">
        <f t="shared" si="34"/>
        <v>1</v>
      </c>
      <c r="P218">
        <f t="shared" si="35"/>
        <v>0</v>
      </c>
      <c r="Q218">
        <f t="shared" si="36"/>
        <v>0</v>
      </c>
      <c r="R218">
        <f t="shared" si="37"/>
        <v>1</v>
      </c>
      <c r="S218">
        <f t="shared" si="38"/>
        <v>0</v>
      </c>
      <c r="T218">
        <f t="shared" si="39"/>
        <v>1</v>
      </c>
      <c r="U218">
        <f t="shared" si="40"/>
        <v>1</v>
      </c>
    </row>
    <row r="219" spans="1:21" ht="12.75">
      <c r="A219">
        <v>759</v>
      </c>
      <c r="B219">
        <f>IF(VLOOKUP($A219,uusintamittaus!$B$2:$AE$292,4,FALSE)="","",VLOOKUP($A219,uusintamittaus!$B$2:$AE$292,4,FALSE))</f>
        <v>3</v>
      </c>
      <c r="C219">
        <f>IF(VLOOKUP($A219,uusintamittaus!$B$2:$AE$292,5,FALSE)="","",VLOOKUP($A219,uusintamittaus!$B$2:$AE$292,5,FALSE))</f>
        <v>2</v>
      </c>
      <c r="D219">
        <f>IF(VLOOKUP($A219,uusintamittaus!$B$2:$AE$292,6,FALSE)="","",VLOOKUP($A219,uusintamittaus!$B$2:$AE$292,6,FALSE))</f>
        <v>2</v>
      </c>
      <c r="E219">
        <f>IF(VLOOKUP($A219,uusintamittaus!$B$2:$AE$292,7,FALSE)="","",VLOOKUP($A219,uusintamittaus!$B$2:$AE$292,7,FALSE))</f>
        <v>11</v>
      </c>
      <c r="F219">
        <f>IF(VLOOKUP($A219,uusintamittaus!$B$2:$AE$292,8,FALSE)="","",VLOOKUP($A219,uusintamittaus!$B$2:$AE$292,8,FALSE))</f>
        <v>149</v>
      </c>
      <c r="G219">
        <f>IF(VLOOKUP($A219,opiskelijoiden_mittaus!$B$2:$AE$292,4,FALSE)="","",VLOOKUP($A219,opiskelijoiden_mittaus!$B$2:$AE$292,4,FALSE))</f>
        <v>3</v>
      </c>
      <c r="H219">
        <f>IF(VLOOKUP($A219,opiskelijoiden_mittaus!$B$2:$AE$292,5,FALSE)="","",VLOOKUP($A219,opiskelijoiden_mittaus!$B$2:$AE$292,5,FALSE))</f>
        <v>2</v>
      </c>
      <c r="I219">
        <f>IF(VLOOKUP($A219,opiskelijoiden_mittaus!$B$2:$AE$292,6,FALSE)="","",VLOOKUP($A219,opiskelijoiden_mittaus!$B$2:$AE$292,6,FALSE))</f>
        <v>2</v>
      </c>
      <c r="J219">
        <f>IF(VLOOKUP($A219,opiskelijoiden_mittaus!$B$2:$AE$292,7,FALSE)="","",VLOOKUP($A219,opiskelijoiden_mittaus!$B$2:$AE$292,7,FALSE))</f>
        <v>11</v>
      </c>
      <c r="K219">
        <f>IF(VLOOKUP($A219,opiskelijoiden_mittaus!$B$2:$AE$292,8,FALSE)="","",VLOOKUP($A219,opiskelijoiden_mittaus!$B$2:$AE$292,8,FALSE))</f>
        <v>148</v>
      </c>
      <c r="L219">
        <f t="shared" si="31"/>
        <v>0</v>
      </c>
      <c r="M219">
        <f t="shared" si="32"/>
        <v>1</v>
      </c>
      <c r="N219">
        <f t="shared" si="33"/>
        <v>0</v>
      </c>
      <c r="O219">
        <f t="shared" si="34"/>
        <v>1</v>
      </c>
      <c r="P219">
        <f t="shared" si="35"/>
        <v>0</v>
      </c>
      <c r="Q219">
        <f t="shared" si="36"/>
        <v>0</v>
      </c>
      <c r="R219">
        <f t="shared" si="37"/>
        <v>1</v>
      </c>
      <c r="S219">
        <f t="shared" si="38"/>
        <v>0</v>
      </c>
      <c r="T219">
        <f t="shared" si="39"/>
        <v>1</v>
      </c>
      <c r="U219">
        <f t="shared" si="40"/>
        <v>1</v>
      </c>
    </row>
    <row r="220" spans="1:21" ht="12.75">
      <c r="A220">
        <v>760</v>
      </c>
      <c r="B220">
        <f>IF(VLOOKUP($A220,uusintamittaus!$B$2:$AE$292,4,FALSE)="","",VLOOKUP($A220,uusintamittaus!$B$2:$AE$292,4,FALSE))</f>
        <v>3</v>
      </c>
      <c r="C220">
        <f>IF(VLOOKUP($A220,uusintamittaus!$B$2:$AE$292,5,FALSE)="","",VLOOKUP($A220,uusintamittaus!$B$2:$AE$292,5,FALSE))</f>
        <v>2</v>
      </c>
      <c r="D220">
        <f>IF(VLOOKUP($A220,uusintamittaus!$B$2:$AE$292,6,FALSE)="","",VLOOKUP($A220,uusintamittaus!$B$2:$AE$292,6,FALSE))</f>
        <v>2</v>
      </c>
      <c r="E220">
        <f>IF(VLOOKUP($A220,uusintamittaus!$B$2:$AE$292,7,FALSE)="","",VLOOKUP($A220,uusintamittaus!$B$2:$AE$292,7,FALSE))</f>
        <v>11</v>
      </c>
      <c r="F220">
        <f>IF(VLOOKUP($A220,uusintamittaus!$B$2:$AE$292,8,FALSE)="","",VLOOKUP($A220,uusintamittaus!$B$2:$AE$292,8,FALSE))</f>
        <v>126</v>
      </c>
      <c r="G220">
        <f>IF(VLOOKUP($A220,opiskelijoiden_mittaus!$B$2:$AE$292,4,FALSE)="","",VLOOKUP($A220,opiskelijoiden_mittaus!$B$2:$AE$292,4,FALSE))</f>
        <v>3</v>
      </c>
      <c r="H220">
        <f>IF(VLOOKUP($A220,opiskelijoiden_mittaus!$B$2:$AE$292,5,FALSE)="","",VLOOKUP($A220,opiskelijoiden_mittaus!$B$2:$AE$292,5,FALSE))</f>
        <v>2</v>
      </c>
      <c r="I220">
        <f>IF(VLOOKUP($A220,opiskelijoiden_mittaus!$B$2:$AE$292,6,FALSE)="","",VLOOKUP($A220,opiskelijoiden_mittaus!$B$2:$AE$292,6,FALSE))</f>
        <v>2</v>
      </c>
      <c r="J220">
        <f>IF(VLOOKUP($A220,opiskelijoiden_mittaus!$B$2:$AE$292,7,FALSE)="","",VLOOKUP($A220,opiskelijoiden_mittaus!$B$2:$AE$292,7,FALSE))</f>
        <v>11</v>
      </c>
      <c r="K220">
        <f>IF(VLOOKUP($A220,opiskelijoiden_mittaus!$B$2:$AE$292,8,FALSE)="","",VLOOKUP($A220,opiskelijoiden_mittaus!$B$2:$AE$292,8,FALSE))</f>
        <v>127</v>
      </c>
      <c r="L220">
        <f t="shared" si="31"/>
        <v>0</v>
      </c>
      <c r="M220">
        <f t="shared" si="32"/>
        <v>1</v>
      </c>
      <c r="N220">
        <f t="shared" si="33"/>
        <v>0</v>
      </c>
      <c r="O220">
        <f t="shared" si="34"/>
        <v>1</v>
      </c>
      <c r="P220">
        <f t="shared" si="35"/>
        <v>0</v>
      </c>
      <c r="Q220">
        <f t="shared" si="36"/>
        <v>0</v>
      </c>
      <c r="R220">
        <f t="shared" si="37"/>
        <v>1</v>
      </c>
      <c r="S220">
        <f t="shared" si="38"/>
        <v>0</v>
      </c>
      <c r="T220">
        <f t="shared" si="39"/>
        <v>1</v>
      </c>
      <c r="U220">
        <f t="shared" si="40"/>
        <v>-1</v>
      </c>
    </row>
    <row r="221" spans="1:21" ht="12.75">
      <c r="A221">
        <v>761</v>
      </c>
      <c r="B221">
        <f>IF(VLOOKUP($A221,uusintamittaus!$B$2:$AE$292,4,FALSE)="","",VLOOKUP($A221,uusintamittaus!$B$2:$AE$292,4,FALSE))</f>
        <v>3</v>
      </c>
      <c r="C221">
        <f>IF(VLOOKUP($A221,uusintamittaus!$B$2:$AE$292,5,FALSE)="","",VLOOKUP($A221,uusintamittaus!$B$2:$AE$292,5,FALSE))</f>
        <v>2</v>
      </c>
      <c r="D221">
        <f>IF(VLOOKUP($A221,uusintamittaus!$B$2:$AE$292,6,FALSE)="","",VLOOKUP($A221,uusintamittaus!$B$2:$AE$292,6,FALSE))</f>
        <v>2</v>
      </c>
      <c r="E221">
        <f>IF(VLOOKUP($A221,uusintamittaus!$B$2:$AE$292,7,FALSE)="","",VLOOKUP($A221,uusintamittaus!$B$2:$AE$292,7,FALSE))</f>
        <v>11</v>
      </c>
      <c r="F221">
        <f>IF(VLOOKUP($A221,uusintamittaus!$B$2:$AE$292,8,FALSE)="","",VLOOKUP($A221,uusintamittaus!$B$2:$AE$292,8,FALSE))</f>
        <v>168</v>
      </c>
      <c r="G221">
        <f>IF(VLOOKUP($A221,opiskelijoiden_mittaus!$B$2:$AE$292,4,FALSE)="","",VLOOKUP($A221,opiskelijoiden_mittaus!$B$2:$AE$292,4,FALSE))</f>
        <v>3</v>
      </c>
      <c r="H221">
        <f>IF(VLOOKUP($A221,opiskelijoiden_mittaus!$B$2:$AE$292,5,FALSE)="","",VLOOKUP($A221,opiskelijoiden_mittaus!$B$2:$AE$292,5,FALSE))</f>
        <v>2</v>
      </c>
      <c r="I221">
        <f>IF(VLOOKUP($A221,opiskelijoiden_mittaus!$B$2:$AE$292,6,FALSE)="","",VLOOKUP($A221,opiskelijoiden_mittaus!$B$2:$AE$292,6,FALSE))</f>
        <v>2</v>
      </c>
      <c r="J221">
        <f>IF(VLOOKUP($A221,opiskelijoiden_mittaus!$B$2:$AE$292,7,FALSE)="","",VLOOKUP($A221,opiskelijoiden_mittaus!$B$2:$AE$292,7,FALSE))</f>
        <v>11</v>
      </c>
      <c r="K221">
        <f>IF(VLOOKUP($A221,opiskelijoiden_mittaus!$B$2:$AE$292,8,FALSE)="","",VLOOKUP($A221,opiskelijoiden_mittaus!$B$2:$AE$292,8,FALSE))</f>
        <v>164</v>
      </c>
      <c r="L221">
        <f t="shared" si="31"/>
        <v>0</v>
      </c>
      <c r="M221">
        <f t="shared" si="32"/>
        <v>1</v>
      </c>
      <c r="N221">
        <f t="shared" si="33"/>
        <v>0</v>
      </c>
      <c r="O221">
        <f t="shared" si="34"/>
        <v>1</v>
      </c>
      <c r="P221">
        <f t="shared" si="35"/>
        <v>0</v>
      </c>
      <c r="Q221">
        <f t="shared" si="36"/>
        <v>0</v>
      </c>
      <c r="R221">
        <f t="shared" si="37"/>
        <v>1</v>
      </c>
      <c r="S221">
        <f t="shared" si="38"/>
        <v>0</v>
      </c>
      <c r="T221">
        <f t="shared" si="39"/>
        <v>1</v>
      </c>
      <c r="U221">
        <f t="shared" si="40"/>
        <v>4</v>
      </c>
    </row>
    <row r="222" spans="1:21" ht="12.75">
      <c r="A222">
        <v>762</v>
      </c>
      <c r="B222">
        <f>IF(VLOOKUP($A222,uusintamittaus!$B$2:$AE$292,4,FALSE)="","",VLOOKUP($A222,uusintamittaus!$B$2:$AE$292,4,FALSE))</f>
        <v>3</v>
      </c>
      <c r="C222">
        <f>IF(VLOOKUP($A222,uusintamittaus!$B$2:$AE$292,5,FALSE)="","",VLOOKUP($A222,uusintamittaus!$B$2:$AE$292,5,FALSE))</f>
        <v>2</v>
      </c>
      <c r="D222">
        <f>IF(VLOOKUP($A222,uusintamittaus!$B$2:$AE$292,6,FALSE)="","",VLOOKUP($A222,uusintamittaus!$B$2:$AE$292,6,FALSE))</f>
        <v>2</v>
      </c>
      <c r="E222">
        <f>IF(VLOOKUP($A222,uusintamittaus!$B$2:$AE$292,7,FALSE)="","",VLOOKUP($A222,uusintamittaus!$B$2:$AE$292,7,FALSE))</f>
        <v>11</v>
      </c>
      <c r="F222">
        <f>IF(VLOOKUP($A222,uusintamittaus!$B$2:$AE$292,8,FALSE)="","",VLOOKUP($A222,uusintamittaus!$B$2:$AE$292,8,FALSE))</f>
        <v>109</v>
      </c>
      <c r="G222">
        <f>IF(VLOOKUP($A222,opiskelijoiden_mittaus!$B$2:$AE$292,4,FALSE)="","",VLOOKUP($A222,opiskelijoiden_mittaus!$B$2:$AE$292,4,FALSE))</f>
        <v>3</v>
      </c>
      <c r="H222">
        <f>IF(VLOOKUP($A222,opiskelijoiden_mittaus!$B$2:$AE$292,5,FALSE)="","",VLOOKUP($A222,opiskelijoiden_mittaus!$B$2:$AE$292,5,FALSE))</f>
        <v>2</v>
      </c>
      <c r="I222">
        <f>IF(VLOOKUP($A222,opiskelijoiden_mittaus!$B$2:$AE$292,6,FALSE)="","",VLOOKUP($A222,opiskelijoiden_mittaus!$B$2:$AE$292,6,FALSE))</f>
        <v>2</v>
      </c>
      <c r="J222">
        <f>IF(VLOOKUP($A222,opiskelijoiden_mittaus!$B$2:$AE$292,7,FALSE)="","",VLOOKUP($A222,opiskelijoiden_mittaus!$B$2:$AE$292,7,FALSE))</f>
        <v>11</v>
      </c>
      <c r="K222">
        <f>IF(VLOOKUP($A222,opiskelijoiden_mittaus!$B$2:$AE$292,8,FALSE)="","",VLOOKUP($A222,opiskelijoiden_mittaus!$B$2:$AE$292,8,FALSE))</f>
        <v>107</v>
      </c>
      <c r="L222">
        <f t="shared" si="31"/>
        <v>0</v>
      </c>
      <c r="M222">
        <f t="shared" si="32"/>
        <v>1</v>
      </c>
      <c r="N222">
        <f t="shared" si="33"/>
        <v>0</v>
      </c>
      <c r="O222">
        <f t="shared" si="34"/>
        <v>1</v>
      </c>
      <c r="P222">
        <f t="shared" si="35"/>
        <v>0</v>
      </c>
      <c r="Q222">
        <f t="shared" si="36"/>
        <v>0</v>
      </c>
      <c r="R222">
        <f t="shared" si="37"/>
        <v>1</v>
      </c>
      <c r="S222">
        <f t="shared" si="38"/>
        <v>0</v>
      </c>
      <c r="T222">
        <f t="shared" si="39"/>
        <v>1</v>
      </c>
      <c r="U222">
        <f t="shared" si="40"/>
        <v>2</v>
      </c>
    </row>
    <row r="223" spans="1:21" ht="12.75">
      <c r="A223">
        <v>763</v>
      </c>
      <c r="B223">
        <f>IF(VLOOKUP($A223,uusintamittaus!$B$2:$AE$292,4,FALSE)="","",VLOOKUP($A223,uusintamittaus!$B$2:$AE$292,4,FALSE))</f>
        <v>3</v>
      </c>
      <c r="C223">
        <f>IF(VLOOKUP($A223,uusintamittaus!$B$2:$AE$292,5,FALSE)="","",VLOOKUP($A223,uusintamittaus!$B$2:$AE$292,5,FALSE))</f>
        <v>2</v>
      </c>
      <c r="D223">
        <f>IF(VLOOKUP($A223,uusintamittaus!$B$2:$AE$292,6,FALSE)="","",VLOOKUP($A223,uusintamittaus!$B$2:$AE$292,6,FALSE))</f>
        <v>2</v>
      </c>
      <c r="E223">
        <f>IF(VLOOKUP($A223,uusintamittaus!$B$2:$AE$292,7,FALSE)="","",VLOOKUP($A223,uusintamittaus!$B$2:$AE$292,7,FALSE))</f>
        <v>11</v>
      </c>
      <c r="F223">
        <f>IF(VLOOKUP($A223,uusintamittaus!$B$2:$AE$292,8,FALSE)="","",VLOOKUP($A223,uusintamittaus!$B$2:$AE$292,8,FALSE))</f>
        <v>143</v>
      </c>
      <c r="G223">
        <f>IF(VLOOKUP($A223,opiskelijoiden_mittaus!$B$2:$AE$292,4,FALSE)="","",VLOOKUP($A223,opiskelijoiden_mittaus!$B$2:$AE$292,4,FALSE))</f>
        <v>3</v>
      </c>
      <c r="H223">
        <f>IF(VLOOKUP($A223,opiskelijoiden_mittaus!$B$2:$AE$292,5,FALSE)="","",VLOOKUP($A223,opiskelijoiden_mittaus!$B$2:$AE$292,5,FALSE))</f>
        <v>2</v>
      </c>
      <c r="I223">
        <f>IF(VLOOKUP($A223,opiskelijoiden_mittaus!$B$2:$AE$292,6,FALSE)="","",VLOOKUP($A223,opiskelijoiden_mittaus!$B$2:$AE$292,6,FALSE))</f>
        <v>2</v>
      </c>
      <c r="J223">
        <f>IF(VLOOKUP($A223,opiskelijoiden_mittaus!$B$2:$AE$292,7,FALSE)="","",VLOOKUP($A223,opiskelijoiden_mittaus!$B$2:$AE$292,7,FALSE))</f>
        <v>11</v>
      </c>
      <c r="K223">
        <f>IF(VLOOKUP($A223,opiskelijoiden_mittaus!$B$2:$AE$292,8,FALSE)="","",VLOOKUP($A223,opiskelijoiden_mittaus!$B$2:$AE$292,8,FALSE))</f>
        <v>143</v>
      </c>
      <c r="L223">
        <f t="shared" si="31"/>
        <v>0</v>
      </c>
      <c r="M223">
        <f t="shared" si="32"/>
        <v>1</v>
      </c>
      <c r="N223">
        <f t="shared" si="33"/>
        <v>0</v>
      </c>
      <c r="O223">
        <f t="shared" si="34"/>
        <v>1</v>
      </c>
      <c r="P223">
        <f t="shared" si="35"/>
        <v>0</v>
      </c>
      <c r="Q223">
        <f t="shared" si="36"/>
        <v>0</v>
      </c>
      <c r="R223">
        <f t="shared" si="37"/>
        <v>1</v>
      </c>
      <c r="S223">
        <f t="shared" si="38"/>
        <v>0</v>
      </c>
      <c r="T223">
        <f t="shared" si="39"/>
        <v>1</v>
      </c>
      <c r="U223">
        <f t="shared" si="40"/>
        <v>0</v>
      </c>
    </row>
    <row r="224" spans="1:21" ht="12.75">
      <c r="A224">
        <v>764</v>
      </c>
      <c r="B224">
        <f>IF(VLOOKUP($A224,uusintamittaus!$B$2:$AE$292,4,FALSE)="","",VLOOKUP($A224,uusintamittaus!$B$2:$AE$292,4,FALSE))</f>
        <v>3</v>
      </c>
      <c r="C224">
        <f>IF(VLOOKUP($A224,uusintamittaus!$B$2:$AE$292,5,FALSE)="","",VLOOKUP($A224,uusintamittaus!$B$2:$AE$292,5,FALSE))</f>
        <v>2</v>
      </c>
      <c r="D224">
        <f>IF(VLOOKUP($A224,uusintamittaus!$B$2:$AE$292,6,FALSE)="","",VLOOKUP($A224,uusintamittaus!$B$2:$AE$292,6,FALSE))</f>
        <v>2</v>
      </c>
      <c r="E224">
        <f>IF(VLOOKUP($A224,uusintamittaus!$B$2:$AE$292,7,FALSE)="","",VLOOKUP($A224,uusintamittaus!$B$2:$AE$292,7,FALSE))</f>
        <v>11</v>
      </c>
      <c r="F224">
        <f>IF(VLOOKUP($A224,uusintamittaus!$B$2:$AE$292,8,FALSE)="","",VLOOKUP($A224,uusintamittaus!$B$2:$AE$292,8,FALSE))</f>
        <v>124</v>
      </c>
      <c r="G224">
        <f>IF(VLOOKUP($A224,opiskelijoiden_mittaus!$B$2:$AE$292,4,FALSE)="","",VLOOKUP($A224,opiskelijoiden_mittaus!$B$2:$AE$292,4,FALSE))</f>
        <v>3</v>
      </c>
      <c r="H224">
        <f>IF(VLOOKUP($A224,opiskelijoiden_mittaus!$B$2:$AE$292,5,FALSE)="","",VLOOKUP($A224,opiskelijoiden_mittaus!$B$2:$AE$292,5,FALSE))</f>
        <v>2</v>
      </c>
      <c r="I224">
        <f>IF(VLOOKUP($A224,opiskelijoiden_mittaus!$B$2:$AE$292,6,FALSE)="","",VLOOKUP($A224,opiskelijoiden_mittaus!$B$2:$AE$292,6,FALSE))</f>
        <v>2</v>
      </c>
      <c r="J224">
        <f>IF(VLOOKUP($A224,opiskelijoiden_mittaus!$B$2:$AE$292,7,FALSE)="","",VLOOKUP($A224,opiskelijoiden_mittaus!$B$2:$AE$292,7,FALSE))</f>
        <v>11</v>
      </c>
      <c r="K224">
        <f>IF(VLOOKUP($A224,opiskelijoiden_mittaus!$B$2:$AE$292,8,FALSE)="","",VLOOKUP($A224,opiskelijoiden_mittaus!$B$2:$AE$292,8,FALSE))</f>
        <v>123</v>
      </c>
      <c r="L224">
        <f t="shared" si="31"/>
        <v>0</v>
      </c>
      <c r="M224">
        <f t="shared" si="32"/>
        <v>1</v>
      </c>
      <c r="N224">
        <f t="shared" si="33"/>
        <v>0</v>
      </c>
      <c r="O224">
        <f t="shared" si="34"/>
        <v>1</v>
      </c>
      <c r="P224">
        <f t="shared" si="35"/>
        <v>0</v>
      </c>
      <c r="Q224">
        <f t="shared" si="36"/>
        <v>0</v>
      </c>
      <c r="R224">
        <f t="shared" si="37"/>
        <v>1</v>
      </c>
      <c r="S224">
        <f t="shared" si="38"/>
        <v>0</v>
      </c>
      <c r="T224">
        <f t="shared" si="39"/>
        <v>1</v>
      </c>
      <c r="U224">
        <f t="shared" si="40"/>
        <v>1</v>
      </c>
    </row>
    <row r="225" spans="1:21" ht="12.75">
      <c r="A225">
        <v>765</v>
      </c>
      <c r="B225">
        <f>IF(VLOOKUP($A225,uusintamittaus!$B$2:$AE$292,4,FALSE)="","",VLOOKUP($A225,uusintamittaus!$B$2:$AE$292,4,FALSE))</f>
        <v>3</v>
      </c>
      <c r="C225">
        <f>IF(VLOOKUP($A225,uusintamittaus!$B$2:$AE$292,5,FALSE)="","",VLOOKUP($A225,uusintamittaus!$B$2:$AE$292,5,FALSE))</f>
        <v>2</v>
      </c>
      <c r="D225">
        <f>IF(VLOOKUP($A225,uusintamittaus!$B$2:$AE$292,6,FALSE)="","",VLOOKUP($A225,uusintamittaus!$B$2:$AE$292,6,FALSE))</f>
        <v>2</v>
      </c>
      <c r="E225">
        <f>IF(VLOOKUP($A225,uusintamittaus!$B$2:$AE$292,7,FALSE)="","",VLOOKUP($A225,uusintamittaus!$B$2:$AE$292,7,FALSE))</f>
        <v>12</v>
      </c>
      <c r="F225">
        <f>IF(VLOOKUP($A225,uusintamittaus!$B$2:$AE$292,8,FALSE)="","",VLOOKUP($A225,uusintamittaus!$B$2:$AE$292,8,FALSE))</f>
        <v>128</v>
      </c>
      <c r="G225">
        <f>IF(VLOOKUP($A225,opiskelijoiden_mittaus!$B$2:$AE$292,4,FALSE)="","",VLOOKUP($A225,opiskelijoiden_mittaus!$B$2:$AE$292,4,FALSE))</f>
        <v>3</v>
      </c>
      <c r="H225">
        <f>IF(VLOOKUP($A225,opiskelijoiden_mittaus!$B$2:$AE$292,5,FALSE)="","",VLOOKUP($A225,opiskelijoiden_mittaus!$B$2:$AE$292,5,FALSE))</f>
        <v>2</v>
      </c>
      <c r="I225">
        <f>IF(VLOOKUP($A225,opiskelijoiden_mittaus!$B$2:$AE$292,6,FALSE)="","",VLOOKUP($A225,opiskelijoiden_mittaus!$B$2:$AE$292,6,FALSE))</f>
        <v>2</v>
      </c>
      <c r="J225">
        <f>IF(VLOOKUP($A225,opiskelijoiden_mittaus!$B$2:$AE$292,7,FALSE)="","",VLOOKUP($A225,opiskelijoiden_mittaus!$B$2:$AE$292,7,FALSE))</f>
        <v>12</v>
      </c>
      <c r="K225">
        <f>IF(VLOOKUP($A225,opiskelijoiden_mittaus!$B$2:$AE$292,8,FALSE)="","",VLOOKUP($A225,opiskelijoiden_mittaus!$B$2:$AE$292,8,FALSE))</f>
        <v>126</v>
      </c>
      <c r="L225">
        <f t="shared" si="31"/>
        <v>0</v>
      </c>
      <c r="M225">
        <f t="shared" si="32"/>
        <v>1</v>
      </c>
      <c r="N225">
        <f t="shared" si="33"/>
        <v>0</v>
      </c>
      <c r="O225">
        <f t="shared" si="34"/>
        <v>1</v>
      </c>
      <c r="P225">
        <f t="shared" si="35"/>
        <v>0</v>
      </c>
      <c r="Q225">
        <f t="shared" si="36"/>
        <v>0</v>
      </c>
      <c r="R225">
        <f t="shared" si="37"/>
        <v>1</v>
      </c>
      <c r="S225">
        <f t="shared" si="38"/>
        <v>0</v>
      </c>
      <c r="T225">
        <f t="shared" si="39"/>
        <v>1</v>
      </c>
      <c r="U225">
        <f t="shared" si="40"/>
        <v>2</v>
      </c>
    </row>
    <row r="226" spans="1:21" ht="12.75">
      <c r="A226">
        <v>766</v>
      </c>
      <c r="B226">
        <f>IF(VLOOKUP($A226,uusintamittaus!$B$2:$AE$292,4,FALSE)="","",VLOOKUP($A226,uusintamittaus!$B$2:$AE$292,4,FALSE))</f>
        <v>3</v>
      </c>
      <c r="C226">
        <f>IF(VLOOKUP($A226,uusintamittaus!$B$2:$AE$292,5,FALSE)="","",VLOOKUP($A226,uusintamittaus!$B$2:$AE$292,5,FALSE))</f>
        <v>2</v>
      </c>
      <c r="D226">
        <f>IF(VLOOKUP($A226,uusintamittaus!$B$2:$AE$292,6,FALSE)="","",VLOOKUP($A226,uusintamittaus!$B$2:$AE$292,6,FALSE))</f>
        <v>2</v>
      </c>
      <c r="E226">
        <f>IF(VLOOKUP($A226,uusintamittaus!$B$2:$AE$292,7,FALSE)="","",VLOOKUP($A226,uusintamittaus!$B$2:$AE$292,7,FALSE))</f>
        <v>11</v>
      </c>
      <c r="F226">
        <f>IF(VLOOKUP($A226,uusintamittaus!$B$2:$AE$292,8,FALSE)="","",VLOOKUP($A226,uusintamittaus!$B$2:$AE$292,8,FALSE))</f>
        <v>153</v>
      </c>
      <c r="G226">
        <f>IF(VLOOKUP($A226,opiskelijoiden_mittaus!$B$2:$AE$292,4,FALSE)="","",VLOOKUP($A226,opiskelijoiden_mittaus!$B$2:$AE$292,4,FALSE))</f>
        <v>3</v>
      </c>
      <c r="H226">
        <f>IF(VLOOKUP($A226,opiskelijoiden_mittaus!$B$2:$AE$292,5,FALSE)="","",VLOOKUP($A226,opiskelijoiden_mittaus!$B$2:$AE$292,5,FALSE))</f>
        <v>2</v>
      </c>
      <c r="I226">
        <f>IF(VLOOKUP($A226,opiskelijoiden_mittaus!$B$2:$AE$292,6,FALSE)="","",VLOOKUP($A226,opiskelijoiden_mittaus!$B$2:$AE$292,6,FALSE))</f>
        <v>2</v>
      </c>
      <c r="J226">
        <f>IF(VLOOKUP($A226,opiskelijoiden_mittaus!$B$2:$AE$292,7,FALSE)="","",VLOOKUP($A226,opiskelijoiden_mittaus!$B$2:$AE$292,7,FALSE))</f>
        <v>11</v>
      </c>
      <c r="K226">
        <f>IF(VLOOKUP($A226,opiskelijoiden_mittaus!$B$2:$AE$292,8,FALSE)="","",VLOOKUP($A226,opiskelijoiden_mittaus!$B$2:$AE$292,8,FALSE))</f>
        <v>152</v>
      </c>
      <c r="L226">
        <f t="shared" si="31"/>
        <v>0</v>
      </c>
      <c r="M226">
        <f t="shared" si="32"/>
        <v>1</v>
      </c>
      <c r="N226">
        <f t="shared" si="33"/>
        <v>0</v>
      </c>
      <c r="O226">
        <f t="shared" si="34"/>
        <v>1</v>
      </c>
      <c r="P226">
        <f t="shared" si="35"/>
        <v>0</v>
      </c>
      <c r="Q226">
        <f t="shared" si="36"/>
        <v>0</v>
      </c>
      <c r="R226">
        <f t="shared" si="37"/>
        <v>1</v>
      </c>
      <c r="S226">
        <f t="shared" si="38"/>
        <v>0</v>
      </c>
      <c r="T226">
        <f t="shared" si="39"/>
        <v>1</v>
      </c>
      <c r="U226">
        <f t="shared" si="40"/>
        <v>1</v>
      </c>
    </row>
    <row r="227" spans="1:21" ht="12.75">
      <c r="A227">
        <v>767</v>
      </c>
      <c r="B227">
        <f>IF(VLOOKUP($A227,uusintamittaus!$B$2:$AE$292,4,FALSE)="","",VLOOKUP($A227,uusintamittaus!$B$2:$AE$292,4,FALSE))</f>
        <v>3</v>
      </c>
      <c r="C227">
        <f>IF(VLOOKUP($A227,uusintamittaus!$B$2:$AE$292,5,FALSE)="","",VLOOKUP($A227,uusintamittaus!$B$2:$AE$292,5,FALSE))</f>
        <v>2</v>
      </c>
      <c r="D227">
        <f>IF(VLOOKUP($A227,uusintamittaus!$B$2:$AE$292,6,FALSE)="","",VLOOKUP($A227,uusintamittaus!$B$2:$AE$292,6,FALSE))</f>
        <v>2</v>
      </c>
      <c r="E227">
        <f>IF(VLOOKUP($A227,uusintamittaus!$B$2:$AE$292,7,FALSE)="","",VLOOKUP($A227,uusintamittaus!$B$2:$AE$292,7,FALSE))</f>
        <v>11</v>
      </c>
      <c r="F227">
        <f>IF(VLOOKUP($A227,uusintamittaus!$B$2:$AE$292,8,FALSE)="","",VLOOKUP($A227,uusintamittaus!$B$2:$AE$292,8,FALSE))</f>
        <v>136</v>
      </c>
      <c r="G227">
        <f>IF(VLOOKUP($A227,opiskelijoiden_mittaus!$B$2:$AE$292,4,FALSE)="","",VLOOKUP($A227,opiskelijoiden_mittaus!$B$2:$AE$292,4,FALSE))</f>
        <v>3</v>
      </c>
      <c r="H227">
        <f>IF(VLOOKUP($A227,opiskelijoiden_mittaus!$B$2:$AE$292,5,FALSE)="","",VLOOKUP($A227,opiskelijoiden_mittaus!$B$2:$AE$292,5,FALSE))</f>
        <v>2</v>
      </c>
      <c r="I227">
        <f>IF(VLOOKUP($A227,opiskelijoiden_mittaus!$B$2:$AE$292,6,FALSE)="","",VLOOKUP($A227,opiskelijoiden_mittaus!$B$2:$AE$292,6,FALSE))</f>
        <v>2</v>
      </c>
      <c r="J227">
        <f>IF(VLOOKUP($A227,opiskelijoiden_mittaus!$B$2:$AE$292,7,FALSE)="","",VLOOKUP($A227,opiskelijoiden_mittaus!$B$2:$AE$292,7,FALSE))</f>
        <v>11</v>
      </c>
      <c r="K227">
        <f>IF(VLOOKUP($A227,opiskelijoiden_mittaus!$B$2:$AE$292,8,FALSE)="","",VLOOKUP($A227,opiskelijoiden_mittaus!$B$2:$AE$292,8,FALSE))</f>
        <v>136</v>
      </c>
      <c r="L227">
        <f t="shared" si="31"/>
        <v>0</v>
      </c>
      <c r="M227">
        <f t="shared" si="32"/>
        <v>1</v>
      </c>
      <c r="N227">
        <f t="shared" si="33"/>
        <v>0</v>
      </c>
      <c r="O227">
        <f t="shared" si="34"/>
        <v>1</v>
      </c>
      <c r="P227">
        <f t="shared" si="35"/>
        <v>0</v>
      </c>
      <c r="Q227">
        <f t="shared" si="36"/>
        <v>0</v>
      </c>
      <c r="R227">
        <f t="shared" si="37"/>
        <v>1</v>
      </c>
      <c r="S227">
        <f t="shared" si="38"/>
        <v>0</v>
      </c>
      <c r="T227">
        <f t="shared" si="39"/>
        <v>1</v>
      </c>
      <c r="U227">
        <f t="shared" si="40"/>
        <v>0</v>
      </c>
    </row>
    <row r="228" spans="1:21" ht="12.75">
      <c r="A228">
        <v>768</v>
      </c>
      <c r="B228">
        <f>IF(VLOOKUP($A228,uusintamittaus!$B$2:$AE$292,4,FALSE)="","",VLOOKUP($A228,uusintamittaus!$B$2:$AE$292,4,FALSE))</f>
        <v>3</v>
      </c>
      <c r="C228">
        <f>IF(VLOOKUP($A228,uusintamittaus!$B$2:$AE$292,5,FALSE)="","",VLOOKUP($A228,uusintamittaus!$B$2:$AE$292,5,FALSE))</f>
        <v>2</v>
      </c>
      <c r="D228">
        <f>IF(VLOOKUP($A228,uusintamittaus!$B$2:$AE$292,6,FALSE)="","",VLOOKUP($A228,uusintamittaus!$B$2:$AE$292,6,FALSE))</f>
        <v>2</v>
      </c>
      <c r="E228">
        <f>IF(VLOOKUP($A228,uusintamittaus!$B$2:$AE$292,7,FALSE)="","",VLOOKUP($A228,uusintamittaus!$B$2:$AE$292,7,FALSE))</f>
        <v>11</v>
      </c>
      <c r="F228">
        <f>IF(VLOOKUP($A228,uusintamittaus!$B$2:$AE$292,8,FALSE)="","",VLOOKUP($A228,uusintamittaus!$B$2:$AE$292,8,FALSE))</f>
        <v>143</v>
      </c>
      <c r="G228">
        <f>IF(VLOOKUP($A228,opiskelijoiden_mittaus!$B$2:$AE$292,4,FALSE)="","",VLOOKUP($A228,opiskelijoiden_mittaus!$B$2:$AE$292,4,FALSE))</f>
        <v>3</v>
      </c>
      <c r="H228">
        <f>IF(VLOOKUP($A228,opiskelijoiden_mittaus!$B$2:$AE$292,5,FALSE)="","",VLOOKUP($A228,opiskelijoiden_mittaus!$B$2:$AE$292,5,FALSE))</f>
        <v>2</v>
      </c>
      <c r="I228">
        <f>IF(VLOOKUP($A228,opiskelijoiden_mittaus!$B$2:$AE$292,6,FALSE)="","",VLOOKUP($A228,opiskelijoiden_mittaus!$B$2:$AE$292,6,FALSE))</f>
        <v>2</v>
      </c>
      <c r="J228">
        <f>IF(VLOOKUP($A228,opiskelijoiden_mittaus!$B$2:$AE$292,7,FALSE)="","",VLOOKUP($A228,opiskelijoiden_mittaus!$B$2:$AE$292,7,FALSE))</f>
        <v>11</v>
      </c>
      <c r="K228">
        <f>IF(VLOOKUP($A228,opiskelijoiden_mittaus!$B$2:$AE$292,8,FALSE)="","",VLOOKUP($A228,opiskelijoiden_mittaus!$B$2:$AE$292,8,FALSE))</f>
        <v>142</v>
      </c>
      <c r="L228">
        <f t="shared" si="31"/>
        <v>0</v>
      </c>
      <c r="M228">
        <f t="shared" si="32"/>
        <v>1</v>
      </c>
      <c r="N228">
        <f t="shared" si="33"/>
        <v>0</v>
      </c>
      <c r="O228">
        <f t="shared" si="34"/>
        <v>1</v>
      </c>
      <c r="P228">
        <f t="shared" si="35"/>
        <v>0</v>
      </c>
      <c r="Q228">
        <f t="shared" si="36"/>
        <v>0</v>
      </c>
      <c r="R228">
        <f t="shared" si="37"/>
        <v>1</v>
      </c>
      <c r="S228">
        <f t="shared" si="38"/>
        <v>0</v>
      </c>
      <c r="T228">
        <f t="shared" si="39"/>
        <v>1</v>
      </c>
      <c r="U228">
        <f t="shared" si="40"/>
        <v>1</v>
      </c>
    </row>
    <row r="229" spans="1:21" ht="12.75">
      <c r="A229">
        <v>769</v>
      </c>
      <c r="B229">
        <f>IF(VLOOKUP($A229,uusintamittaus!$B$2:$AE$292,4,FALSE)="","",VLOOKUP($A229,uusintamittaus!$B$2:$AE$292,4,FALSE))</f>
        <v>3</v>
      </c>
      <c r="C229">
        <f>IF(VLOOKUP($A229,uusintamittaus!$B$2:$AE$292,5,FALSE)="","",VLOOKUP($A229,uusintamittaus!$B$2:$AE$292,5,FALSE))</f>
        <v>2</v>
      </c>
      <c r="D229">
        <f>IF(VLOOKUP($A229,uusintamittaus!$B$2:$AE$292,6,FALSE)="","",VLOOKUP($A229,uusintamittaus!$B$2:$AE$292,6,FALSE))</f>
        <v>2</v>
      </c>
      <c r="E229">
        <f>IF(VLOOKUP($A229,uusintamittaus!$B$2:$AE$292,7,FALSE)="","",VLOOKUP($A229,uusintamittaus!$B$2:$AE$292,7,FALSE))</f>
        <v>11</v>
      </c>
      <c r="F229">
        <f>IF(VLOOKUP($A229,uusintamittaus!$B$2:$AE$292,8,FALSE)="","",VLOOKUP($A229,uusintamittaus!$B$2:$AE$292,8,FALSE))</f>
        <v>129</v>
      </c>
      <c r="G229">
        <f>IF(VLOOKUP($A229,opiskelijoiden_mittaus!$B$2:$AE$292,4,FALSE)="","",VLOOKUP($A229,opiskelijoiden_mittaus!$B$2:$AE$292,4,FALSE))</f>
        <v>3</v>
      </c>
      <c r="H229">
        <f>IF(VLOOKUP($A229,opiskelijoiden_mittaus!$B$2:$AE$292,5,FALSE)="","",VLOOKUP($A229,opiskelijoiden_mittaus!$B$2:$AE$292,5,FALSE))</f>
        <v>2</v>
      </c>
      <c r="I229">
        <f>IF(VLOOKUP($A229,opiskelijoiden_mittaus!$B$2:$AE$292,6,FALSE)="","",VLOOKUP($A229,opiskelijoiden_mittaus!$B$2:$AE$292,6,FALSE))</f>
        <v>2</v>
      </c>
      <c r="J229">
        <f>IF(VLOOKUP($A229,opiskelijoiden_mittaus!$B$2:$AE$292,7,FALSE)="","",VLOOKUP($A229,opiskelijoiden_mittaus!$B$2:$AE$292,7,FALSE))</f>
        <v>11</v>
      </c>
      <c r="K229">
        <f>IF(VLOOKUP($A229,opiskelijoiden_mittaus!$B$2:$AE$292,8,FALSE)="","",VLOOKUP($A229,opiskelijoiden_mittaus!$B$2:$AE$292,8,FALSE))</f>
        <v>129</v>
      </c>
      <c r="L229">
        <f t="shared" si="31"/>
        <v>0</v>
      </c>
      <c r="M229">
        <f t="shared" si="32"/>
        <v>1</v>
      </c>
      <c r="N229">
        <f t="shared" si="33"/>
        <v>0</v>
      </c>
      <c r="O229">
        <f t="shared" si="34"/>
        <v>1</v>
      </c>
      <c r="P229">
        <f t="shared" si="35"/>
        <v>0</v>
      </c>
      <c r="Q229">
        <f t="shared" si="36"/>
        <v>0</v>
      </c>
      <c r="R229">
        <f t="shared" si="37"/>
        <v>1</v>
      </c>
      <c r="S229">
        <f t="shared" si="38"/>
        <v>0</v>
      </c>
      <c r="T229">
        <f t="shared" si="39"/>
        <v>1</v>
      </c>
      <c r="U229">
        <f t="shared" si="40"/>
        <v>0</v>
      </c>
    </row>
    <row r="230" spans="1:21" ht="12.75">
      <c r="A230">
        <v>770</v>
      </c>
      <c r="B230">
        <f>IF(VLOOKUP($A230,uusintamittaus!$B$2:$AE$292,4,FALSE)="","",VLOOKUP($A230,uusintamittaus!$B$2:$AE$292,4,FALSE))</f>
        <v>3</v>
      </c>
      <c r="C230">
        <f>IF(VLOOKUP($A230,uusintamittaus!$B$2:$AE$292,5,FALSE)="","",VLOOKUP($A230,uusintamittaus!$B$2:$AE$292,5,FALSE))</f>
        <v>2</v>
      </c>
      <c r="D230">
        <f>IF(VLOOKUP($A230,uusintamittaus!$B$2:$AE$292,6,FALSE)="","",VLOOKUP($A230,uusintamittaus!$B$2:$AE$292,6,FALSE))</f>
        <v>2</v>
      </c>
      <c r="E230">
        <f>IF(VLOOKUP($A230,uusintamittaus!$B$2:$AE$292,7,FALSE)="","",VLOOKUP($A230,uusintamittaus!$B$2:$AE$292,7,FALSE))</f>
        <v>11</v>
      </c>
      <c r="F230">
        <f>IF(VLOOKUP($A230,uusintamittaus!$B$2:$AE$292,8,FALSE)="","",VLOOKUP($A230,uusintamittaus!$B$2:$AE$292,8,FALSE))</f>
        <v>115</v>
      </c>
      <c r="G230">
        <f>IF(VLOOKUP($A230,opiskelijoiden_mittaus!$B$2:$AE$292,4,FALSE)="","",VLOOKUP($A230,opiskelijoiden_mittaus!$B$2:$AE$292,4,FALSE))</f>
        <v>3</v>
      </c>
      <c r="H230">
        <f>IF(VLOOKUP($A230,opiskelijoiden_mittaus!$B$2:$AE$292,5,FALSE)="","",VLOOKUP($A230,opiskelijoiden_mittaus!$B$2:$AE$292,5,FALSE))</f>
        <v>2</v>
      </c>
      <c r="I230">
        <f>IF(VLOOKUP($A230,opiskelijoiden_mittaus!$B$2:$AE$292,6,FALSE)="","",VLOOKUP($A230,opiskelijoiden_mittaus!$B$2:$AE$292,6,FALSE))</f>
        <v>2</v>
      </c>
      <c r="J230">
        <f>IF(VLOOKUP($A230,opiskelijoiden_mittaus!$B$2:$AE$292,7,FALSE)="","",VLOOKUP($A230,opiskelijoiden_mittaus!$B$2:$AE$292,7,FALSE))</f>
        <v>11</v>
      </c>
      <c r="K230">
        <f>IF(VLOOKUP($A230,opiskelijoiden_mittaus!$B$2:$AE$292,8,FALSE)="","",VLOOKUP($A230,opiskelijoiden_mittaus!$B$2:$AE$292,8,FALSE))</f>
        <v>112</v>
      </c>
      <c r="L230">
        <f t="shared" si="31"/>
        <v>0</v>
      </c>
      <c r="M230">
        <f t="shared" si="32"/>
        <v>1</v>
      </c>
      <c r="N230">
        <f t="shared" si="33"/>
        <v>0</v>
      </c>
      <c r="O230">
        <f t="shared" si="34"/>
        <v>1</v>
      </c>
      <c r="P230">
        <f t="shared" si="35"/>
        <v>0</v>
      </c>
      <c r="Q230">
        <f t="shared" si="36"/>
        <v>0</v>
      </c>
      <c r="R230">
        <f t="shared" si="37"/>
        <v>1</v>
      </c>
      <c r="S230">
        <f t="shared" si="38"/>
        <v>0</v>
      </c>
      <c r="T230">
        <f t="shared" si="39"/>
        <v>1</v>
      </c>
      <c r="U230">
        <f t="shared" si="40"/>
        <v>3</v>
      </c>
    </row>
    <row r="231" spans="1:21" ht="12.75">
      <c r="A231">
        <v>771</v>
      </c>
      <c r="B231">
        <f>IF(VLOOKUP($A231,uusintamittaus!$B$2:$AE$292,4,FALSE)="","",VLOOKUP($A231,uusintamittaus!$B$2:$AE$292,4,FALSE))</f>
        <v>3</v>
      </c>
      <c r="C231">
        <f>IF(VLOOKUP($A231,uusintamittaus!$B$2:$AE$292,5,FALSE)="","",VLOOKUP($A231,uusintamittaus!$B$2:$AE$292,5,FALSE))</f>
        <v>2</v>
      </c>
      <c r="D231">
        <f>IF(VLOOKUP($A231,uusintamittaus!$B$2:$AE$292,6,FALSE)="","",VLOOKUP($A231,uusintamittaus!$B$2:$AE$292,6,FALSE))</f>
        <v>2</v>
      </c>
      <c r="E231">
        <f>IF(VLOOKUP($A231,uusintamittaus!$B$2:$AE$292,7,FALSE)="","",VLOOKUP($A231,uusintamittaus!$B$2:$AE$292,7,FALSE))</f>
        <v>11</v>
      </c>
      <c r="F231">
        <f>IF(VLOOKUP($A231,uusintamittaus!$B$2:$AE$292,8,FALSE)="","",VLOOKUP($A231,uusintamittaus!$B$2:$AE$292,8,FALSE))</f>
        <v>112</v>
      </c>
      <c r="G231">
        <f>IF(VLOOKUP($A231,opiskelijoiden_mittaus!$B$2:$AE$292,4,FALSE)="","",VLOOKUP($A231,opiskelijoiden_mittaus!$B$2:$AE$292,4,FALSE))</f>
        <v>3</v>
      </c>
      <c r="H231">
        <f>IF(VLOOKUP($A231,opiskelijoiden_mittaus!$B$2:$AE$292,5,FALSE)="","",VLOOKUP($A231,opiskelijoiden_mittaus!$B$2:$AE$292,5,FALSE))</f>
        <v>2</v>
      </c>
      <c r="I231">
        <f>IF(VLOOKUP($A231,opiskelijoiden_mittaus!$B$2:$AE$292,6,FALSE)="","",VLOOKUP($A231,opiskelijoiden_mittaus!$B$2:$AE$292,6,FALSE))</f>
        <v>2</v>
      </c>
      <c r="J231">
        <f>IF(VLOOKUP($A231,opiskelijoiden_mittaus!$B$2:$AE$292,7,FALSE)="","",VLOOKUP($A231,opiskelijoiden_mittaus!$B$2:$AE$292,7,FALSE))</f>
        <v>11</v>
      </c>
      <c r="K231">
        <f>IF(VLOOKUP($A231,opiskelijoiden_mittaus!$B$2:$AE$292,8,FALSE)="","",VLOOKUP($A231,opiskelijoiden_mittaus!$B$2:$AE$292,8,FALSE))</f>
        <v>111</v>
      </c>
      <c r="L231">
        <f t="shared" si="31"/>
        <v>0</v>
      </c>
      <c r="M231">
        <f t="shared" si="32"/>
        <v>1</v>
      </c>
      <c r="N231">
        <f t="shared" si="33"/>
        <v>0</v>
      </c>
      <c r="O231">
        <f t="shared" si="34"/>
        <v>1</v>
      </c>
      <c r="P231">
        <f t="shared" si="35"/>
        <v>0</v>
      </c>
      <c r="Q231">
        <f t="shared" si="36"/>
        <v>0</v>
      </c>
      <c r="R231">
        <f t="shared" si="37"/>
        <v>1</v>
      </c>
      <c r="S231">
        <f t="shared" si="38"/>
        <v>0</v>
      </c>
      <c r="T231">
        <f t="shared" si="39"/>
        <v>1</v>
      </c>
      <c r="U231">
        <f t="shared" si="40"/>
        <v>1</v>
      </c>
    </row>
    <row r="232" spans="1:21" ht="12.75">
      <c r="A232">
        <v>772</v>
      </c>
      <c r="B232">
        <f>IF(VLOOKUP($A232,uusintamittaus!$B$2:$AE$292,4,FALSE)="","",VLOOKUP($A232,uusintamittaus!$B$2:$AE$292,4,FALSE))</f>
        <v>3</v>
      </c>
      <c r="C232">
        <f>IF(VLOOKUP($A232,uusintamittaus!$B$2:$AE$292,5,FALSE)="","",VLOOKUP($A232,uusintamittaus!$B$2:$AE$292,5,FALSE))</f>
        <v>2</v>
      </c>
      <c r="D232">
        <f>IF(VLOOKUP($A232,uusintamittaus!$B$2:$AE$292,6,FALSE)="","",VLOOKUP($A232,uusintamittaus!$B$2:$AE$292,6,FALSE))</f>
        <v>2</v>
      </c>
      <c r="E232">
        <f>IF(VLOOKUP($A232,uusintamittaus!$B$2:$AE$292,7,FALSE)="","",VLOOKUP($A232,uusintamittaus!$B$2:$AE$292,7,FALSE))</f>
        <v>11</v>
      </c>
      <c r="F232">
        <f>IF(VLOOKUP($A232,uusintamittaus!$B$2:$AE$292,8,FALSE)="","",VLOOKUP($A232,uusintamittaus!$B$2:$AE$292,8,FALSE))</f>
        <v>114</v>
      </c>
      <c r="G232">
        <f>IF(VLOOKUP($A232,opiskelijoiden_mittaus!$B$2:$AE$292,4,FALSE)="","",VLOOKUP($A232,opiskelijoiden_mittaus!$B$2:$AE$292,4,FALSE))</f>
        <v>3</v>
      </c>
      <c r="H232">
        <f>IF(VLOOKUP($A232,opiskelijoiden_mittaus!$B$2:$AE$292,5,FALSE)="","",VLOOKUP($A232,opiskelijoiden_mittaus!$B$2:$AE$292,5,FALSE))</f>
        <v>2</v>
      </c>
      <c r="I232">
        <f>IF(VLOOKUP($A232,opiskelijoiden_mittaus!$B$2:$AE$292,6,FALSE)="","",VLOOKUP($A232,opiskelijoiden_mittaus!$B$2:$AE$292,6,FALSE))</f>
        <v>2</v>
      </c>
      <c r="J232">
        <f>IF(VLOOKUP($A232,opiskelijoiden_mittaus!$B$2:$AE$292,7,FALSE)="","",VLOOKUP($A232,opiskelijoiden_mittaus!$B$2:$AE$292,7,FALSE))</f>
        <v>11</v>
      </c>
      <c r="K232">
        <f>IF(VLOOKUP($A232,opiskelijoiden_mittaus!$B$2:$AE$292,8,FALSE)="","",VLOOKUP($A232,opiskelijoiden_mittaus!$B$2:$AE$292,8,FALSE))</f>
        <v>115</v>
      </c>
      <c r="L232">
        <f t="shared" si="31"/>
        <v>0</v>
      </c>
      <c r="M232">
        <f t="shared" si="32"/>
        <v>1</v>
      </c>
      <c r="N232">
        <f t="shared" si="33"/>
        <v>0</v>
      </c>
      <c r="O232">
        <f t="shared" si="34"/>
        <v>1</v>
      </c>
      <c r="P232">
        <f t="shared" si="35"/>
        <v>0</v>
      </c>
      <c r="Q232">
        <f t="shared" si="36"/>
        <v>0</v>
      </c>
      <c r="R232">
        <f t="shared" si="37"/>
        <v>1</v>
      </c>
      <c r="S232">
        <f t="shared" si="38"/>
        <v>0</v>
      </c>
      <c r="T232">
        <f t="shared" si="39"/>
        <v>1</v>
      </c>
      <c r="U232">
        <f t="shared" si="40"/>
        <v>-1</v>
      </c>
    </row>
    <row r="233" spans="1:21" ht="12.75">
      <c r="A233">
        <v>773</v>
      </c>
      <c r="B233">
        <f>IF(VLOOKUP($A233,uusintamittaus!$B$2:$AE$292,4,FALSE)="","",VLOOKUP($A233,uusintamittaus!$B$2:$AE$292,4,FALSE))</f>
        <v>3</v>
      </c>
      <c r="C233">
        <f>IF(VLOOKUP($A233,uusintamittaus!$B$2:$AE$292,5,FALSE)="","",VLOOKUP($A233,uusintamittaus!$B$2:$AE$292,5,FALSE))</f>
        <v>2</v>
      </c>
      <c r="D233">
        <f>IF(VLOOKUP($A233,uusintamittaus!$B$2:$AE$292,6,FALSE)="","",VLOOKUP($A233,uusintamittaus!$B$2:$AE$292,6,FALSE))</f>
        <v>2</v>
      </c>
      <c r="E233">
        <f>IF(VLOOKUP($A233,uusintamittaus!$B$2:$AE$292,7,FALSE)="","",VLOOKUP($A233,uusintamittaus!$B$2:$AE$292,7,FALSE))</f>
        <v>11</v>
      </c>
      <c r="F233">
        <f>IF(VLOOKUP($A233,uusintamittaus!$B$2:$AE$292,8,FALSE)="","",VLOOKUP($A233,uusintamittaus!$B$2:$AE$292,8,FALSE))</f>
        <v>114</v>
      </c>
      <c r="G233">
        <f>IF(VLOOKUP($A233,opiskelijoiden_mittaus!$B$2:$AE$292,4,FALSE)="","",VLOOKUP($A233,opiskelijoiden_mittaus!$B$2:$AE$292,4,FALSE))</f>
        <v>3</v>
      </c>
      <c r="H233">
        <f>IF(VLOOKUP($A233,opiskelijoiden_mittaus!$B$2:$AE$292,5,FALSE)="","",VLOOKUP($A233,opiskelijoiden_mittaus!$B$2:$AE$292,5,FALSE))</f>
        <v>2</v>
      </c>
      <c r="I233">
        <f>IF(VLOOKUP($A233,opiskelijoiden_mittaus!$B$2:$AE$292,6,FALSE)="","",VLOOKUP($A233,opiskelijoiden_mittaus!$B$2:$AE$292,6,FALSE))</f>
        <v>2</v>
      </c>
      <c r="J233">
        <f>IF(VLOOKUP($A233,opiskelijoiden_mittaus!$B$2:$AE$292,7,FALSE)="","",VLOOKUP($A233,opiskelijoiden_mittaus!$B$2:$AE$292,7,FALSE))</f>
        <v>11</v>
      </c>
      <c r="K233">
        <f>IF(VLOOKUP($A233,opiskelijoiden_mittaus!$B$2:$AE$292,8,FALSE)="","",VLOOKUP($A233,opiskelijoiden_mittaus!$B$2:$AE$292,8,FALSE))</f>
        <v>112</v>
      </c>
      <c r="L233">
        <f t="shared" si="31"/>
        <v>0</v>
      </c>
      <c r="M233">
        <f t="shared" si="32"/>
        <v>1</v>
      </c>
      <c r="N233">
        <f t="shared" si="33"/>
        <v>0</v>
      </c>
      <c r="O233">
        <f t="shared" si="34"/>
        <v>1</v>
      </c>
      <c r="P233">
        <f t="shared" si="35"/>
        <v>0</v>
      </c>
      <c r="Q233">
        <f t="shared" si="36"/>
        <v>0</v>
      </c>
      <c r="R233">
        <f t="shared" si="37"/>
        <v>1</v>
      </c>
      <c r="S233">
        <f t="shared" si="38"/>
        <v>0</v>
      </c>
      <c r="T233">
        <f t="shared" si="39"/>
        <v>1</v>
      </c>
      <c r="U233">
        <f t="shared" si="40"/>
        <v>2</v>
      </c>
    </row>
    <row r="234" spans="1:21" ht="12.75">
      <c r="A234">
        <v>774</v>
      </c>
      <c r="B234">
        <f>IF(VLOOKUP($A234,uusintamittaus!$B$2:$AE$292,4,FALSE)="","",VLOOKUP($A234,uusintamittaus!$B$2:$AE$292,4,FALSE))</f>
        <v>3</v>
      </c>
      <c r="C234">
        <f>IF(VLOOKUP($A234,uusintamittaus!$B$2:$AE$292,5,FALSE)="","",VLOOKUP($A234,uusintamittaus!$B$2:$AE$292,5,FALSE))</f>
        <v>2</v>
      </c>
      <c r="D234">
        <f>IF(VLOOKUP($A234,uusintamittaus!$B$2:$AE$292,6,FALSE)="","",VLOOKUP($A234,uusintamittaus!$B$2:$AE$292,6,FALSE))</f>
        <v>2</v>
      </c>
      <c r="E234">
        <f>IF(VLOOKUP($A234,uusintamittaus!$B$2:$AE$292,7,FALSE)="","",VLOOKUP($A234,uusintamittaus!$B$2:$AE$292,7,FALSE))</f>
        <v>11</v>
      </c>
      <c r="F234">
        <f>IF(VLOOKUP($A234,uusintamittaus!$B$2:$AE$292,8,FALSE)="","",VLOOKUP($A234,uusintamittaus!$B$2:$AE$292,8,FALSE))</f>
        <v>123</v>
      </c>
      <c r="G234">
        <f>IF(VLOOKUP($A234,opiskelijoiden_mittaus!$B$2:$AE$292,4,FALSE)="","",VLOOKUP($A234,opiskelijoiden_mittaus!$B$2:$AE$292,4,FALSE))</f>
        <v>3</v>
      </c>
      <c r="H234">
        <f>IF(VLOOKUP($A234,opiskelijoiden_mittaus!$B$2:$AE$292,5,FALSE)="","",VLOOKUP($A234,opiskelijoiden_mittaus!$B$2:$AE$292,5,FALSE))</f>
        <v>2</v>
      </c>
      <c r="I234">
        <f>IF(VLOOKUP($A234,opiskelijoiden_mittaus!$B$2:$AE$292,6,FALSE)="","",VLOOKUP($A234,opiskelijoiden_mittaus!$B$2:$AE$292,6,FALSE))</f>
        <v>2</v>
      </c>
      <c r="J234">
        <f>IF(VLOOKUP($A234,opiskelijoiden_mittaus!$B$2:$AE$292,7,FALSE)="","",VLOOKUP($A234,opiskelijoiden_mittaus!$B$2:$AE$292,7,FALSE))</f>
        <v>11</v>
      </c>
      <c r="K234">
        <f>IF(VLOOKUP($A234,opiskelijoiden_mittaus!$B$2:$AE$292,8,FALSE)="","",VLOOKUP($A234,opiskelijoiden_mittaus!$B$2:$AE$292,8,FALSE))</f>
        <v>120</v>
      </c>
      <c r="L234">
        <f t="shared" si="31"/>
        <v>0</v>
      </c>
      <c r="M234">
        <f t="shared" si="32"/>
        <v>1</v>
      </c>
      <c r="N234">
        <f t="shared" si="33"/>
        <v>0</v>
      </c>
      <c r="O234">
        <f t="shared" si="34"/>
        <v>1</v>
      </c>
      <c r="P234">
        <f t="shared" si="35"/>
        <v>0</v>
      </c>
      <c r="Q234">
        <f t="shared" si="36"/>
        <v>0</v>
      </c>
      <c r="R234">
        <f t="shared" si="37"/>
        <v>1</v>
      </c>
      <c r="S234">
        <f t="shared" si="38"/>
        <v>0</v>
      </c>
      <c r="T234">
        <f t="shared" si="39"/>
        <v>1</v>
      </c>
      <c r="U234">
        <f t="shared" si="40"/>
        <v>3</v>
      </c>
    </row>
    <row r="235" spans="1:21" ht="12.75">
      <c r="A235">
        <v>775</v>
      </c>
      <c r="B235">
        <f>IF(VLOOKUP($A235,uusintamittaus!$B$2:$AE$292,4,FALSE)="","",VLOOKUP($A235,uusintamittaus!$B$2:$AE$292,4,FALSE))</f>
        <v>3</v>
      </c>
      <c r="C235">
        <f>IF(VLOOKUP($A235,uusintamittaus!$B$2:$AE$292,5,FALSE)="","",VLOOKUP($A235,uusintamittaus!$B$2:$AE$292,5,FALSE))</f>
        <v>2</v>
      </c>
      <c r="D235">
        <f>IF(VLOOKUP($A235,uusintamittaus!$B$2:$AE$292,6,FALSE)="","",VLOOKUP($A235,uusintamittaus!$B$2:$AE$292,6,FALSE))</f>
        <v>2</v>
      </c>
      <c r="E235">
        <f>IF(VLOOKUP($A235,uusintamittaus!$B$2:$AE$292,7,FALSE)="","",VLOOKUP($A235,uusintamittaus!$B$2:$AE$292,7,FALSE))</f>
        <v>11</v>
      </c>
      <c r="F235">
        <f>IF(VLOOKUP($A235,uusintamittaus!$B$2:$AE$292,8,FALSE)="","",VLOOKUP($A235,uusintamittaus!$B$2:$AE$292,8,FALSE))</f>
        <v>122</v>
      </c>
      <c r="G235">
        <f>IF(VLOOKUP($A235,opiskelijoiden_mittaus!$B$2:$AE$292,4,FALSE)="","",VLOOKUP($A235,opiskelijoiden_mittaus!$B$2:$AE$292,4,FALSE))</f>
        <v>3</v>
      </c>
      <c r="H235">
        <f>IF(VLOOKUP($A235,opiskelijoiden_mittaus!$B$2:$AE$292,5,FALSE)="","",VLOOKUP($A235,opiskelijoiden_mittaus!$B$2:$AE$292,5,FALSE))</f>
        <v>2</v>
      </c>
      <c r="I235">
        <f>IF(VLOOKUP($A235,opiskelijoiden_mittaus!$B$2:$AE$292,6,FALSE)="","",VLOOKUP($A235,opiskelijoiden_mittaus!$B$2:$AE$292,6,FALSE))</f>
        <v>2</v>
      </c>
      <c r="J235">
        <f>IF(VLOOKUP($A235,opiskelijoiden_mittaus!$B$2:$AE$292,7,FALSE)="","",VLOOKUP($A235,opiskelijoiden_mittaus!$B$2:$AE$292,7,FALSE))</f>
        <v>11</v>
      </c>
      <c r="K235">
        <f>IF(VLOOKUP($A235,opiskelijoiden_mittaus!$B$2:$AE$292,8,FALSE)="","",VLOOKUP($A235,opiskelijoiden_mittaus!$B$2:$AE$292,8,FALSE))</f>
        <v>121</v>
      </c>
      <c r="L235">
        <f t="shared" si="31"/>
        <v>0</v>
      </c>
      <c r="M235">
        <f t="shared" si="32"/>
        <v>1</v>
      </c>
      <c r="N235">
        <f t="shared" si="33"/>
        <v>0</v>
      </c>
      <c r="O235">
        <f t="shared" si="34"/>
        <v>1</v>
      </c>
      <c r="P235">
        <f t="shared" si="35"/>
        <v>0</v>
      </c>
      <c r="Q235">
        <f t="shared" si="36"/>
        <v>0</v>
      </c>
      <c r="R235">
        <f t="shared" si="37"/>
        <v>1</v>
      </c>
      <c r="S235">
        <f t="shared" si="38"/>
        <v>0</v>
      </c>
      <c r="T235">
        <f t="shared" si="39"/>
        <v>1</v>
      </c>
      <c r="U235">
        <f t="shared" si="40"/>
        <v>1</v>
      </c>
    </row>
    <row r="236" spans="1:21" ht="12.75">
      <c r="A236">
        <v>776</v>
      </c>
      <c r="B236">
        <f>IF(VLOOKUP($A236,uusintamittaus!$B$2:$AE$292,4,FALSE)="","",VLOOKUP($A236,uusintamittaus!$B$2:$AE$292,4,FALSE))</f>
        <v>3</v>
      </c>
      <c r="C236">
        <f>IF(VLOOKUP($A236,uusintamittaus!$B$2:$AE$292,5,FALSE)="","",VLOOKUP($A236,uusintamittaus!$B$2:$AE$292,5,FALSE))</f>
        <v>2</v>
      </c>
      <c r="D236">
        <f>IF(VLOOKUP($A236,uusintamittaus!$B$2:$AE$292,6,FALSE)="","",VLOOKUP($A236,uusintamittaus!$B$2:$AE$292,6,FALSE))</f>
        <v>2</v>
      </c>
      <c r="E236">
        <f>IF(VLOOKUP($A236,uusintamittaus!$B$2:$AE$292,7,FALSE)="","",VLOOKUP($A236,uusintamittaus!$B$2:$AE$292,7,FALSE))</f>
        <v>11</v>
      </c>
      <c r="F236">
        <f>IF(VLOOKUP($A236,uusintamittaus!$B$2:$AE$292,8,FALSE)="","",VLOOKUP($A236,uusintamittaus!$B$2:$AE$292,8,FALSE))</f>
        <v>114</v>
      </c>
      <c r="G236">
        <f>IF(VLOOKUP($A236,opiskelijoiden_mittaus!$B$2:$AE$292,4,FALSE)="","",VLOOKUP($A236,opiskelijoiden_mittaus!$B$2:$AE$292,4,FALSE))</f>
        <v>3</v>
      </c>
      <c r="H236">
        <f>IF(VLOOKUP($A236,opiskelijoiden_mittaus!$B$2:$AE$292,5,FALSE)="","",VLOOKUP($A236,opiskelijoiden_mittaus!$B$2:$AE$292,5,FALSE))</f>
        <v>2</v>
      </c>
      <c r="I236">
        <f>IF(VLOOKUP($A236,opiskelijoiden_mittaus!$B$2:$AE$292,6,FALSE)="","",VLOOKUP($A236,opiskelijoiden_mittaus!$B$2:$AE$292,6,FALSE))</f>
        <v>2</v>
      </c>
      <c r="J236">
        <f>IF(VLOOKUP($A236,opiskelijoiden_mittaus!$B$2:$AE$292,7,FALSE)="","",VLOOKUP($A236,opiskelijoiden_mittaus!$B$2:$AE$292,7,FALSE))</f>
        <v>11</v>
      </c>
      <c r="K236">
        <f>IF(VLOOKUP($A236,opiskelijoiden_mittaus!$B$2:$AE$292,8,FALSE)="","",VLOOKUP($A236,opiskelijoiden_mittaus!$B$2:$AE$292,8,FALSE))</f>
        <v>114</v>
      </c>
      <c r="L236">
        <f t="shared" si="31"/>
        <v>0</v>
      </c>
      <c r="M236">
        <f t="shared" si="32"/>
        <v>1</v>
      </c>
      <c r="N236">
        <f t="shared" si="33"/>
        <v>0</v>
      </c>
      <c r="O236">
        <f t="shared" si="34"/>
        <v>1</v>
      </c>
      <c r="P236">
        <f t="shared" si="35"/>
        <v>0</v>
      </c>
      <c r="Q236">
        <f t="shared" si="36"/>
        <v>0</v>
      </c>
      <c r="R236">
        <f t="shared" si="37"/>
        <v>1</v>
      </c>
      <c r="S236">
        <f t="shared" si="38"/>
        <v>0</v>
      </c>
      <c r="T236">
        <f t="shared" si="39"/>
        <v>1</v>
      </c>
      <c r="U236">
        <f t="shared" si="40"/>
        <v>0</v>
      </c>
    </row>
    <row r="237" spans="1:21" ht="12.75">
      <c r="A237">
        <v>777</v>
      </c>
      <c r="B237">
        <f>IF(VLOOKUP($A237,uusintamittaus!$B$2:$AE$292,4,FALSE)="","",VLOOKUP($A237,uusintamittaus!$B$2:$AE$292,4,FALSE))</f>
        <v>3</v>
      </c>
      <c r="C237">
        <f>IF(VLOOKUP($A237,uusintamittaus!$B$2:$AE$292,5,FALSE)="","",VLOOKUP($A237,uusintamittaus!$B$2:$AE$292,5,FALSE))</f>
        <v>2</v>
      </c>
      <c r="D237">
        <f>IF(VLOOKUP($A237,uusintamittaus!$B$2:$AE$292,6,FALSE)="","",VLOOKUP($A237,uusintamittaus!$B$2:$AE$292,6,FALSE))</f>
        <v>2</v>
      </c>
      <c r="E237">
        <f>IF(VLOOKUP($A237,uusintamittaus!$B$2:$AE$292,7,FALSE)="","",VLOOKUP($A237,uusintamittaus!$B$2:$AE$292,7,FALSE))</f>
        <v>11</v>
      </c>
      <c r="F237">
        <f>IF(VLOOKUP($A237,uusintamittaus!$B$2:$AE$292,8,FALSE)="","",VLOOKUP($A237,uusintamittaus!$B$2:$AE$292,8,FALSE))</f>
        <v>140</v>
      </c>
      <c r="G237">
        <f>IF(VLOOKUP($A237,opiskelijoiden_mittaus!$B$2:$AE$292,4,FALSE)="","",VLOOKUP($A237,opiskelijoiden_mittaus!$B$2:$AE$292,4,FALSE))</f>
        <v>3</v>
      </c>
      <c r="H237">
        <f>IF(VLOOKUP($A237,opiskelijoiden_mittaus!$B$2:$AE$292,5,FALSE)="","",VLOOKUP($A237,opiskelijoiden_mittaus!$B$2:$AE$292,5,FALSE))</f>
        <v>2</v>
      </c>
      <c r="I237">
        <f>IF(VLOOKUP($A237,opiskelijoiden_mittaus!$B$2:$AE$292,6,FALSE)="","",VLOOKUP($A237,opiskelijoiden_mittaus!$B$2:$AE$292,6,FALSE))</f>
        <v>2</v>
      </c>
      <c r="J237">
        <f>IF(VLOOKUP($A237,opiskelijoiden_mittaus!$B$2:$AE$292,7,FALSE)="","",VLOOKUP($A237,opiskelijoiden_mittaus!$B$2:$AE$292,7,FALSE))</f>
        <v>11</v>
      </c>
      <c r="K237">
        <f>IF(VLOOKUP($A237,opiskelijoiden_mittaus!$B$2:$AE$292,8,FALSE)="","",VLOOKUP($A237,opiskelijoiden_mittaus!$B$2:$AE$292,8,FALSE))</f>
        <v>139</v>
      </c>
      <c r="L237">
        <f t="shared" si="31"/>
        <v>0</v>
      </c>
      <c r="M237">
        <f t="shared" si="32"/>
        <v>1</v>
      </c>
      <c r="N237">
        <f t="shared" si="33"/>
        <v>0</v>
      </c>
      <c r="O237">
        <f t="shared" si="34"/>
        <v>1</v>
      </c>
      <c r="P237">
        <f t="shared" si="35"/>
        <v>0</v>
      </c>
      <c r="Q237">
        <f t="shared" si="36"/>
        <v>0</v>
      </c>
      <c r="R237">
        <f t="shared" si="37"/>
        <v>1</v>
      </c>
      <c r="S237">
        <f t="shared" si="38"/>
        <v>0</v>
      </c>
      <c r="T237">
        <f t="shared" si="39"/>
        <v>1</v>
      </c>
      <c r="U237">
        <f t="shared" si="40"/>
        <v>1</v>
      </c>
    </row>
    <row r="238" spans="1:21" ht="12.75">
      <c r="A238">
        <v>778</v>
      </c>
      <c r="B238">
        <f>IF(VLOOKUP($A238,uusintamittaus!$B$2:$AE$292,4,FALSE)="","",VLOOKUP($A238,uusintamittaus!$B$2:$AE$292,4,FALSE))</f>
        <v>3</v>
      </c>
      <c r="C238">
        <f>IF(VLOOKUP($A238,uusintamittaus!$B$2:$AE$292,5,FALSE)="","",VLOOKUP($A238,uusintamittaus!$B$2:$AE$292,5,FALSE))</f>
        <v>2</v>
      </c>
      <c r="D238">
        <f>IF(VLOOKUP($A238,uusintamittaus!$B$2:$AE$292,6,FALSE)="","",VLOOKUP($A238,uusintamittaus!$B$2:$AE$292,6,FALSE))</f>
        <v>2</v>
      </c>
      <c r="E238">
        <f>IF(VLOOKUP($A238,uusintamittaus!$B$2:$AE$292,7,FALSE)="","",VLOOKUP($A238,uusintamittaus!$B$2:$AE$292,7,FALSE))</f>
        <v>11</v>
      </c>
      <c r="F238">
        <f>IF(VLOOKUP($A238,uusintamittaus!$B$2:$AE$292,8,FALSE)="","",VLOOKUP($A238,uusintamittaus!$B$2:$AE$292,8,FALSE))</f>
        <v>140</v>
      </c>
      <c r="G238">
        <f>IF(VLOOKUP($A238,opiskelijoiden_mittaus!$B$2:$AE$292,4,FALSE)="","",VLOOKUP($A238,opiskelijoiden_mittaus!$B$2:$AE$292,4,FALSE))</f>
        <v>3</v>
      </c>
      <c r="H238">
        <f>IF(VLOOKUP($A238,opiskelijoiden_mittaus!$B$2:$AE$292,5,FALSE)="","",VLOOKUP($A238,opiskelijoiden_mittaus!$B$2:$AE$292,5,FALSE))</f>
        <v>2</v>
      </c>
      <c r="I238">
        <f>IF(VLOOKUP($A238,opiskelijoiden_mittaus!$B$2:$AE$292,6,FALSE)="","",VLOOKUP($A238,opiskelijoiden_mittaus!$B$2:$AE$292,6,FALSE))</f>
        <v>2</v>
      </c>
      <c r="J238">
        <f>IF(VLOOKUP($A238,opiskelijoiden_mittaus!$B$2:$AE$292,7,FALSE)="","",VLOOKUP($A238,opiskelijoiden_mittaus!$B$2:$AE$292,7,FALSE))</f>
        <v>11</v>
      </c>
      <c r="K238">
        <f>IF(VLOOKUP($A238,opiskelijoiden_mittaus!$B$2:$AE$292,8,FALSE)="","",VLOOKUP($A238,opiskelijoiden_mittaus!$B$2:$AE$292,8,FALSE))</f>
        <v>139</v>
      </c>
      <c r="L238">
        <f t="shared" si="31"/>
        <v>0</v>
      </c>
      <c r="M238">
        <f t="shared" si="32"/>
        <v>1</v>
      </c>
      <c r="N238">
        <f t="shared" si="33"/>
        <v>0</v>
      </c>
      <c r="O238">
        <f t="shared" si="34"/>
        <v>1</v>
      </c>
      <c r="P238">
        <f t="shared" si="35"/>
        <v>0</v>
      </c>
      <c r="Q238">
        <f t="shared" si="36"/>
        <v>0</v>
      </c>
      <c r="R238">
        <f t="shared" si="37"/>
        <v>1</v>
      </c>
      <c r="S238">
        <f t="shared" si="38"/>
        <v>0</v>
      </c>
      <c r="T238">
        <f t="shared" si="39"/>
        <v>1</v>
      </c>
      <c r="U238">
        <f t="shared" si="40"/>
        <v>1</v>
      </c>
    </row>
    <row r="239" spans="1:21" ht="12.75">
      <c r="A239">
        <v>779</v>
      </c>
      <c r="B239">
        <f>IF(VLOOKUP($A239,uusintamittaus!$B$2:$AE$292,4,FALSE)="","",VLOOKUP($A239,uusintamittaus!$B$2:$AE$292,4,FALSE))</f>
        <v>3</v>
      </c>
      <c r="C239">
        <f>IF(VLOOKUP($A239,uusintamittaus!$B$2:$AE$292,5,FALSE)="","",VLOOKUP($A239,uusintamittaus!$B$2:$AE$292,5,FALSE))</f>
        <v>2</v>
      </c>
      <c r="D239">
        <f>IF(VLOOKUP($A239,uusintamittaus!$B$2:$AE$292,6,FALSE)="","",VLOOKUP($A239,uusintamittaus!$B$2:$AE$292,6,FALSE))</f>
        <v>2</v>
      </c>
      <c r="E239">
        <f>IF(VLOOKUP($A239,uusintamittaus!$B$2:$AE$292,7,FALSE)="","",VLOOKUP($A239,uusintamittaus!$B$2:$AE$292,7,FALSE))</f>
        <v>11</v>
      </c>
      <c r="F239">
        <f>IF(VLOOKUP($A239,uusintamittaus!$B$2:$AE$292,8,FALSE)="","",VLOOKUP($A239,uusintamittaus!$B$2:$AE$292,8,FALSE))</f>
        <v>108</v>
      </c>
      <c r="G239">
        <f>IF(VLOOKUP($A239,opiskelijoiden_mittaus!$B$2:$AE$292,4,FALSE)="","",VLOOKUP($A239,opiskelijoiden_mittaus!$B$2:$AE$292,4,FALSE))</f>
        <v>3</v>
      </c>
      <c r="H239">
        <f>IF(VLOOKUP($A239,opiskelijoiden_mittaus!$B$2:$AE$292,5,FALSE)="","",VLOOKUP($A239,opiskelijoiden_mittaus!$B$2:$AE$292,5,FALSE))</f>
        <v>2</v>
      </c>
      <c r="I239">
        <f>IF(VLOOKUP($A239,opiskelijoiden_mittaus!$B$2:$AE$292,6,FALSE)="","",VLOOKUP($A239,opiskelijoiden_mittaus!$B$2:$AE$292,6,FALSE))</f>
        <v>2</v>
      </c>
      <c r="J239">
        <f>IF(VLOOKUP($A239,opiskelijoiden_mittaus!$B$2:$AE$292,7,FALSE)="","",VLOOKUP($A239,opiskelijoiden_mittaus!$B$2:$AE$292,7,FALSE))</f>
        <v>11</v>
      </c>
      <c r="K239">
        <f>IF(VLOOKUP($A239,opiskelijoiden_mittaus!$B$2:$AE$292,8,FALSE)="","",VLOOKUP($A239,opiskelijoiden_mittaus!$B$2:$AE$292,8,FALSE))</f>
        <v>108</v>
      </c>
      <c r="L239">
        <f t="shared" si="31"/>
        <v>0</v>
      </c>
      <c r="M239">
        <f t="shared" si="32"/>
        <v>1</v>
      </c>
      <c r="N239">
        <f t="shared" si="33"/>
        <v>0</v>
      </c>
      <c r="O239">
        <f t="shared" si="34"/>
        <v>1</v>
      </c>
      <c r="P239">
        <f t="shared" si="35"/>
        <v>0</v>
      </c>
      <c r="Q239">
        <f t="shared" si="36"/>
        <v>0</v>
      </c>
      <c r="R239">
        <f t="shared" si="37"/>
        <v>1</v>
      </c>
      <c r="S239">
        <f t="shared" si="38"/>
        <v>0</v>
      </c>
      <c r="T239">
        <f t="shared" si="39"/>
        <v>1</v>
      </c>
      <c r="U239">
        <f t="shared" si="40"/>
        <v>0</v>
      </c>
    </row>
    <row r="240" spans="1:21" ht="12.75">
      <c r="A240">
        <v>780</v>
      </c>
      <c r="B240">
        <f>IF(VLOOKUP($A240,uusintamittaus!$B$2:$AE$292,4,FALSE)="","",VLOOKUP($A240,uusintamittaus!$B$2:$AE$292,4,FALSE))</f>
        <v>3</v>
      </c>
      <c r="C240">
        <f>IF(VLOOKUP($A240,uusintamittaus!$B$2:$AE$292,5,FALSE)="","",VLOOKUP($A240,uusintamittaus!$B$2:$AE$292,5,FALSE))</f>
        <v>2</v>
      </c>
      <c r="D240">
        <f>IF(VLOOKUP($A240,uusintamittaus!$B$2:$AE$292,6,FALSE)="","",VLOOKUP($A240,uusintamittaus!$B$2:$AE$292,6,FALSE))</f>
        <v>2</v>
      </c>
      <c r="E240">
        <f>IF(VLOOKUP($A240,uusintamittaus!$B$2:$AE$292,7,FALSE)="","",VLOOKUP($A240,uusintamittaus!$B$2:$AE$292,7,FALSE))</f>
        <v>11</v>
      </c>
      <c r="F240">
        <f>IF(VLOOKUP($A240,uusintamittaus!$B$2:$AE$292,8,FALSE)="","",VLOOKUP($A240,uusintamittaus!$B$2:$AE$292,8,FALSE))</f>
        <v>114</v>
      </c>
      <c r="G240">
        <f>IF(VLOOKUP($A240,opiskelijoiden_mittaus!$B$2:$AE$292,4,FALSE)="","",VLOOKUP($A240,opiskelijoiden_mittaus!$B$2:$AE$292,4,FALSE))</f>
        <v>3</v>
      </c>
      <c r="H240">
        <f>IF(VLOOKUP($A240,opiskelijoiden_mittaus!$B$2:$AE$292,5,FALSE)="","",VLOOKUP($A240,opiskelijoiden_mittaus!$B$2:$AE$292,5,FALSE))</f>
        <v>2</v>
      </c>
      <c r="I240">
        <f>IF(VLOOKUP($A240,opiskelijoiden_mittaus!$B$2:$AE$292,6,FALSE)="","",VLOOKUP($A240,opiskelijoiden_mittaus!$B$2:$AE$292,6,FALSE))</f>
        <v>2</v>
      </c>
      <c r="J240">
        <f>IF(VLOOKUP($A240,opiskelijoiden_mittaus!$B$2:$AE$292,7,FALSE)="","",VLOOKUP($A240,opiskelijoiden_mittaus!$B$2:$AE$292,7,FALSE))</f>
        <v>11</v>
      </c>
      <c r="K240">
        <f>IF(VLOOKUP($A240,opiskelijoiden_mittaus!$B$2:$AE$292,8,FALSE)="","",VLOOKUP($A240,opiskelijoiden_mittaus!$B$2:$AE$292,8,FALSE))</f>
        <v>112</v>
      </c>
      <c r="L240">
        <f t="shared" si="31"/>
        <v>0</v>
      </c>
      <c r="M240">
        <f t="shared" si="32"/>
        <v>1</v>
      </c>
      <c r="N240">
        <f t="shared" si="33"/>
        <v>0</v>
      </c>
      <c r="O240">
        <f t="shared" si="34"/>
        <v>1</v>
      </c>
      <c r="P240">
        <f t="shared" si="35"/>
        <v>0</v>
      </c>
      <c r="Q240">
        <f t="shared" si="36"/>
        <v>0</v>
      </c>
      <c r="R240">
        <f t="shared" si="37"/>
        <v>1</v>
      </c>
      <c r="S240">
        <f t="shared" si="38"/>
        <v>0</v>
      </c>
      <c r="T240">
        <f t="shared" si="39"/>
        <v>1</v>
      </c>
      <c r="U240">
        <f t="shared" si="40"/>
        <v>2</v>
      </c>
    </row>
    <row r="241" spans="1:21" ht="12.75">
      <c r="A241">
        <v>781</v>
      </c>
      <c r="B241">
        <f>IF(VLOOKUP($A241,uusintamittaus!$B$2:$AE$292,4,FALSE)="","",VLOOKUP($A241,uusintamittaus!$B$2:$AE$292,4,FALSE))</f>
        <v>3</v>
      </c>
      <c r="C241">
        <f>IF(VLOOKUP($A241,uusintamittaus!$B$2:$AE$292,5,FALSE)="","",VLOOKUP($A241,uusintamittaus!$B$2:$AE$292,5,FALSE))</f>
        <v>2</v>
      </c>
      <c r="D241">
        <f>IF(VLOOKUP($A241,uusintamittaus!$B$2:$AE$292,6,FALSE)="","",VLOOKUP($A241,uusintamittaus!$B$2:$AE$292,6,FALSE))</f>
        <v>2</v>
      </c>
      <c r="E241">
        <f>IF(VLOOKUP($A241,uusintamittaus!$B$2:$AE$292,7,FALSE)="","",VLOOKUP($A241,uusintamittaus!$B$2:$AE$292,7,FALSE))</f>
        <v>11</v>
      </c>
      <c r="F241">
        <f>IF(VLOOKUP($A241,uusintamittaus!$B$2:$AE$292,8,FALSE)="","",VLOOKUP($A241,uusintamittaus!$B$2:$AE$292,8,FALSE))</f>
        <v>120</v>
      </c>
      <c r="G241">
        <f>IF(VLOOKUP($A241,opiskelijoiden_mittaus!$B$2:$AE$292,4,FALSE)="","",VLOOKUP($A241,opiskelijoiden_mittaus!$B$2:$AE$292,4,FALSE))</f>
        <v>3</v>
      </c>
      <c r="H241">
        <f>IF(VLOOKUP($A241,opiskelijoiden_mittaus!$B$2:$AE$292,5,FALSE)="","",VLOOKUP($A241,opiskelijoiden_mittaus!$B$2:$AE$292,5,FALSE))</f>
        <v>2</v>
      </c>
      <c r="I241">
        <f>IF(VLOOKUP($A241,opiskelijoiden_mittaus!$B$2:$AE$292,6,FALSE)="","",VLOOKUP($A241,opiskelijoiden_mittaus!$B$2:$AE$292,6,FALSE))</f>
        <v>2</v>
      </c>
      <c r="J241">
        <f>IF(VLOOKUP($A241,opiskelijoiden_mittaus!$B$2:$AE$292,7,FALSE)="","",VLOOKUP($A241,opiskelijoiden_mittaus!$B$2:$AE$292,7,FALSE))</f>
        <v>11</v>
      </c>
      <c r="K241">
        <f>IF(VLOOKUP($A241,opiskelijoiden_mittaus!$B$2:$AE$292,8,FALSE)="","",VLOOKUP($A241,opiskelijoiden_mittaus!$B$2:$AE$292,8,FALSE))</f>
        <v>120</v>
      </c>
      <c r="L241">
        <f t="shared" si="31"/>
        <v>0</v>
      </c>
      <c r="M241">
        <f t="shared" si="32"/>
        <v>1</v>
      </c>
      <c r="N241">
        <f t="shared" si="33"/>
        <v>0</v>
      </c>
      <c r="O241">
        <f t="shared" si="34"/>
        <v>1</v>
      </c>
      <c r="P241">
        <f t="shared" si="35"/>
        <v>0</v>
      </c>
      <c r="Q241">
        <f t="shared" si="36"/>
        <v>0</v>
      </c>
      <c r="R241">
        <f t="shared" si="37"/>
        <v>1</v>
      </c>
      <c r="S241">
        <f t="shared" si="38"/>
        <v>0</v>
      </c>
      <c r="T241">
        <f t="shared" si="39"/>
        <v>1</v>
      </c>
      <c r="U241">
        <f t="shared" si="40"/>
        <v>0</v>
      </c>
    </row>
    <row r="242" spans="1:21" ht="12.75">
      <c r="A242">
        <v>782</v>
      </c>
      <c r="B242">
        <f>IF(VLOOKUP($A242,uusintamittaus!$B$2:$AE$292,4,FALSE)="","",VLOOKUP($A242,uusintamittaus!$B$2:$AE$292,4,FALSE))</f>
        <v>3</v>
      </c>
      <c r="C242">
        <f>IF(VLOOKUP($A242,uusintamittaus!$B$2:$AE$292,5,FALSE)="","",VLOOKUP($A242,uusintamittaus!$B$2:$AE$292,5,FALSE))</f>
        <v>2</v>
      </c>
      <c r="D242">
        <f>IF(VLOOKUP($A242,uusintamittaus!$B$2:$AE$292,6,FALSE)="","",VLOOKUP($A242,uusintamittaus!$B$2:$AE$292,6,FALSE))</f>
        <v>2</v>
      </c>
      <c r="E242">
        <f>IF(VLOOKUP($A242,uusintamittaus!$B$2:$AE$292,7,FALSE)="","",VLOOKUP($A242,uusintamittaus!$B$2:$AE$292,7,FALSE))</f>
        <v>11</v>
      </c>
      <c r="F242">
        <f>IF(VLOOKUP($A242,uusintamittaus!$B$2:$AE$292,8,FALSE)="","",VLOOKUP($A242,uusintamittaus!$B$2:$AE$292,8,FALSE))</f>
        <v>116</v>
      </c>
      <c r="G242">
        <f>IF(VLOOKUP($A242,opiskelijoiden_mittaus!$B$2:$AE$292,4,FALSE)="","",VLOOKUP($A242,opiskelijoiden_mittaus!$B$2:$AE$292,4,FALSE))</f>
        <v>3</v>
      </c>
      <c r="H242">
        <f>IF(VLOOKUP($A242,opiskelijoiden_mittaus!$B$2:$AE$292,5,FALSE)="","",VLOOKUP($A242,opiskelijoiden_mittaus!$B$2:$AE$292,5,FALSE))</f>
        <v>2</v>
      </c>
      <c r="I242">
        <f>IF(VLOOKUP($A242,opiskelijoiden_mittaus!$B$2:$AE$292,6,FALSE)="","",VLOOKUP($A242,opiskelijoiden_mittaus!$B$2:$AE$292,6,FALSE))</f>
        <v>2</v>
      </c>
      <c r="J242">
        <f>IF(VLOOKUP($A242,opiskelijoiden_mittaus!$B$2:$AE$292,7,FALSE)="","",VLOOKUP($A242,opiskelijoiden_mittaus!$B$2:$AE$292,7,FALSE))</f>
        <v>11</v>
      </c>
      <c r="K242">
        <f>IF(VLOOKUP($A242,opiskelijoiden_mittaus!$B$2:$AE$292,8,FALSE)="","",VLOOKUP($A242,opiskelijoiden_mittaus!$B$2:$AE$292,8,FALSE))</f>
        <v>119</v>
      </c>
      <c r="L242">
        <f t="shared" si="31"/>
        <v>0</v>
      </c>
      <c r="M242">
        <f t="shared" si="32"/>
        <v>1</v>
      </c>
      <c r="N242">
        <f t="shared" si="33"/>
        <v>0</v>
      </c>
      <c r="O242">
        <f t="shared" si="34"/>
        <v>1</v>
      </c>
      <c r="P242">
        <f t="shared" si="35"/>
        <v>0</v>
      </c>
      <c r="Q242">
        <f t="shared" si="36"/>
        <v>0</v>
      </c>
      <c r="R242">
        <f t="shared" si="37"/>
        <v>1</v>
      </c>
      <c r="S242">
        <f t="shared" si="38"/>
        <v>0</v>
      </c>
      <c r="T242">
        <f t="shared" si="39"/>
        <v>1</v>
      </c>
      <c r="U242">
        <f t="shared" si="40"/>
        <v>-3</v>
      </c>
    </row>
    <row r="243" spans="1:21" ht="12.75">
      <c r="A243">
        <v>783</v>
      </c>
      <c r="B243">
        <f>IF(VLOOKUP($A243,uusintamittaus!$B$2:$AE$292,4,FALSE)="","",VLOOKUP($A243,uusintamittaus!$B$2:$AE$292,4,FALSE))</f>
        <v>3</v>
      </c>
      <c r="C243">
        <f>IF(VLOOKUP($A243,uusintamittaus!$B$2:$AE$292,5,FALSE)="","",VLOOKUP($A243,uusintamittaus!$B$2:$AE$292,5,FALSE))</f>
        <v>2</v>
      </c>
      <c r="D243">
        <f>IF(VLOOKUP($A243,uusintamittaus!$B$2:$AE$292,6,FALSE)="","",VLOOKUP($A243,uusintamittaus!$B$2:$AE$292,6,FALSE))</f>
        <v>2</v>
      </c>
      <c r="E243">
        <f>IF(VLOOKUP($A243,uusintamittaus!$B$2:$AE$292,7,FALSE)="","",VLOOKUP($A243,uusintamittaus!$B$2:$AE$292,7,FALSE))</f>
        <v>11</v>
      </c>
      <c r="F243">
        <f>IF(VLOOKUP($A243,uusintamittaus!$B$2:$AE$292,8,FALSE)="","",VLOOKUP($A243,uusintamittaus!$B$2:$AE$292,8,FALSE))</f>
        <v>137</v>
      </c>
      <c r="G243">
        <f>IF(VLOOKUP($A243,opiskelijoiden_mittaus!$B$2:$AE$292,4,FALSE)="","",VLOOKUP($A243,opiskelijoiden_mittaus!$B$2:$AE$292,4,FALSE))</f>
        <v>3</v>
      </c>
      <c r="H243">
        <f>IF(VLOOKUP($A243,opiskelijoiden_mittaus!$B$2:$AE$292,5,FALSE)="","",VLOOKUP($A243,opiskelijoiden_mittaus!$B$2:$AE$292,5,FALSE))</f>
        <v>2</v>
      </c>
      <c r="I243">
        <f>IF(VLOOKUP($A243,opiskelijoiden_mittaus!$B$2:$AE$292,6,FALSE)="","",VLOOKUP($A243,opiskelijoiden_mittaus!$B$2:$AE$292,6,FALSE))</f>
        <v>2</v>
      </c>
      <c r="J243">
        <f>IF(VLOOKUP($A243,opiskelijoiden_mittaus!$B$2:$AE$292,7,FALSE)="","",VLOOKUP($A243,opiskelijoiden_mittaus!$B$2:$AE$292,7,FALSE))</f>
        <v>11</v>
      </c>
      <c r="K243">
        <f>IF(VLOOKUP($A243,opiskelijoiden_mittaus!$B$2:$AE$292,8,FALSE)="","",VLOOKUP($A243,opiskelijoiden_mittaus!$B$2:$AE$292,8,FALSE))</f>
        <v>138</v>
      </c>
      <c r="L243">
        <f t="shared" si="31"/>
        <v>0</v>
      </c>
      <c r="M243">
        <f t="shared" si="32"/>
        <v>1</v>
      </c>
      <c r="N243">
        <f t="shared" si="33"/>
        <v>0</v>
      </c>
      <c r="O243">
        <f t="shared" si="34"/>
        <v>1</v>
      </c>
      <c r="P243">
        <f t="shared" si="35"/>
        <v>0</v>
      </c>
      <c r="Q243">
        <f t="shared" si="36"/>
        <v>0</v>
      </c>
      <c r="R243">
        <f t="shared" si="37"/>
        <v>1</v>
      </c>
      <c r="S243">
        <f t="shared" si="38"/>
        <v>0</v>
      </c>
      <c r="T243">
        <f t="shared" si="39"/>
        <v>1</v>
      </c>
      <c r="U243">
        <f t="shared" si="40"/>
        <v>-1</v>
      </c>
    </row>
    <row r="244" spans="1:21" ht="12.75">
      <c r="A244">
        <v>784</v>
      </c>
      <c r="B244">
        <f>IF(VLOOKUP($A244,uusintamittaus!$B$2:$AE$292,4,FALSE)="","",VLOOKUP($A244,uusintamittaus!$B$2:$AE$292,4,FALSE))</f>
        <v>3</v>
      </c>
      <c r="C244">
        <f>IF(VLOOKUP($A244,uusintamittaus!$B$2:$AE$292,5,FALSE)="","",VLOOKUP($A244,uusintamittaus!$B$2:$AE$292,5,FALSE))</f>
        <v>2</v>
      </c>
      <c r="D244">
        <f>IF(VLOOKUP($A244,uusintamittaus!$B$2:$AE$292,6,FALSE)="","",VLOOKUP($A244,uusintamittaus!$B$2:$AE$292,6,FALSE))</f>
        <v>2</v>
      </c>
      <c r="E244">
        <f>IF(VLOOKUP($A244,uusintamittaus!$B$2:$AE$292,7,FALSE)="","",VLOOKUP($A244,uusintamittaus!$B$2:$AE$292,7,FALSE))</f>
        <v>12</v>
      </c>
      <c r="F244">
        <f>IF(VLOOKUP($A244,uusintamittaus!$B$2:$AE$292,8,FALSE)="","",VLOOKUP($A244,uusintamittaus!$B$2:$AE$292,8,FALSE))</f>
        <v>107</v>
      </c>
      <c r="G244">
        <f>IF(VLOOKUP($A244,opiskelijoiden_mittaus!$B$2:$AE$292,4,FALSE)="","",VLOOKUP($A244,opiskelijoiden_mittaus!$B$2:$AE$292,4,FALSE))</f>
        <v>3</v>
      </c>
      <c r="H244">
        <f>IF(VLOOKUP($A244,opiskelijoiden_mittaus!$B$2:$AE$292,5,FALSE)="","",VLOOKUP($A244,opiskelijoiden_mittaus!$B$2:$AE$292,5,FALSE))</f>
        <v>2</v>
      </c>
      <c r="I244">
        <f>IF(VLOOKUP($A244,opiskelijoiden_mittaus!$B$2:$AE$292,6,FALSE)="","",VLOOKUP($A244,opiskelijoiden_mittaus!$B$2:$AE$292,6,FALSE))</f>
        <v>2</v>
      </c>
      <c r="J244">
        <f>IF(VLOOKUP($A244,opiskelijoiden_mittaus!$B$2:$AE$292,7,FALSE)="","",VLOOKUP($A244,opiskelijoiden_mittaus!$B$2:$AE$292,7,FALSE))</f>
        <v>11</v>
      </c>
      <c r="K244">
        <f>IF(VLOOKUP($A244,opiskelijoiden_mittaus!$B$2:$AE$292,8,FALSE)="","",VLOOKUP($A244,opiskelijoiden_mittaus!$B$2:$AE$292,8,FALSE))</f>
        <v>106</v>
      </c>
      <c r="L244">
        <f t="shared" si="31"/>
        <v>0</v>
      </c>
      <c r="M244">
        <f t="shared" si="32"/>
        <v>1</v>
      </c>
      <c r="N244">
        <f t="shared" si="33"/>
        <v>0</v>
      </c>
      <c r="O244">
        <f t="shared" si="34"/>
        <v>1</v>
      </c>
      <c r="P244">
        <f t="shared" si="35"/>
        <v>0</v>
      </c>
      <c r="Q244">
        <f t="shared" si="36"/>
        <v>0</v>
      </c>
      <c r="R244">
        <f t="shared" si="37"/>
        <v>1</v>
      </c>
      <c r="S244">
        <f t="shared" si="38"/>
        <v>1</v>
      </c>
      <c r="T244">
        <f t="shared" si="39"/>
        <v>1</v>
      </c>
      <c r="U244">
        <f t="shared" si="40"/>
        <v>1</v>
      </c>
    </row>
    <row r="245" spans="1:21" ht="12.75">
      <c r="A245">
        <v>785</v>
      </c>
      <c r="B245">
        <f>IF(VLOOKUP($A245,uusintamittaus!$B$2:$AE$292,4,FALSE)="","",VLOOKUP($A245,uusintamittaus!$B$2:$AE$292,4,FALSE))</f>
        <v>3</v>
      </c>
      <c r="C245">
        <f>IF(VLOOKUP($A245,uusintamittaus!$B$2:$AE$292,5,FALSE)="","",VLOOKUP($A245,uusintamittaus!$B$2:$AE$292,5,FALSE))</f>
        <v>2</v>
      </c>
      <c r="D245">
        <f>IF(VLOOKUP($A245,uusintamittaus!$B$2:$AE$292,6,FALSE)="","",VLOOKUP($A245,uusintamittaus!$B$2:$AE$292,6,FALSE))</f>
        <v>2</v>
      </c>
      <c r="E245">
        <f>IF(VLOOKUP($A245,uusintamittaus!$B$2:$AE$292,7,FALSE)="","",VLOOKUP($A245,uusintamittaus!$B$2:$AE$292,7,FALSE))</f>
        <v>11</v>
      </c>
      <c r="F245">
        <f>IF(VLOOKUP($A245,uusintamittaus!$B$2:$AE$292,8,FALSE)="","",VLOOKUP($A245,uusintamittaus!$B$2:$AE$292,8,FALSE))</f>
        <v>138</v>
      </c>
      <c r="G245">
        <f>IF(VLOOKUP($A245,opiskelijoiden_mittaus!$B$2:$AE$292,4,FALSE)="","",VLOOKUP($A245,opiskelijoiden_mittaus!$B$2:$AE$292,4,FALSE))</f>
        <v>3</v>
      </c>
      <c r="H245">
        <f>IF(VLOOKUP($A245,opiskelijoiden_mittaus!$B$2:$AE$292,5,FALSE)="","",VLOOKUP($A245,opiskelijoiden_mittaus!$B$2:$AE$292,5,FALSE))</f>
        <v>2</v>
      </c>
      <c r="I245">
        <f>IF(VLOOKUP($A245,opiskelijoiden_mittaus!$B$2:$AE$292,6,FALSE)="","",VLOOKUP($A245,opiskelijoiden_mittaus!$B$2:$AE$292,6,FALSE))</f>
        <v>2</v>
      </c>
      <c r="J245">
        <f>IF(VLOOKUP($A245,opiskelijoiden_mittaus!$B$2:$AE$292,7,FALSE)="","",VLOOKUP($A245,opiskelijoiden_mittaus!$B$2:$AE$292,7,FALSE))</f>
        <v>11</v>
      </c>
      <c r="K245">
        <f>IF(VLOOKUP($A245,opiskelijoiden_mittaus!$B$2:$AE$292,8,FALSE)="","",VLOOKUP($A245,opiskelijoiden_mittaus!$B$2:$AE$292,8,FALSE))</f>
        <v>137</v>
      </c>
      <c r="L245">
        <f t="shared" si="31"/>
        <v>0</v>
      </c>
      <c r="M245">
        <f t="shared" si="32"/>
        <v>1</v>
      </c>
      <c r="N245">
        <f t="shared" si="33"/>
        <v>0</v>
      </c>
      <c r="O245">
        <f t="shared" si="34"/>
        <v>1</v>
      </c>
      <c r="P245">
        <f t="shared" si="35"/>
        <v>0</v>
      </c>
      <c r="Q245">
        <f t="shared" si="36"/>
        <v>0</v>
      </c>
      <c r="R245">
        <f t="shared" si="37"/>
        <v>1</v>
      </c>
      <c r="S245">
        <f t="shared" si="38"/>
        <v>0</v>
      </c>
      <c r="T245">
        <f t="shared" si="39"/>
        <v>1</v>
      </c>
      <c r="U245">
        <f t="shared" si="40"/>
        <v>1</v>
      </c>
    </row>
    <row r="246" spans="1:21" ht="12.75">
      <c r="A246">
        <v>786</v>
      </c>
      <c r="B246">
        <f>IF(VLOOKUP($A246,uusintamittaus!$B$2:$AE$292,4,FALSE)="","",VLOOKUP($A246,uusintamittaus!$B$2:$AE$292,4,FALSE))</f>
        <v>3</v>
      </c>
      <c r="C246">
        <f>IF(VLOOKUP($A246,uusintamittaus!$B$2:$AE$292,5,FALSE)="","",VLOOKUP($A246,uusintamittaus!$B$2:$AE$292,5,FALSE))</f>
        <v>2</v>
      </c>
      <c r="D246">
        <f>IF(VLOOKUP($A246,uusintamittaus!$B$2:$AE$292,6,FALSE)="","",VLOOKUP($A246,uusintamittaus!$B$2:$AE$292,6,FALSE))</f>
        <v>3</v>
      </c>
      <c r="E246">
        <f>IF(VLOOKUP($A246,uusintamittaus!$B$2:$AE$292,7,FALSE)="","",VLOOKUP($A246,uusintamittaus!$B$2:$AE$292,7,FALSE))</f>
        <v>22</v>
      </c>
      <c r="F246">
        <f>IF(VLOOKUP($A246,uusintamittaus!$B$2:$AE$292,8,FALSE)="","",VLOOKUP($A246,uusintamittaus!$B$2:$AE$292,8,FALSE))</f>
        <v>166</v>
      </c>
      <c r="G246">
        <f>IF(VLOOKUP($A246,opiskelijoiden_mittaus!$B$2:$AE$292,4,FALSE)="","",VLOOKUP($A246,opiskelijoiden_mittaus!$B$2:$AE$292,4,FALSE))</f>
        <v>3</v>
      </c>
      <c r="H246">
        <f>IF(VLOOKUP($A246,opiskelijoiden_mittaus!$B$2:$AE$292,5,FALSE)="","",VLOOKUP($A246,opiskelijoiden_mittaus!$B$2:$AE$292,5,FALSE))</f>
        <v>2</v>
      </c>
      <c r="I246">
        <f>IF(VLOOKUP($A246,opiskelijoiden_mittaus!$B$2:$AE$292,6,FALSE)="","",VLOOKUP($A246,opiskelijoiden_mittaus!$B$2:$AE$292,6,FALSE))</f>
        <v>2</v>
      </c>
      <c r="J246">
        <f>IF(VLOOKUP($A246,opiskelijoiden_mittaus!$B$2:$AE$292,7,FALSE)="","",VLOOKUP($A246,opiskelijoiden_mittaus!$B$2:$AE$292,7,FALSE))</f>
        <v>22</v>
      </c>
      <c r="K246">
        <f>IF(VLOOKUP($A246,opiskelijoiden_mittaus!$B$2:$AE$292,8,FALSE)="","",VLOOKUP($A246,opiskelijoiden_mittaus!$B$2:$AE$292,8,FALSE))</f>
        <v>168</v>
      </c>
      <c r="L246">
        <f t="shared" si="31"/>
        <v>0</v>
      </c>
      <c r="M246">
        <f t="shared" si="32"/>
        <v>1</v>
      </c>
      <c r="N246">
        <f t="shared" si="33"/>
        <v>0</v>
      </c>
      <c r="O246">
        <f t="shared" si="34"/>
        <v>1</v>
      </c>
      <c r="P246">
        <f t="shared" si="35"/>
        <v>1</v>
      </c>
      <c r="Q246">
        <f t="shared" si="36"/>
        <v>1</v>
      </c>
      <c r="R246">
        <f t="shared" si="37"/>
        <v>1</v>
      </c>
      <c r="S246">
        <f t="shared" si="38"/>
        <v>0</v>
      </c>
      <c r="T246">
        <f t="shared" si="39"/>
        <v>1</v>
      </c>
      <c r="U246">
        <f t="shared" si="40"/>
        <v>-2</v>
      </c>
    </row>
    <row r="247" spans="1:21" ht="12.75">
      <c r="A247">
        <v>787</v>
      </c>
      <c r="B247">
        <f>IF(VLOOKUP($A247,uusintamittaus!$B$2:$AE$292,4,FALSE)="","",VLOOKUP($A247,uusintamittaus!$B$2:$AE$292,4,FALSE))</f>
        <v>3</v>
      </c>
      <c r="C247">
        <f>IF(VLOOKUP($A247,uusintamittaus!$B$2:$AE$292,5,FALSE)="","",VLOOKUP($A247,uusintamittaus!$B$2:$AE$292,5,FALSE))</f>
        <v>2</v>
      </c>
      <c r="D247">
        <f>IF(VLOOKUP($A247,uusintamittaus!$B$2:$AE$292,6,FALSE)="","",VLOOKUP($A247,uusintamittaus!$B$2:$AE$292,6,FALSE))</f>
        <v>2</v>
      </c>
      <c r="E247">
        <f>IF(VLOOKUP($A247,uusintamittaus!$B$2:$AE$292,7,FALSE)="","",VLOOKUP($A247,uusintamittaus!$B$2:$AE$292,7,FALSE))</f>
        <v>11</v>
      </c>
      <c r="F247">
        <f>IF(VLOOKUP($A247,uusintamittaus!$B$2:$AE$292,8,FALSE)="","",VLOOKUP($A247,uusintamittaus!$B$2:$AE$292,8,FALSE))</f>
        <v>138</v>
      </c>
      <c r="G247">
        <f>IF(VLOOKUP($A247,opiskelijoiden_mittaus!$B$2:$AE$292,4,FALSE)="","",VLOOKUP($A247,opiskelijoiden_mittaus!$B$2:$AE$292,4,FALSE))</f>
        <v>3</v>
      </c>
      <c r="H247">
        <f>IF(VLOOKUP($A247,opiskelijoiden_mittaus!$B$2:$AE$292,5,FALSE)="","",VLOOKUP($A247,opiskelijoiden_mittaus!$B$2:$AE$292,5,FALSE))</f>
        <v>2</v>
      </c>
      <c r="I247">
        <f>IF(VLOOKUP($A247,opiskelijoiden_mittaus!$B$2:$AE$292,6,FALSE)="","",VLOOKUP($A247,opiskelijoiden_mittaus!$B$2:$AE$292,6,FALSE))</f>
        <v>2</v>
      </c>
      <c r="J247">
        <f>IF(VLOOKUP($A247,opiskelijoiden_mittaus!$B$2:$AE$292,7,FALSE)="","",VLOOKUP($A247,opiskelijoiden_mittaus!$B$2:$AE$292,7,FALSE))</f>
        <v>11</v>
      </c>
      <c r="K247">
        <f>IF(VLOOKUP($A247,opiskelijoiden_mittaus!$B$2:$AE$292,8,FALSE)="","",VLOOKUP($A247,opiskelijoiden_mittaus!$B$2:$AE$292,8,FALSE))</f>
        <v>136</v>
      </c>
      <c r="L247">
        <f t="shared" si="31"/>
        <v>0</v>
      </c>
      <c r="M247">
        <f t="shared" si="32"/>
        <v>1</v>
      </c>
      <c r="N247">
        <f t="shared" si="33"/>
        <v>0</v>
      </c>
      <c r="O247">
        <f t="shared" si="34"/>
        <v>1</v>
      </c>
      <c r="P247">
        <f t="shared" si="35"/>
        <v>0</v>
      </c>
      <c r="Q247">
        <f t="shared" si="36"/>
        <v>0</v>
      </c>
      <c r="R247">
        <f t="shared" si="37"/>
        <v>1</v>
      </c>
      <c r="S247">
        <f t="shared" si="38"/>
        <v>0</v>
      </c>
      <c r="T247">
        <f t="shared" si="39"/>
        <v>1</v>
      </c>
      <c r="U247">
        <f t="shared" si="40"/>
        <v>2</v>
      </c>
    </row>
    <row r="248" spans="1:21" ht="12.75">
      <c r="A248">
        <v>788</v>
      </c>
      <c r="B248">
        <f>IF(VLOOKUP($A248,uusintamittaus!$B$2:$AE$292,4,FALSE)="","",VLOOKUP($A248,uusintamittaus!$B$2:$AE$292,4,FALSE))</f>
        <v>3</v>
      </c>
      <c r="C248">
        <f>IF(VLOOKUP($A248,uusintamittaus!$B$2:$AE$292,5,FALSE)="","",VLOOKUP($A248,uusintamittaus!$B$2:$AE$292,5,FALSE))</f>
        <v>2</v>
      </c>
      <c r="D248">
        <f>IF(VLOOKUP($A248,uusintamittaus!$B$2:$AE$292,6,FALSE)="","",VLOOKUP($A248,uusintamittaus!$B$2:$AE$292,6,FALSE))</f>
        <v>2</v>
      </c>
      <c r="E248">
        <f>IF(VLOOKUP($A248,uusintamittaus!$B$2:$AE$292,7,FALSE)="","",VLOOKUP($A248,uusintamittaus!$B$2:$AE$292,7,FALSE))</f>
        <v>12</v>
      </c>
      <c r="F248">
        <f>IF(VLOOKUP($A248,uusintamittaus!$B$2:$AE$292,8,FALSE)="","",VLOOKUP($A248,uusintamittaus!$B$2:$AE$292,8,FALSE))</f>
        <v>117</v>
      </c>
      <c r="G248">
        <f>IF(VLOOKUP($A248,opiskelijoiden_mittaus!$B$2:$AE$292,4,FALSE)="","",VLOOKUP($A248,opiskelijoiden_mittaus!$B$2:$AE$292,4,FALSE))</f>
        <v>3</v>
      </c>
      <c r="H248">
        <f>IF(VLOOKUP($A248,opiskelijoiden_mittaus!$B$2:$AE$292,5,FALSE)="","",VLOOKUP($A248,opiskelijoiden_mittaus!$B$2:$AE$292,5,FALSE))</f>
        <v>2</v>
      </c>
      <c r="I248">
        <f>IF(VLOOKUP($A248,opiskelijoiden_mittaus!$B$2:$AE$292,6,FALSE)="","",VLOOKUP($A248,opiskelijoiden_mittaus!$B$2:$AE$292,6,FALSE))</f>
        <v>2</v>
      </c>
      <c r="J248">
        <f>IF(VLOOKUP($A248,opiskelijoiden_mittaus!$B$2:$AE$292,7,FALSE)="","",VLOOKUP($A248,opiskelijoiden_mittaus!$B$2:$AE$292,7,FALSE))</f>
        <v>11</v>
      </c>
      <c r="K248">
        <f>IF(VLOOKUP($A248,opiskelijoiden_mittaus!$B$2:$AE$292,8,FALSE)="","",VLOOKUP($A248,opiskelijoiden_mittaus!$B$2:$AE$292,8,FALSE))</f>
        <v>119</v>
      </c>
      <c r="L248">
        <f t="shared" si="31"/>
        <v>0</v>
      </c>
      <c r="M248">
        <f t="shared" si="32"/>
        <v>1</v>
      </c>
      <c r="N248">
        <f t="shared" si="33"/>
        <v>0</v>
      </c>
      <c r="O248">
        <f t="shared" si="34"/>
        <v>1</v>
      </c>
      <c r="P248">
        <f t="shared" si="35"/>
        <v>0</v>
      </c>
      <c r="Q248">
        <f t="shared" si="36"/>
        <v>0</v>
      </c>
      <c r="R248">
        <f t="shared" si="37"/>
        <v>1</v>
      </c>
      <c r="S248">
        <f t="shared" si="38"/>
        <v>1</v>
      </c>
      <c r="T248">
        <f t="shared" si="39"/>
        <v>1</v>
      </c>
      <c r="U248">
        <f t="shared" si="40"/>
        <v>-2</v>
      </c>
    </row>
    <row r="249" spans="1:21" ht="12.75">
      <c r="A249">
        <v>789</v>
      </c>
      <c r="B249">
        <f>IF(VLOOKUP($A249,uusintamittaus!$B$2:$AE$292,4,FALSE)="","",VLOOKUP($A249,uusintamittaus!$B$2:$AE$292,4,FALSE))</f>
        <v>3</v>
      </c>
      <c r="C249">
        <f>IF(VLOOKUP($A249,uusintamittaus!$B$2:$AE$292,5,FALSE)="","",VLOOKUP($A249,uusintamittaus!$B$2:$AE$292,5,FALSE))</f>
        <v>2</v>
      </c>
      <c r="D249">
        <f>IF(VLOOKUP($A249,uusintamittaus!$B$2:$AE$292,6,FALSE)="","",VLOOKUP($A249,uusintamittaus!$B$2:$AE$292,6,FALSE))</f>
        <v>2</v>
      </c>
      <c r="E249">
        <f>IF(VLOOKUP($A249,uusintamittaus!$B$2:$AE$292,7,FALSE)="","",VLOOKUP($A249,uusintamittaus!$B$2:$AE$292,7,FALSE))</f>
        <v>11</v>
      </c>
      <c r="F249">
        <f>IF(VLOOKUP($A249,uusintamittaus!$B$2:$AE$292,8,FALSE)="","",VLOOKUP($A249,uusintamittaus!$B$2:$AE$292,8,FALSE))</f>
        <v>133</v>
      </c>
      <c r="G249">
        <f>IF(VLOOKUP($A249,opiskelijoiden_mittaus!$B$2:$AE$292,4,FALSE)="","",VLOOKUP($A249,opiskelijoiden_mittaus!$B$2:$AE$292,4,FALSE))</f>
        <v>3</v>
      </c>
      <c r="H249">
        <f>IF(VLOOKUP($A249,opiskelijoiden_mittaus!$B$2:$AE$292,5,FALSE)="","",VLOOKUP($A249,opiskelijoiden_mittaus!$B$2:$AE$292,5,FALSE))</f>
        <v>2</v>
      </c>
      <c r="I249">
        <f>IF(VLOOKUP($A249,opiskelijoiden_mittaus!$B$2:$AE$292,6,FALSE)="","",VLOOKUP($A249,opiskelijoiden_mittaus!$B$2:$AE$292,6,FALSE))</f>
        <v>2</v>
      </c>
      <c r="J249">
        <f>IF(VLOOKUP($A249,opiskelijoiden_mittaus!$B$2:$AE$292,7,FALSE)="","",VLOOKUP($A249,opiskelijoiden_mittaus!$B$2:$AE$292,7,FALSE))</f>
        <v>11</v>
      </c>
      <c r="K249">
        <f>IF(VLOOKUP($A249,opiskelijoiden_mittaus!$B$2:$AE$292,8,FALSE)="","",VLOOKUP($A249,opiskelijoiden_mittaus!$B$2:$AE$292,8,FALSE))</f>
        <v>131</v>
      </c>
      <c r="L249">
        <f t="shared" si="31"/>
        <v>0</v>
      </c>
      <c r="M249">
        <f t="shared" si="32"/>
        <v>1</v>
      </c>
      <c r="N249">
        <f t="shared" si="33"/>
        <v>0</v>
      </c>
      <c r="O249">
        <f t="shared" si="34"/>
        <v>1</v>
      </c>
      <c r="P249">
        <f t="shared" si="35"/>
        <v>0</v>
      </c>
      <c r="Q249">
        <f t="shared" si="36"/>
        <v>0</v>
      </c>
      <c r="R249">
        <f t="shared" si="37"/>
        <v>1</v>
      </c>
      <c r="S249">
        <f t="shared" si="38"/>
        <v>0</v>
      </c>
      <c r="T249">
        <f t="shared" si="39"/>
        <v>1</v>
      </c>
      <c r="U249">
        <f t="shared" si="40"/>
        <v>2</v>
      </c>
    </row>
    <row r="250" spans="1:21" ht="12.75">
      <c r="A250">
        <v>790</v>
      </c>
      <c r="B250">
        <f>IF(VLOOKUP($A250,uusintamittaus!$B$2:$AE$292,4,FALSE)="","",VLOOKUP($A250,uusintamittaus!$B$2:$AE$292,4,FALSE))</f>
        <v>3</v>
      </c>
      <c r="C250">
        <f>IF(VLOOKUP($A250,uusintamittaus!$B$2:$AE$292,5,FALSE)="","",VLOOKUP($A250,uusintamittaus!$B$2:$AE$292,5,FALSE))</f>
        <v>2</v>
      </c>
      <c r="D250">
        <f>IF(VLOOKUP($A250,uusintamittaus!$B$2:$AE$292,6,FALSE)="","",VLOOKUP($A250,uusintamittaus!$B$2:$AE$292,6,FALSE))</f>
        <v>2</v>
      </c>
      <c r="E250">
        <f>IF(VLOOKUP($A250,uusintamittaus!$B$2:$AE$292,7,FALSE)="","",VLOOKUP($A250,uusintamittaus!$B$2:$AE$292,7,FALSE))</f>
        <v>11</v>
      </c>
      <c r="F250">
        <f>IF(VLOOKUP($A250,uusintamittaus!$B$2:$AE$292,8,FALSE)="","",VLOOKUP($A250,uusintamittaus!$B$2:$AE$292,8,FALSE))</f>
        <v>127</v>
      </c>
      <c r="G250">
        <f>IF(VLOOKUP($A250,opiskelijoiden_mittaus!$B$2:$AE$292,4,FALSE)="","",VLOOKUP($A250,opiskelijoiden_mittaus!$B$2:$AE$292,4,FALSE))</f>
        <v>3</v>
      </c>
      <c r="H250">
        <f>IF(VLOOKUP($A250,opiskelijoiden_mittaus!$B$2:$AE$292,5,FALSE)="","",VLOOKUP($A250,opiskelijoiden_mittaus!$B$2:$AE$292,5,FALSE))</f>
        <v>2</v>
      </c>
      <c r="I250">
        <f>IF(VLOOKUP($A250,opiskelijoiden_mittaus!$B$2:$AE$292,6,FALSE)="","",VLOOKUP($A250,opiskelijoiden_mittaus!$B$2:$AE$292,6,FALSE))</f>
        <v>2</v>
      </c>
      <c r="J250">
        <f>IF(VLOOKUP($A250,opiskelijoiden_mittaus!$B$2:$AE$292,7,FALSE)="","",VLOOKUP($A250,opiskelijoiden_mittaus!$B$2:$AE$292,7,FALSE))</f>
        <v>11</v>
      </c>
      <c r="K250">
        <f>IF(VLOOKUP($A250,opiskelijoiden_mittaus!$B$2:$AE$292,8,FALSE)="","",VLOOKUP($A250,opiskelijoiden_mittaus!$B$2:$AE$292,8,FALSE))</f>
        <v>122</v>
      </c>
      <c r="L250">
        <f t="shared" si="31"/>
        <v>0</v>
      </c>
      <c r="M250">
        <f t="shared" si="32"/>
        <v>1</v>
      </c>
      <c r="N250">
        <f t="shared" si="33"/>
        <v>0</v>
      </c>
      <c r="O250">
        <f t="shared" si="34"/>
        <v>1</v>
      </c>
      <c r="P250">
        <f t="shared" si="35"/>
        <v>0</v>
      </c>
      <c r="Q250">
        <f t="shared" si="36"/>
        <v>0</v>
      </c>
      <c r="R250">
        <f t="shared" si="37"/>
        <v>1</v>
      </c>
      <c r="S250">
        <f t="shared" si="38"/>
        <v>0</v>
      </c>
      <c r="T250">
        <f t="shared" si="39"/>
        <v>1</v>
      </c>
      <c r="U250">
        <f t="shared" si="40"/>
        <v>5</v>
      </c>
    </row>
    <row r="251" spans="1:21" ht="12.75">
      <c r="A251">
        <v>791</v>
      </c>
      <c r="B251">
        <f>IF(VLOOKUP($A251,uusintamittaus!$B$2:$AE$292,4,FALSE)="","",VLOOKUP($A251,uusintamittaus!$B$2:$AE$292,4,FALSE))</f>
        <v>3</v>
      </c>
      <c r="C251">
        <f>IF(VLOOKUP($A251,uusintamittaus!$B$2:$AE$292,5,FALSE)="","",VLOOKUP($A251,uusintamittaus!$B$2:$AE$292,5,FALSE))</f>
        <v>2</v>
      </c>
      <c r="D251">
        <f>IF(VLOOKUP($A251,uusintamittaus!$B$2:$AE$292,6,FALSE)="","",VLOOKUP($A251,uusintamittaus!$B$2:$AE$292,6,FALSE))</f>
        <v>2</v>
      </c>
      <c r="E251">
        <f>IF(VLOOKUP($A251,uusintamittaus!$B$2:$AE$292,7,FALSE)="","",VLOOKUP($A251,uusintamittaus!$B$2:$AE$292,7,FALSE))</f>
        <v>11</v>
      </c>
      <c r="F251">
        <f>IF(VLOOKUP($A251,uusintamittaus!$B$2:$AE$292,8,FALSE)="","",VLOOKUP($A251,uusintamittaus!$B$2:$AE$292,8,FALSE))</f>
        <v>125</v>
      </c>
      <c r="G251">
        <f>IF(VLOOKUP($A251,opiskelijoiden_mittaus!$B$2:$AE$292,4,FALSE)="","",VLOOKUP($A251,opiskelijoiden_mittaus!$B$2:$AE$292,4,FALSE))</f>
        <v>3</v>
      </c>
      <c r="H251">
        <f>IF(VLOOKUP($A251,opiskelijoiden_mittaus!$B$2:$AE$292,5,FALSE)="","",VLOOKUP($A251,opiskelijoiden_mittaus!$B$2:$AE$292,5,FALSE))</f>
        <v>2</v>
      </c>
      <c r="I251">
        <f>IF(VLOOKUP($A251,opiskelijoiden_mittaus!$B$2:$AE$292,6,FALSE)="","",VLOOKUP($A251,opiskelijoiden_mittaus!$B$2:$AE$292,6,FALSE))</f>
        <v>2</v>
      </c>
      <c r="J251">
        <f>IF(VLOOKUP($A251,opiskelijoiden_mittaus!$B$2:$AE$292,7,FALSE)="","",VLOOKUP($A251,opiskelijoiden_mittaus!$B$2:$AE$292,7,FALSE))</f>
        <v>11</v>
      </c>
      <c r="K251">
        <f>IF(VLOOKUP($A251,opiskelijoiden_mittaus!$B$2:$AE$292,8,FALSE)="","",VLOOKUP($A251,opiskelijoiden_mittaus!$B$2:$AE$292,8,FALSE))</f>
        <v>119</v>
      </c>
      <c r="L251">
        <f t="shared" si="31"/>
        <v>0</v>
      </c>
      <c r="M251">
        <f t="shared" si="32"/>
        <v>1</v>
      </c>
      <c r="N251">
        <f t="shared" si="33"/>
        <v>0</v>
      </c>
      <c r="O251">
        <f t="shared" si="34"/>
        <v>1</v>
      </c>
      <c r="P251">
        <f t="shared" si="35"/>
        <v>0</v>
      </c>
      <c r="Q251">
        <f t="shared" si="36"/>
        <v>0</v>
      </c>
      <c r="R251">
        <f t="shared" si="37"/>
        <v>1</v>
      </c>
      <c r="S251">
        <f t="shared" si="38"/>
        <v>0</v>
      </c>
      <c r="T251">
        <f t="shared" si="39"/>
        <v>1</v>
      </c>
      <c r="U251">
        <f t="shared" si="40"/>
        <v>6</v>
      </c>
    </row>
    <row r="252" spans="1:21" ht="12.75">
      <c r="A252">
        <v>792</v>
      </c>
      <c r="B252">
        <f>IF(VLOOKUP($A252,uusintamittaus!$B$2:$AE$292,4,FALSE)="","",VLOOKUP($A252,uusintamittaus!$B$2:$AE$292,4,FALSE))</f>
        <v>3</v>
      </c>
      <c r="C252">
        <f>IF(VLOOKUP($A252,uusintamittaus!$B$2:$AE$292,5,FALSE)="","",VLOOKUP($A252,uusintamittaus!$B$2:$AE$292,5,FALSE))</f>
        <v>2</v>
      </c>
      <c r="D252">
        <f>IF(VLOOKUP($A252,uusintamittaus!$B$2:$AE$292,6,FALSE)="","",VLOOKUP($A252,uusintamittaus!$B$2:$AE$292,6,FALSE))</f>
        <v>2</v>
      </c>
      <c r="E252">
        <f>IF(VLOOKUP($A252,uusintamittaus!$B$2:$AE$292,7,FALSE)="","",VLOOKUP($A252,uusintamittaus!$B$2:$AE$292,7,FALSE))</f>
        <v>11</v>
      </c>
      <c r="F252">
        <f>IF(VLOOKUP($A252,uusintamittaus!$B$2:$AE$292,8,FALSE)="","",VLOOKUP($A252,uusintamittaus!$B$2:$AE$292,8,FALSE))</f>
        <v>127</v>
      </c>
      <c r="G252">
        <f>IF(VLOOKUP($A252,opiskelijoiden_mittaus!$B$2:$AE$292,4,FALSE)="","",VLOOKUP($A252,opiskelijoiden_mittaus!$B$2:$AE$292,4,FALSE))</f>
        <v>3</v>
      </c>
      <c r="H252">
        <f>IF(VLOOKUP($A252,opiskelijoiden_mittaus!$B$2:$AE$292,5,FALSE)="","",VLOOKUP($A252,opiskelijoiden_mittaus!$B$2:$AE$292,5,FALSE))</f>
        <v>2</v>
      </c>
      <c r="I252">
        <f>IF(VLOOKUP($A252,opiskelijoiden_mittaus!$B$2:$AE$292,6,FALSE)="","",VLOOKUP($A252,opiskelijoiden_mittaus!$B$2:$AE$292,6,FALSE))</f>
        <v>2</v>
      </c>
      <c r="J252">
        <f>IF(VLOOKUP($A252,opiskelijoiden_mittaus!$B$2:$AE$292,7,FALSE)="","",VLOOKUP($A252,opiskelijoiden_mittaus!$B$2:$AE$292,7,FALSE))</f>
        <v>11</v>
      </c>
      <c r="K252">
        <f>IF(VLOOKUP($A252,opiskelijoiden_mittaus!$B$2:$AE$292,8,FALSE)="","",VLOOKUP($A252,opiskelijoiden_mittaus!$B$2:$AE$292,8,FALSE))</f>
        <v>123</v>
      </c>
      <c r="L252">
        <f t="shared" si="31"/>
        <v>0</v>
      </c>
      <c r="M252">
        <f t="shared" si="32"/>
        <v>1</v>
      </c>
      <c r="N252">
        <f t="shared" si="33"/>
        <v>0</v>
      </c>
      <c r="O252">
        <f t="shared" si="34"/>
        <v>1</v>
      </c>
      <c r="P252">
        <f t="shared" si="35"/>
        <v>0</v>
      </c>
      <c r="Q252">
        <f t="shared" si="36"/>
        <v>0</v>
      </c>
      <c r="R252">
        <f t="shared" si="37"/>
        <v>1</v>
      </c>
      <c r="S252">
        <f t="shared" si="38"/>
        <v>0</v>
      </c>
      <c r="T252">
        <f t="shared" si="39"/>
        <v>1</v>
      </c>
      <c r="U252">
        <f t="shared" si="40"/>
        <v>4</v>
      </c>
    </row>
    <row r="253" spans="1:21" ht="12.75">
      <c r="A253">
        <v>793</v>
      </c>
      <c r="B253">
        <f>IF(VLOOKUP($A253,uusintamittaus!$B$2:$AE$292,4,FALSE)="","",VLOOKUP($A253,uusintamittaus!$B$2:$AE$292,4,FALSE))</f>
        <v>3</v>
      </c>
      <c r="C253">
        <f>IF(VLOOKUP($A253,uusintamittaus!$B$2:$AE$292,5,FALSE)="","",VLOOKUP($A253,uusintamittaus!$B$2:$AE$292,5,FALSE))</f>
        <v>2</v>
      </c>
      <c r="D253">
        <f>IF(VLOOKUP($A253,uusintamittaus!$B$2:$AE$292,6,FALSE)="","",VLOOKUP($A253,uusintamittaus!$B$2:$AE$292,6,FALSE))</f>
        <v>2</v>
      </c>
      <c r="E253">
        <f>IF(VLOOKUP($A253,uusintamittaus!$B$2:$AE$292,7,FALSE)="","",VLOOKUP($A253,uusintamittaus!$B$2:$AE$292,7,FALSE))</f>
        <v>11</v>
      </c>
      <c r="F253">
        <f>IF(VLOOKUP($A253,uusintamittaus!$B$2:$AE$292,8,FALSE)="","",VLOOKUP($A253,uusintamittaus!$B$2:$AE$292,8,FALSE))</f>
        <v>112</v>
      </c>
      <c r="G253">
        <f>IF(VLOOKUP($A253,opiskelijoiden_mittaus!$B$2:$AE$292,4,FALSE)="","",VLOOKUP($A253,opiskelijoiden_mittaus!$B$2:$AE$292,4,FALSE))</f>
        <v>3</v>
      </c>
      <c r="H253">
        <f>IF(VLOOKUP($A253,opiskelijoiden_mittaus!$B$2:$AE$292,5,FALSE)="","",VLOOKUP($A253,opiskelijoiden_mittaus!$B$2:$AE$292,5,FALSE))</f>
        <v>2</v>
      </c>
      <c r="I253">
        <f>IF(VLOOKUP($A253,opiskelijoiden_mittaus!$B$2:$AE$292,6,FALSE)="","",VLOOKUP($A253,opiskelijoiden_mittaus!$B$2:$AE$292,6,FALSE))</f>
        <v>2</v>
      </c>
      <c r="J253">
        <f>IF(VLOOKUP($A253,opiskelijoiden_mittaus!$B$2:$AE$292,7,FALSE)="","",VLOOKUP($A253,opiskelijoiden_mittaus!$B$2:$AE$292,7,FALSE))</f>
        <v>11</v>
      </c>
      <c r="K253">
        <f>IF(VLOOKUP($A253,opiskelijoiden_mittaus!$B$2:$AE$292,8,FALSE)="","",VLOOKUP($A253,opiskelijoiden_mittaus!$B$2:$AE$292,8,FALSE))</f>
        <v>108</v>
      </c>
      <c r="L253">
        <f t="shared" si="31"/>
        <v>0</v>
      </c>
      <c r="M253">
        <f t="shared" si="32"/>
        <v>1</v>
      </c>
      <c r="N253">
        <f t="shared" si="33"/>
        <v>0</v>
      </c>
      <c r="O253">
        <f t="shared" si="34"/>
        <v>1</v>
      </c>
      <c r="P253">
        <f t="shared" si="35"/>
        <v>0</v>
      </c>
      <c r="Q253">
        <f t="shared" si="36"/>
        <v>0</v>
      </c>
      <c r="R253">
        <f t="shared" si="37"/>
        <v>1</v>
      </c>
      <c r="S253">
        <f t="shared" si="38"/>
        <v>0</v>
      </c>
      <c r="T253">
        <f t="shared" si="39"/>
        <v>1</v>
      </c>
      <c r="U253">
        <f t="shared" si="40"/>
        <v>4</v>
      </c>
    </row>
    <row r="254" spans="1:21" ht="12.75">
      <c r="A254">
        <v>794</v>
      </c>
      <c r="B254">
        <f>IF(VLOOKUP($A254,uusintamittaus!$B$2:$AE$292,4,FALSE)="","",VLOOKUP($A254,uusintamittaus!$B$2:$AE$292,4,FALSE))</f>
        <v>3</v>
      </c>
      <c r="C254">
        <f>IF(VLOOKUP($A254,uusintamittaus!$B$2:$AE$292,5,FALSE)="","",VLOOKUP($A254,uusintamittaus!$B$2:$AE$292,5,FALSE))</f>
        <v>2</v>
      </c>
      <c r="D254">
        <f>IF(VLOOKUP($A254,uusintamittaus!$B$2:$AE$292,6,FALSE)="","",VLOOKUP($A254,uusintamittaus!$B$2:$AE$292,6,FALSE))</f>
        <v>2</v>
      </c>
      <c r="E254">
        <f>IF(VLOOKUP($A254,uusintamittaus!$B$2:$AE$292,7,FALSE)="","",VLOOKUP($A254,uusintamittaus!$B$2:$AE$292,7,FALSE))</f>
        <v>11</v>
      </c>
      <c r="F254">
        <f>IF(VLOOKUP($A254,uusintamittaus!$B$2:$AE$292,8,FALSE)="","",VLOOKUP($A254,uusintamittaus!$B$2:$AE$292,8,FALSE))</f>
        <v>98</v>
      </c>
      <c r="G254">
        <f>IF(VLOOKUP($A254,opiskelijoiden_mittaus!$B$2:$AE$292,4,FALSE)="","",VLOOKUP($A254,opiskelijoiden_mittaus!$B$2:$AE$292,4,FALSE))</f>
        <v>3</v>
      </c>
      <c r="H254">
        <f>IF(VLOOKUP($A254,opiskelijoiden_mittaus!$B$2:$AE$292,5,FALSE)="","",VLOOKUP($A254,opiskelijoiden_mittaus!$B$2:$AE$292,5,FALSE))</f>
        <v>2</v>
      </c>
      <c r="I254">
        <f>IF(VLOOKUP($A254,opiskelijoiden_mittaus!$B$2:$AE$292,6,FALSE)="","",VLOOKUP($A254,opiskelijoiden_mittaus!$B$2:$AE$292,6,FALSE))</f>
        <v>2</v>
      </c>
      <c r="J254">
        <f>IF(VLOOKUP($A254,opiskelijoiden_mittaus!$B$2:$AE$292,7,FALSE)="","",VLOOKUP($A254,opiskelijoiden_mittaus!$B$2:$AE$292,7,FALSE))</f>
        <v>11</v>
      </c>
      <c r="K254">
        <f>IF(VLOOKUP($A254,opiskelijoiden_mittaus!$B$2:$AE$292,8,FALSE)="","",VLOOKUP($A254,opiskelijoiden_mittaus!$B$2:$AE$292,8,FALSE))</f>
        <v>96</v>
      </c>
      <c r="L254">
        <f t="shared" si="31"/>
        <v>0</v>
      </c>
      <c r="M254">
        <f t="shared" si="32"/>
        <v>1</v>
      </c>
      <c r="N254">
        <f t="shared" si="33"/>
        <v>0</v>
      </c>
      <c r="O254">
        <f t="shared" si="34"/>
        <v>1</v>
      </c>
      <c r="P254">
        <f t="shared" si="35"/>
        <v>0</v>
      </c>
      <c r="Q254">
        <f t="shared" si="36"/>
        <v>0</v>
      </c>
      <c r="R254">
        <f t="shared" si="37"/>
        <v>1</v>
      </c>
      <c r="S254">
        <f t="shared" si="38"/>
        <v>0</v>
      </c>
      <c r="T254">
        <f t="shared" si="39"/>
        <v>1</v>
      </c>
      <c r="U254">
        <f t="shared" si="40"/>
        <v>2</v>
      </c>
    </row>
    <row r="255" spans="1:21" ht="12.75">
      <c r="A255">
        <v>795</v>
      </c>
      <c r="B255">
        <f>IF(VLOOKUP($A255,uusintamittaus!$B$2:$AE$292,4,FALSE)="","",VLOOKUP($A255,uusintamittaus!$B$2:$AE$292,4,FALSE))</f>
        <v>3</v>
      </c>
      <c r="C255">
        <f>IF(VLOOKUP($A255,uusintamittaus!$B$2:$AE$292,5,FALSE)="","",VLOOKUP($A255,uusintamittaus!$B$2:$AE$292,5,FALSE))</f>
        <v>2</v>
      </c>
      <c r="D255">
        <f>IF(VLOOKUP($A255,uusintamittaus!$B$2:$AE$292,6,FALSE)="","",VLOOKUP($A255,uusintamittaus!$B$2:$AE$292,6,FALSE))</f>
        <v>2</v>
      </c>
      <c r="E255">
        <f>IF(VLOOKUP($A255,uusintamittaus!$B$2:$AE$292,7,FALSE)="","",VLOOKUP($A255,uusintamittaus!$B$2:$AE$292,7,FALSE))</f>
        <v>11</v>
      </c>
      <c r="F255">
        <f>IF(VLOOKUP($A255,uusintamittaus!$B$2:$AE$292,8,FALSE)="","",VLOOKUP($A255,uusintamittaus!$B$2:$AE$292,8,FALSE))</f>
        <v>128</v>
      </c>
      <c r="G255">
        <f>IF(VLOOKUP($A255,opiskelijoiden_mittaus!$B$2:$AE$292,4,FALSE)="","",VLOOKUP($A255,opiskelijoiden_mittaus!$B$2:$AE$292,4,FALSE))</f>
        <v>3</v>
      </c>
      <c r="H255">
        <f>IF(VLOOKUP($A255,opiskelijoiden_mittaus!$B$2:$AE$292,5,FALSE)="","",VLOOKUP($A255,opiskelijoiden_mittaus!$B$2:$AE$292,5,FALSE))</f>
        <v>2</v>
      </c>
      <c r="I255">
        <f>IF(VLOOKUP($A255,opiskelijoiden_mittaus!$B$2:$AE$292,6,FALSE)="","",VLOOKUP($A255,opiskelijoiden_mittaus!$B$2:$AE$292,6,FALSE))</f>
        <v>2</v>
      </c>
      <c r="J255">
        <f>IF(VLOOKUP($A255,opiskelijoiden_mittaus!$B$2:$AE$292,7,FALSE)="","",VLOOKUP($A255,opiskelijoiden_mittaus!$B$2:$AE$292,7,FALSE))</f>
        <v>11</v>
      </c>
      <c r="K255">
        <f>IF(VLOOKUP($A255,opiskelijoiden_mittaus!$B$2:$AE$292,8,FALSE)="","",VLOOKUP($A255,opiskelijoiden_mittaus!$B$2:$AE$292,8,FALSE))</f>
        <v>125</v>
      </c>
      <c r="L255">
        <f t="shared" si="31"/>
        <v>0</v>
      </c>
      <c r="M255">
        <f t="shared" si="32"/>
        <v>1</v>
      </c>
      <c r="N255">
        <f t="shared" si="33"/>
        <v>0</v>
      </c>
      <c r="O255">
        <f t="shared" si="34"/>
        <v>1</v>
      </c>
      <c r="P255">
        <f t="shared" si="35"/>
        <v>0</v>
      </c>
      <c r="Q255">
        <f t="shared" si="36"/>
        <v>0</v>
      </c>
      <c r="R255">
        <f t="shared" si="37"/>
        <v>1</v>
      </c>
      <c r="S255">
        <f t="shared" si="38"/>
        <v>0</v>
      </c>
      <c r="T255">
        <f t="shared" si="39"/>
        <v>1</v>
      </c>
      <c r="U255">
        <f t="shared" si="40"/>
        <v>3</v>
      </c>
    </row>
    <row r="256" spans="1:21" ht="12.75">
      <c r="A256">
        <v>800</v>
      </c>
      <c r="B256">
        <f>IF(VLOOKUP($A256,uusintamittaus!$B$2:$AE$292,4,FALSE)="","",VLOOKUP($A256,uusintamittaus!$B$2:$AE$292,4,FALSE))</f>
        <v>3</v>
      </c>
      <c r="C256">
        <f>IF(VLOOKUP($A256,uusintamittaus!$B$2:$AE$292,5,FALSE)="","",VLOOKUP($A256,uusintamittaus!$B$2:$AE$292,5,FALSE))</f>
        <v>2</v>
      </c>
      <c r="D256">
        <f>IF(VLOOKUP($A256,uusintamittaus!$B$2:$AE$292,6,FALSE)="","",VLOOKUP($A256,uusintamittaus!$B$2:$AE$292,6,FALSE))</f>
        <v>2</v>
      </c>
      <c r="E256">
        <f>IF(VLOOKUP($A256,uusintamittaus!$B$2:$AE$292,7,FALSE)="","",VLOOKUP($A256,uusintamittaus!$B$2:$AE$292,7,FALSE))</f>
        <v>11</v>
      </c>
      <c r="F256">
        <f>IF(VLOOKUP($A256,uusintamittaus!$B$2:$AE$292,8,FALSE)="","",VLOOKUP($A256,uusintamittaus!$B$2:$AE$292,8,FALSE))</f>
        <v>105</v>
      </c>
      <c r="G256">
        <f>IF(VLOOKUP($A256,opiskelijoiden_mittaus!$B$2:$AE$292,4,FALSE)="","",VLOOKUP($A256,opiskelijoiden_mittaus!$B$2:$AE$292,4,FALSE))</f>
        <v>3</v>
      </c>
      <c r="H256">
        <f>IF(VLOOKUP($A256,opiskelijoiden_mittaus!$B$2:$AE$292,5,FALSE)="","",VLOOKUP($A256,opiskelijoiden_mittaus!$B$2:$AE$292,5,FALSE))</f>
        <v>2</v>
      </c>
      <c r="I256">
        <f>IF(VLOOKUP($A256,opiskelijoiden_mittaus!$B$2:$AE$292,6,FALSE)="","",VLOOKUP($A256,opiskelijoiden_mittaus!$B$2:$AE$292,6,FALSE))</f>
        <v>2</v>
      </c>
      <c r="J256">
        <f>IF(VLOOKUP($A256,opiskelijoiden_mittaus!$B$2:$AE$292,7,FALSE)="","",VLOOKUP($A256,opiskelijoiden_mittaus!$B$2:$AE$292,7,FALSE))</f>
        <v>11</v>
      </c>
      <c r="K256">
        <f>IF(VLOOKUP($A256,opiskelijoiden_mittaus!$B$2:$AE$292,8,FALSE)="","",VLOOKUP($A256,opiskelijoiden_mittaus!$B$2:$AE$292,8,FALSE))</f>
        <v>102</v>
      </c>
      <c r="L256">
        <f t="shared" si="31"/>
        <v>0</v>
      </c>
      <c r="M256">
        <f t="shared" si="32"/>
        <v>1</v>
      </c>
      <c r="N256">
        <f t="shared" si="33"/>
        <v>0</v>
      </c>
      <c r="O256">
        <f t="shared" si="34"/>
        <v>1</v>
      </c>
      <c r="P256">
        <f t="shared" si="35"/>
        <v>0</v>
      </c>
      <c r="Q256">
        <f t="shared" si="36"/>
        <v>0</v>
      </c>
      <c r="R256">
        <f t="shared" si="37"/>
        <v>1</v>
      </c>
      <c r="S256">
        <f t="shared" si="38"/>
        <v>0</v>
      </c>
      <c r="T256">
        <f t="shared" si="39"/>
        <v>1</v>
      </c>
      <c r="U256">
        <f t="shared" si="40"/>
        <v>3</v>
      </c>
    </row>
    <row r="257" spans="1:21" ht="12.75">
      <c r="A257">
        <v>801</v>
      </c>
      <c r="B257">
        <f>IF(VLOOKUP($A257,uusintamittaus!$B$2:$AE$292,4,FALSE)="","",VLOOKUP($A257,uusintamittaus!$B$2:$AE$292,4,FALSE))</f>
        <v>3</v>
      </c>
      <c r="C257">
        <f>IF(VLOOKUP($A257,uusintamittaus!$B$2:$AE$292,5,FALSE)="","",VLOOKUP($A257,uusintamittaus!$B$2:$AE$292,5,FALSE))</f>
        <v>2</v>
      </c>
      <c r="D257">
        <f>IF(VLOOKUP($A257,uusintamittaus!$B$2:$AE$292,6,FALSE)="","",VLOOKUP($A257,uusintamittaus!$B$2:$AE$292,6,FALSE))</f>
        <v>2</v>
      </c>
      <c r="E257">
        <f>IF(VLOOKUP($A257,uusintamittaus!$B$2:$AE$292,7,FALSE)="","",VLOOKUP($A257,uusintamittaus!$B$2:$AE$292,7,FALSE))</f>
        <v>11</v>
      </c>
      <c r="F257">
        <f>IF(VLOOKUP($A257,uusintamittaus!$B$2:$AE$292,8,FALSE)="","",VLOOKUP($A257,uusintamittaus!$B$2:$AE$292,8,FALSE))</f>
        <v>121</v>
      </c>
      <c r="G257">
        <f>IF(VLOOKUP($A257,opiskelijoiden_mittaus!$B$2:$AE$292,4,FALSE)="","",VLOOKUP($A257,opiskelijoiden_mittaus!$B$2:$AE$292,4,FALSE))</f>
        <v>3</v>
      </c>
      <c r="H257">
        <f>IF(VLOOKUP($A257,opiskelijoiden_mittaus!$B$2:$AE$292,5,FALSE)="","",VLOOKUP($A257,opiskelijoiden_mittaus!$B$2:$AE$292,5,FALSE))</f>
        <v>2</v>
      </c>
      <c r="I257">
        <f>IF(VLOOKUP($A257,opiskelijoiden_mittaus!$B$2:$AE$292,6,FALSE)="","",VLOOKUP($A257,opiskelijoiden_mittaus!$B$2:$AE$292,6,FALSE))</f>
        <v>2</v>
      </c>
      <c r="J257">
        <f>IF(VLOOKUP($A257,opiskelijoiden_mittaus!$B$2:$AE$292,7,FALSE)="","",VLOOKUP($A257,opiskelijoiden_mittaus!$B$2:$AE$292,7,FALSE))</f>
        <v>11</v>
      </c>
      <c r="K257">
        <f>IF(VLOOKUP($A257,opiskelijoiden_mittaus!$B$2:$AE$292,8,FALSE)="","",VLOOKUP($A257,opiskelijoiden_mittaus!$B$2:$AE$292,8,FALSE))</f>
        <v>116</v>
      </c>
      <c r="L257">
        <f t="shared" si="31"/>
        <v>0</v>
      </c>
      <c r="M257">
        <f t="shared" si="32"/>
        <v>1</v>
      </c>
      <c r="N257">
        <f t="shared" si="33"/>
        <v>0</v>
      </c>
      <c r="O257">
        <f t="shared" si="34"/>
        <v>1</v>
      </c>
      <c r="P257">
        <f t="shared" si="35"/>
        <v>0</v>
      </c>
      <c r="Q257">
        <f t="shared" si="36"/>
        <v>0</v>
      </c>
      <c r="R257">
        <f t="shared" si="37"/>
        <v>1</v>
      </c>
      <c r="S257">
        <f t="shared" si="38"/>
        <v>0</v>
      </c>
      <c r="T257">
        <f t="shared" si="39"/>
        <v>1</v>
      </c>
      <c r="U257">
        <f t="shared" si="40"/>
        <v>5</v>
      </c>
    </row>
    <row r="258" spans="1:21" ht="12.75">
      <c r="A258">
        <v>802</v>
      </c>
      <c r="B258">
        <f>IF(VLOOKUP($A258,uusintamittaus!$B$2:$AE$292,4,FALSE)="","",VLOOKUP($A258,uusintamittaus!$B$2:$AE$292,4,FALSE))</f>
        <v>3</v>
      </c>
      <c r="C258">
        <f>IF(VLOOKUP($A258,uusintamittaus!$B$2:$AE$292,5,FALSE)="","",VLOOKUP($A258,uusintamittaus!$B$2:$AE$292,5,FALSE))</f>
        <v>2</v>
      </c>
      <c r="D258">
        <f>IF(VLOOKUP($A258,uusintamittaus!$B$2:$AE$292,6,FALSE)="","",VLOOKUP($A258,uusintamittaus!$B$2:$AE$292,6,FALSE))</f>
        <v>2</v>
      </c>
      <c r="E258">
        <f>IF(VLOOKUP($A258,uusintamittaus!$B$2:$AE$292,7,FALSE)="","",VLOOKUP($A258,uusintamittaus!$B$2:$AE$292,7,FALSE))</f>
        <v>11</v>
      </c>
      <c r="F258">
        <f>IF(VLOOKUP($A258,uusintamittaus!$B$2:$AE$292,8,FALSE)="","",VLOOKUP($A258,uusintamittaus!$B$2:$AE$292,8,FALSE))</f>
        <v>153</v>
      </c>
      <c r="G258">
        <f>IF(VLOOKUP($A258,opiskelijoiden_mittaus!$B$2:$AE$292,4,FALSE)="","",VLOOKUP($A258,opiskelijoiden_mittaus!$B$2:$AE$292,4,FALSE))</f>
        <v>3</v>
      </c>
      <c r="H258">
        <f>IF(VLOOKUP($A258,opiskelijoiden_mittaus!$B$2:$AE$292,5,FALSE)="","",VLOOKUP($A258,opiskelijoiden_mittaus!$B$2:$AE$292,5,FALSE))</f>
        <v>2</v>
      </c>
      <c r="I258">
        <f>IF(VLOOKUP($A258,opiskelijoiden_mittaus!$B$2:$AE$292,6,FALSE)="","",VLOOKUP($A258,opiskelijoiden_mittaus!$B$2:$AE$292,6,FALSE))</f>
        <v>2</v>
      </c>
      <c r="J258">
        <f>IF(VLOOKUP($A258,opiskelijoiden_mittaus!$B$2:$AE$292,7,FALSE)="","",VLOOKUP($A258,opiskelijoiden_mittaus!$B$2:$AE$292,7,FALSE))</f>
        <v>11</v>
      </c>
      <c r="K258">
        <f>IF(VLOOKUP($A258,opiskelijoiden_mittaus!$B$2:$AE$292,8,FALSE)="","",VLOOKUP($A258,opiskelijoiden_mittaus!$B$2:$AE$292,8,FALSE))</f>
        <v>149</v>
      </c>
      <c r="L258">
        <f t="shared" si="31"/>
        <v>0</v>
      </c>
      <c r="M258">
        <f t="shared" si="32"/>
        <v>1</v>
      </c>
      <c r="N258">
        <f t="shared" si="33"/>
        <v>0</v>
      </c>
      <c r="O258">
        <f t="shared" si="34"/>
        <v>1</v>
      </c>
      <c r="P258">
        <f t="shared" si="35"/>
        <v>0</v>
      </c>
      <c r="Q258">
        <f t="shared" si="36"/>
        <v>0</v>
      </c>
      <c r="R258">
        <f t="shared" si="37"/>
        <v>1</v>
      </c>
      <c r="S258">
        <f t="shared" si="38"/>
        <v>0</v>
      </c>
      <c r="T258">
        <f t="shared" si="39"/>
        <v>1</v>
      </c>
      <c r="U258">
        <f t="shared" si="40"/>
        <v>4</v>
      </c>
    </row>
    <row r="259" spans="1:21" ht="12.75">
      <c r="A259">
        <v>803</v>
      </c>
      <c r="B259">
        <f>IF(VLOOKUP($A259,uusintamittaus!$B$2:$AE$292,4,FALSE)="","",VLOOKUP($A259,uusintamittaus!$B$2:$AE$292,4,FALSE))</f>
        <v>3</v>
      </c>
      <c r="C259">
        <f>IF(VLOOKUP($A259,uusintamittaus!$B$2:$AE$292,5,FALSE)="","",VLOOKUP($A259,uusintamittaus!$B$2:$AE$292,5,FALSE))</f>
        <v>1</v>
      </c>
      <c r="D259">
        <f>IF(VLOOKUP($A259,uusintamittaus!$B$2:$AE$292,6,FALSE)="","",VLOOKUP($A259,uusintamittaus!$B$2:$AE$292,6,FALSE))</f>
        <v>2</v>
      </c>
      <c r="E259">
        <f>IF(VLOOKUP($A259,uusintamittaus!$B$2:$AE$292,7,FALSE)="","",VLOOKUP($A259,uusintamittaus!$B$2:$AE$292,7,FALSE))</f>
        <v>11</v>
      </c>
      <c r="F259">
        <f>IF(VLOOKUP($A259,uusintamittaus!$B$2:$AE$292,8,FALSE)="","",VLOOKUP($A259,uusintamittaus!$B$2:$AE$292,8,FALSE))</f>
        <v>145</v>
      </c>
      <c r="G259">
        <f>IF(VLOOKUP($A259,opiskelijoiden_mittaus!$B$2:$AE$292,4,FALSE)="","",VLOOKUP($A259,opiskelijoiden_mittaus!$B$2:$AE$292,4,FALSE))</f>
        <v>3</v>
      </c>
      <c r="H259">
        <f>IF(VLOOKUP($A259,opiskelijoiden_mittaus!$B$2:$AE$292,5,FALSE)="","",VLOOKUP($A259,opiskelijoiden_mittaus!$B$2:$AE$292,5,FALSE))</f>
        <v>2</v>
      </c>
      <c r="I259">
        <f>IF(VLOOKUP($A259,opiskelijoiden_mittaus!$B$2:$AE$292,6,FALSE)="","",VLOOKUP($A259,opiskelijoiden_mittaus!$B$2:$AE$292,6,FALSE))</f>
        <v>2</v>
      </c>
      <c r="J259">
        <f>IF(VLOOKUP($A259,opiskelijoiden_mittaus!$B$2:$AE$292,7,FALSE)="","",VLOOKUP($A259,opiskelijoiden_mittaus!$B$2:$AE$292,7,FALSE))</f>
        <v>11</v>
      </c>
      <c r="K259">
        <f>IF(VLOOKUP($A259,opiskelijoiden_mittaus!$B$2:$AE$292,8,FALSE)="","",VLOOKUP($A259,opiskelijoiden_mittaus!$B$2:$AE$292,8,FALSE))</f>
        <v>139</v>
      </c>
      <c r="L259">
        <f t="shared" si="31"/>
        <v>0</v>
      </c>
      <c r="M259">
        <f t="shared" si="32"/>
        <v>1</v>
      </c>
      <c r="N259">
        <f t="shared" si="33"/>
        <v>1</v>
      </c>
      <c r="O259">
        <f t="shared" si="34"/>
        <v>1</v>
      </c>
      <c r="P259">
        <f t="shared" si="35"/>
        <v>0</v>
      </c>
      <c r="Q259">
        <f t="shared" si="36"/>
        <v>0</v>
      </c>
      <c r="R259">
        <f t="shared" si="37"/>
        <v>1</v>
      </c>
      <c r="S259">
        <f t="shared" si="38"/>
        <v>0</v>
      </c>
      <c r="T259">
        <f t="shared" si="39"/>
        <v>1</v>
      </c>
      <c r="U259">
        <f t="shared" si="40"/>
        <v>6</v>
      </c>
    </row>
    <row r="260" spans="1:21" ht="12.75">
      <c r="A260">
        <v>804</v>
      </c>
      <c r="B260">
        <f>IF(VLOOKUP($A260,uusintamittaus!$B$2:$AE$292,4,FALSE)="","",VLOOKUP($A260,uusintamittaus!$B$2:$AE$292,4,FALSE))</f>
        <v>3</v>
      </c>
      <c r="C260">
        <f>IF(VLOOKUP($A260,uusintamittaus!$B$2:$AE$292,5,FALSE)="","",VLOOKUP($A260,uusintamittaus!$B$2:$AE$292,5,FALSE))</f>
        <v>2</v>
      </c>
      <c r="D260">
        <f>IF(VLOOKUP($A260,uusintamittaus!$B$2:$AE$292,6,FALSE)="","",VLOOKUP($A260,uusintamittaus!$B$2:$AE$292,6,FALSE))</f>
        <v>2</v>
      </c>
      <c r="E260">
        <f>IF(VLOOKUP($A260,uusintamittaus!$B$2:$AE$292,7,FALSE)="","",VLOOKUP($A260,uusintamittaus!$B$2:$AE$292,7,FALSE))</f>
        <v>11</v>
      </c>
      <c r="F260">
        <f>IF(VLOOKUP($A260,uusintamittaus!$B$2:$AE$292,8,FALSE)="","",VLOOKUP($A260,uusintamittaus!$B$2:$AE$292,8,FALSE))</f>
        <v>107</v>
      </c>
      <c r="G260">
        <f>IF(VLOOKUP($A260,opiskelijoiden_mittaus!$B$2:$AE$292,4,FALSE)="","",VLOOKUP($A260,opiskelijoiden_mittaus!$B$2:$AE$292,4,FALSE))</f>
        <v>3</v>
      </c>
      <c r="H260">
        <f>IF(VLOOKUP($A260,opiskelijoiden_mittaus!$B$2:$AE$292,5,FALSE)="","",VLOOKUP($A260,opiskelijoiden_mittaus!$B$2:$AE$292,5,FALSE))</f>
        <v>2</v>
      </c>
      <c r="I260">
        <f>IF(VLOOKUP($A260,opiskelijoiden_mittaus!$B$2:$AE$292,6,FALSE)="","",VLOOKUP($A260,opiskelijoiden_mittaus!$B$2:$AE$292,6,FALSE))</f>
        <v>2</v>
      </c>
      <c r="J260">
        <f>IF(VLOOKUP($A260,opiskelijoiden_mittaus!$B$2:$AE$292,7,FALSE)="","",VLOOKUP($A260,opiskelijoiden_mittaus!$B$2:$AE$292,7,FALSE))</f>
        <v>11</v>
      </c>
      <c r="K260">
        <f>IF(VLOOKUP($A260,opiskelijoiden_mittaus!$B$2:$AE$292,8,FALSE)="","",VLOOKUP($A260,opiskelijoiden_mittaus!$B$2:$AE$292,8,FALSE))</f>
        <v>104</v>
      </c>
      <c r="L260">
        <f t="shared" si="31"/>
        <v>0</v>
      </c>
      <c r="M260">
        <f t="shared" si="32"/>
        <v>1</v>
      </c>
      <c r="N260">
        <f t="shared" si="33"/>
        <v>0</v>
      </c>
      <c r="O260">
        <f t="shared" si="34"/>
        <v>1</v>
      </c>
      <c r="P260">
        <f t="shared" si="35"/>
        <v>0</v>
      </c>
      <c r="Q260">
        <f t="shared" si="36"/>
        <v>0</v>
      </c>
      <c r="R260">
        <f t="shared" si="37"/>
        <v>1</v>
      </c>
      <c r="S260">
        <f t="shared" si="38"/>
        <v>0</v>
      </c>
      <c r="T260">
        <f t="shared" si="39"/>
        <v>1</v>
      </c>
      <c r="U260">
        <f t="shared" si="40"/>
        <v>3</v>
      </c>
    </row>
    <row r="261" spans="1:21" ht="12.75">
      <c r="A261">
        <v>805</v>
      </c>
      <c r="B261">
        <f>IF(VLOOKUP($A261,uusintamittaus!$B$2:$AE$292,4,FALSE)="","",VLOOKUP($A261,uusintamittaus!$B$2:$AE$292,4,FALSE))</f>
        <v>3</v>
      </c>
      <c r="C261">
        <f>IF(VLOOKUP($A261,uusintamittaus!$B$2:$AE$292,5,FALSE)="","",VLOOKUP($A261,uusintamittaus!$B$2:$AE$292,5,FALSE))</f>
        <v>1</v>
      </c>
      <c r="D261">
        <f>IF(VLOOKUP($A261,uusintamittaus!$B$2:$AE$292,6,FALSE)="","",VLOOKUP($A261,uusintamittaus!$B$2:$AE$292,6,FALSE))</f>
        <v>2</v>
      </c>
      <c r="E261">
        <f>IF(VLOOKUP($A261,uusintamittaus!$B$2:$AE$292,7,FALSE)="","",VLOOKUP($A261,uusintamittaus!$B$2:$AE$292,7,FALSE))</f>
        <v>11</v>
      </c>
      <c r="F261">
        <f>IF(VLOOKUP($A261,uusintamittaus!$B$2:$AE$292,8,FALSE)="","",VLOOKUP($A261,uusintamittaus!$B$2:$AE$292,8,FALSE))</f>
        <v>124</v>
      </c>
      <c r="G261">
        <f>IF(VLOOKUP($A261,opiskelijoiden_mittaus!$B$2:$AE$292,4,FALSE)="","",VLOOKUP($A261,opiskelijoiden_mittaus!$B$2:$AE$292,4,FALSE))</f>
        <v>3</v>
      </c>
      <c r="H261">
        <f>IF(VLOOKUP($A261,opiskelijoiden_mittaus!$B$2:$AE$292,5,FALSE)="","",VLOOKUP($A261,opiskelijoiden_mittaus!$B$2:$AE$292,5,FALSE))</f>
        <v>2</v>
      </c>
      <c r="I261">
        <f>IF(VLOOKUP($A261,opiskelijoiden_mittaus!$B$2:$AE$292,6,FALSE)="","",VLOOKUP($A261,opiskelijoiden_mittaus!$B$2:$AE$292,6,FALSE))</f>
        <v>2</v>
      </c>
      <c r="J261">
        <f>IF(VLOOKUP($A261,opiskelijoiden_mittaus!$B$2:$AE$292,7,FALSE)="","",VLOOKUP($A261,opiskelijoiden_mittaus!$B$2:$AE$292,7,FALSE))</f>
        <v>11</v>
      </c>
      <c r="K261">
        <f>IF(VLOOKUP($A261,opiskelijoiden_mittaus!$B$2:$AE$292,8,FALSE)="","",VLOOKUP($A261,opiskelijoiden_mittaus!$B$2:$AE$292,8,FALSE))</f>
        <v>110</v>
      </c>
      <c r="L261">
        <f aca="true" t="shared" si="41" ref="L261:L282">IF(B261-G261&lt;&gt;0,1,0)</f>
        <v>0</v>
      </c>
      <c r="M261">
        <f aca="true" t="shared" si="42" ref="M261:M282">IF(AND(C261&lt;&gt;"",H261&lt;&gt;""),1,0)</f>
        <v>1</v>
      </c>
      <c r="N261">
        <f aca="true" t="shared" si="43" ref="N261:N282">IF(M261=1,IF(H261-C261&lt;&gt;0,1,0),0)</f>
        <v>1</v>
      </c>
      <c r="O261">
        <f aca="true" t="shared" si="44" ref="O261:O282">IF(AND(D261&lt;&gt;"",I261&lt;&gt;""),1,0)</f>
        <v>1</v>
      </c>
      <c r="P261">
        <f aca="true" t="shared" si="45" ref="P261:P282">IF(O261=1,IF(D261-I261&lt;&gt;0,1,0),0)</f>
        <v>0</v>
      </c>
      <c r="Q261">
        <f aca="true" t="shared" si="46" ref="Q261:Q282">IF(P261=1,IF(OR(AND(D261=3,I261=4),AND(D261=4,I261=3)),0,1),0)</f>
        <v>0</v>
      </c>
      <c r="R261">
        <f aca="true" t="shared" si="47" ref="R261:R282">IF(AND(E261&lt;&gt;"",J261&lt;&gt;""),1,0)</f>
        <v>1</v>
      </c>
      <c r="S261">
        <f aca="true" t="shared" si="48" ref="S261:S282">IF(R261=1,IF(E261-J261&lt;&gt;0,1,0),0)</f>
        <v>0</v>
      </c>
      <c r="T261">
        <f aca="true" t="shared" si="49" ref="T261:T282">IF(AND(F261&lt;&gt;"",K261&lt;&gt;""),1,0)</f>
        <v>1</v>
      </c>
      <c r="U261">
        <f aca="true" t="shared" si="50" ref="U261:U282">IF(T261=1,F261-K261,"")</f>
        <v>14</v>
      </c>
    </row>
    <row r="262" spans="1:21" ht="12.75">
      <c r="A262">
        <v>806</v>
      </c>
      <c r="B262">
        <f>IF(VLOOKUP($A262,uusintamittaus!$B$2:$AE$292,4,FALSE)="","",VLOOKUP($A262,uusintamittaus!$B$2:$AE$292,4,FALSE))</f>
        <v>3</v>
      </c>
      <c r="C262">
        <f>IF(VLOOKUP($A262,uusintamittaus!$B$2:$AE$292,5,FALSE)="","",VLOOKUP($A262,uusintamittaus!$B$2:$AE$292,5,FALSE))</f>
        <v>2</v>
      </c>
      <c r="D262">
        <f>IF(VLOOKUP($A262,uusintamittaus!$B$2:$AE$292,6,FALSE)="","",VLOOKUP($A262,uusintamittaus!$B$2:$AE$292,6,FALSE))</f>
        <v>2</v>
      </c>
      <c r="E262">
        <f>IF(VLOOKUP($A262,uusintamittaus!$B$2:$AE$292,7,FALSE)="","",VLOOKUP($A262,uusintamittaus!$B$2:$AE$292,7,FALSE))</f>
        <v>11</v>
      </c>
      <c r="F262">
        <f>IF(VLOOKUP($A262,uusintamittaus!$B$2:$AE$292,8,FALSE)="","",VLOOKUP($A262,uusintamittaus!$B$2:$AE$292,8,FALSE))</f>
        <v>105</v>
      </c>
      <c r="G262">
        <f>IF(VLOOKUP($A262,opiskelijoiden_mittaus!$B$2:$AE$292,4,FALSE)="","",VLOOKUP($A262,opiskelijoiden_mittaus!$B$2:$AE$292,4,FALSE))</f>
        <v>3</v>
      </c>
      <c r="H262">
        <f>IF(VLOOKUP($A262,opiskelijoiden_mittaus!$B$2:$AE$292,5,FALSE)="","",VLOOKUP($A262,opiskelijoiden_mittaus!$B$2:$AE$292,5,FALSE))</f>
        <v>2</v>
      </c>
      <c r="I262">
        <f>IF(VLOOKUP($A262,opiskelijoiden_mittaus!$B$2:$AE$292,6,FALSE)="","",VLOOKUP($A262,opiskelijoiden_mittaus!$B$2:$AE$292,6,FALSE))</f>
        <v>2</v>
      </c>
      <c r="J262">
        <f>IF(VLOOKUP($A262,opiskelijoiden_mittaus!$B$2:$AE$292,7,FALSE)="","",VLOOKUP($A262,opiskelijoiden_mittaus!$B$2:$AE$292,7,FALSE))</f>
        <v>11</v>
      </c>
      <c r="K262">
        <f>IF(VLOOKUP($A262,opiskelijoiden_mittaus!$B$2:$AE$292,8,FALSE)="","",VLOOKUP($A262,opiskelijoiden_mittaus!$B$2:$AE$292,8,FALSE))</f>
        <v>101</v>
      </c>
      <c r="L262">
        <f t="shared" si="41"/>
        <v>0</v>
      </c>
      <c r="M262">
        <f t="shared" si="42"/>
        <v>1</v>
      </c>
      <c r="N262">
        <f t="shared" si="43"/>
        <v>0</v>
      </c>
      <c r="O262">
        <f t="shared" si="44"/>
        <v>1</v>
      </c>
      <c r="P262">
        <f t="shared" si="45"/>
        <v>0</v>
      </c>
      <c r="Q262">
        <f t="shared" si="46"/>
        <v>0</v>
      </c>
      <c r="R262">
        <f t="shared" si="47"/>
        <v>1</v>
      </c>
      <c r="S262">
        <f t="shared" si="48"/>
        <v>0</v>
      </c>
      <c r="T262">
        <f t="shared" si="49"/>
        <v>1</v>
      </c>
      <c r="U262">
        <f t="shared" si="50"/>
        <v>4</v>
      </c>
    </row>
    <row r="263" spans="1:21" ht="12.75">
      <c r="A263">
        <v>807</v>
      </c>
      <c r="B263">
        <f>IF(VLOOKUP($A263,uusintamittaus!$B$2:$AE$292,4,FALSE)="","",VLOOKUP($A263,uusintamittaus!$B$2:$AE$292,4,FALSE))</f>
        <v>3</v>
      </c>
      <c r="C263">
        <f>IF(VLOOKUP($A263,uusintamittaus!$B$2:$AE$292,5,FALSE)="","",VLOOKUP($A263,uusintamittaus!$B$2:$AE$292,5,FALSE))</f>
        <v>2</v>
      </c>
      <c r="D263">
        <f>IF(VLOOKUP($A263,uusintamittaus!$B$2:$AE$292,6,FALSE)="","",VLOOKUP($A263,uusintamittaus!$B$2:$AE$292,6,FALSE))</f>
        <v>2</v>
      </c>
      <c r="E263">
        <f>IF(VLOOKUP($A263,uusintamittaus!$B$2:$AE$292,7,FALSE)="","",VLOOKUP($A263,uusintamittaus!$B$2:$AE$292,7,FALSE))</f>
        <v>11</v>
      </c>
      <c r="F263">
        <f>IF(VLOOKUP($A263,uusintamittaus!$B$2:$AE$292,8,FALSE)="","",VLOOKUP($A263,uusintamittaus!$B$2:$AE$292,8,FALSE))</f>
        <v>135</v>
      </c>
      <c r="G263">
        <f>IF(VLOOKUP($A263,opiskelijoiden_mittaus!$B$2:$AE$292,4,FALSE)="","",VLOOKUP($A263,opiskelijoiden_mittaus!$B$2:$AE$292,4,FALSE))</f>
        <v>3</v>
      </c>
      <c r="H263">
        <f>IF(VLOOKUP($A263,opiskelijoiden_mittaus!$B$2:$AE$292,5,FALSE)="","",VLOOKUP($A263,opiskelijoiden_mittaus!$B$2:$AE$292,5,FALSE))</f>
        <v>2</v>
      </c>
      <c r="I263">
        <f>IF(VLOOKUP($A263,opiskelijoiden_mittaus!$B$2:$AE$292,6,FALSE)="","",VLOOKUP($A263,opiskelijoiden_mittaus!$B$2:$AE$292,6,FALSE))</f>
        <v>2</v>
      </c>
      <c r="J263">
        <f>IF(VLOOKUP($A263,opiskelijoiden_mittaus!$B$2:$AE$292,7,FALSE)="","",VLOOKUP($A263,opiskelijoiden_mittaus!$B$2:$AE$292,7,FALSE))</f>
        <v>11</v>
      </c>
      <c r="K263">
        <f>IF(VLOOKUP($A263,opiskelijoiden_mittaus!$B$2:$AE$292,8,FALSE)="","",VLOOKUP($A263,opiskelijoiden_mittaus!$B$2:$AE$292,8,FALSE))</f>
        <v>133</v>
      </c>
      <c r="L263">
        <f t="shared" si="41"/>
        <v>0</v>
      </c>
      <c r="M263">
        <f t="shared" si="42"/>
        <v>1</v>
      </c>
      <c r="N263">
        <f t="shared" si="43"/>
        <v>0</v>
      </c>
      <c r="O263">
        <f t="shared" si="44"/>
        <v>1</v>
      </c>
      <c r="P263">
        <f t="shared" si="45"/>
        <v>0</v>
      </c>
      <c r="Q263">
        <f t="shared" si="46"/>
        <v>0</v>
      </c>
      <c r="R263">
        <f t="shared" si="47"/>
        <v>1</v>
      </c>
      <c r="S263">
        <f t="shared" si="48"/>
        <v>0</v>
      </c>
      <c r="T263">
        <f t="shared" si="49"/>
        <v>1</v>
      </c>
      <c r="U263">
        <f t="shared" si="50"/>
        <v>2</v>
      </c>
    </row>
    <row r="264" spans="1:21" ht="12.75">
      <c r="A264">
        <v>808</v>
      </c>
      <c r="B264">
        <f>IF(VLOOKUP($A264,uusintamittaus!$B$2:$AE$292,4,FALSE)="","",VLOOKUP($A264,uusintamittaus!$B$2:$AE$292,4,FALSE))</f>
        <v>3</v>
      </c>
      <c r="C264">
        <f>IF(VLOOKUP($A264,uusintamittaus!$B$2:$AE$292,5,FALSE)="","",VLOOKUP($A264,uusintamittaus!$B$2:$AE$292,5,FALSE))</f>
        <v>2</v>
      </c>
      <c r="D264">
        <f>IF(VLOOKUP($A264,uusintamittaus!$B$2:$AE$292,6,FALSE)="","",VLOOKUP($A264,uusintamittaus!$B$2:$AE$292,6,FALSE))</f>
        <v>2</v>
      </c>
      <c r="E264">
        <f>IF(VLOOKUP($A264,uusintamittaus!$B$2:$AE$292,7,FALSE)="","",VLOOKUP($A264,uusintamittaus!$B$2:$AE$292,7,FALSE))</f>
        <v>11</v>
      </c>
      <c r="F264">
        <f>IF(VLOOKUP($A264,uusintamittaus!$B$2:$AE$292,8,FALSE)="","",VLOOKUP($A264,uusintamittaus!$B$2:$AE$292,8,FALSE))</f>
        <v>113</v>
      </c>
      <c r="G264">
        <f>IF(VLOOKUP($A264,opiskelijoiden_mittaus!$B$2:$AE$292,4,FALSE)="","",VLOOKUP($A264,opiskelijoiden_mittaus!$B$2:$AE$292,4,FALSE))</f>
        <v>3</v>
      </c>
      <c r="H264">
        <f>IF(VLOOKUP($A264,opiskelijoiden_mittaus!$B$2:$AE$292,5,FALSE)="","",VLOOKUP($A264,opiskelijoiden_mittaus!$B$2:$AE$292,5,FALSE))</f>
        <v>2</v>
      </c>
      <c r="I264">
        <f>IF(VLOOKUP($A264,opiskelijoiden_mittaus!$B$2:$AE$292,6,FALSE)="","",VLOOKUP($A264,opiskelijoiden_mittaus!$B$2:$AE$292,6,FALSE))</f>
        <v>2</v>
      </c>
      <c r="J264">
        <f>IF(VLOOKUP($A264,opiskelijoiden_mittaus!$B$2:$AE$292,7,FALSE)="","",VLOOKUP($A264,opiskelijoiden_mittaus!$B$2:$AE$292,7,FALSE))</f>
        <v>11</v>
      </c>
      <c r="K264">
        <f>IF(VLOOKUP($A264,opiskelijoiden_mittaus!$B$2:$AE$292,8,FALSE)="","",VLOOKUP($A264,opiskelijoiden_mittaus!$B$2:$AE$292,8,FALSE))</f>
        <v>111</v>
      </c>
      <c r="L264">
        <f t="shared" si="41"/>
        <v>0</v>
      </c>
      <c r="M264">
        <f t="shared" si="42"/>
        <v>1</v>
      </c>
      <c r="N264">
        <f t="shared" si="43"/>
        <v>0</v>
      </c>
      <c r="O264">
        <f t="shared" si="44"/>
        <v>1</v>
      </c>
      <c r="P264">
        <f t="shared" si="45"/>
        <v>0</v>
      </c>
      <c r="Q264">
        <f t="shared" si="46"/>
        <v>0</v>
      </c>
      <c r="R264">
        <f t="shared" si="47"/>
        <v>1</v>
      </c>
      <c r="S264">
        <f t="shared" si="48"/>
        <v>0</v>
      </c>
      <c r="T264">
        <f t="shared" si="49"/>
        <v>1</v>
      </c>
      <c r="U264">
        <f t="shared" si="50"/>
        <v>2</v>
      </c>
    </row>
    <row r="265" spans="1:21" ht="12.75">
      <c r="A265">
        <v>809</v>
      </c>
      <c r="B265">
        <f>IF(VLOOKUP($A265,uusintamittaus!$B$2:$AE$292,4,FALSE)="","",VLOOKUP($A265,uusintamittaus!$B$2:$AE$292,4,FALSE))</f>
        <v>3</v>
      </c>
      <c r="C265">
        <f>IF(VLOOKUP($A265,uusintamittaus!$B$2:$AE$292,5,FALSE)="","",VLOOKUP($A265,uusintamittaus!$B$2:$AE$292,5,FALSE))</f>
        <v>2</v>
      </c>
      <c r="D265">
        <f>IF(VLOOKUP($A265,uusintamittaus!$B$2:$AE$292,6,FALSE)="","",VLOOKUP($A265,uusintamittaus!$B$2:$AE$292,6,FALSE))</f>
        <v>2</v>
      </c>
      <c r="E265">
        <f>IF(VLOOKUP($A265,uusintamittaus!$B$2:$AE$292,7,FALSE)="","",VLOOKUP($A265,uusintamittaus!$B$2:$AE$292,7,FALSE))</f>
        <v>11</v>
      </c>
      <c r="F265">
        <f>IF(VLOOKUP($A265,uusintamittaus!$B$2:$AE$292,8,FALSE)="","",VLOOKUP($A265,uusintamittaus!$B$2:$AE$292,8,FALSE))</f>
        <v>100</v>
      </c>
      <c r="G265">
        <f>IF(VLOOKUP($A265,opiskelijoiden_mittaus!$B$2:$AE$292,4,FALSE)="","",VLOOKUP($A265,opiskelijoiden_mittaus!$B$2:$AE$292,4,FALSE))</f>
        <v>3</v>
      </c>
      <c r="H265">
        <f>IF(VLOOKUP($A265,opiskelijoiden_mittaus!$B$2:$AE$292,5,FALSE)="","",VLOOKUP($A265,opiskelijoiden_mittaus!$B$2:$AE$292,5,FALSE))</f>
        <v>2</v>
      </c>
      <c r="I265">
        <f>IF(VLOOKUP($A265,opiskelijoiden_mittaus!$B$2:$AE$292,6,FALSE)="","",VLOOKUP($A265,opiskelijoiden_mittaus!$B$2:$AE$292,6,FALSE))</f>
        <v>2</v>
      </c>
      <c r="J265">
        <f>IF(VLOOKUP($A265,opiskelijoiden_mittaus!$B$2:$AE$292,7,FALSE)="","",VLOOKUP($A265,opiskelijoiden_mittaus!$B$2:$AE$292,7,FALSE))</f>
        <v>11</v>
      </c>
      <c r="K265">
        <f>IF(VLOOKUP($A265,opiskelijoiden_mittaus!$B$2:$AE$292,8,FALSE)="","",VLOOKUP($A265,opiskelijoiden_mittaus!$B$2:$AE$292,8,FALSE))</f>
        <v>97</v>
      </c>
      <c r="L265">
        <f t="shared" si="41"/>
        <v>0</v>
      </c>
      <c r="M265">
        <f t="shared" si="42"/>
        <v>1</v>
      </c>
      <c r="N265">
        <f t="shared" si="43"/>
        <v>0</v>
      </c>
      <c r="O265">
        <f t="shared" si="44"/>
        <v>1</v>
      </c>
      <c r="P265">
        <f t="shared" si="45"/>
        <v>0</v>
      </c>
      <c r="Q265">
        <f t="shared" si="46"/>
        <v>0</v>
      </c>
      <c r="R265">
        <f t="shared" si="47"/>
        <v>1</v>
      </c>
      <c r="S265">
        <f t="shared" si="48"/>
        <v>0</v>
      </c>
      <c r="T265">
        <f t="shared" si="49"/>
        <v>1</v>
      </c>
      <c r="U265">
        <f t="shared" si="50"/>
        <v>3</v>
      </c>
    </row>
    <row r="266" spans="1:21" ht="12.75">
      <c r="A266">
        <v>810</v>
      </c>
      <c r="B266">
        <f>IF(VLOOKUP($A266,uusintamittaus!$B$2:$AE$292,4,FALSE)="","",VLOOKUP($A266,uusintamittaus!$B$2:$AE$292,4,FALSE))</f>
        <v>3</v>
      </c>
      <c r="C266">
        <f>IF(VLOOKUP($A266,uusintamittaus!$B$2:$AE$292,5,FALSE)="","",VLOOKUP($A266,uusintamittaus!$B$2:$AE$292,5,FALSE))</f>
        <v>2</v>
      </c>
      <c r="D266">
        <f>IF(VLOOKUP($A266,uusintamittaus!$B$2:$AE$292,6,FALSE)="","",VLOOKUP($A266,uusintamittaus!$B$2:$AE$292,6,FALSE))</f>
        <v>2</v>
      </c>
      <c r="E266">
        <f>IF(VLOOKUP($A266,uusintamittaus!$B$2:$AE$292,7,FALSE)="","",VLOOKUP($A266,uusintamittaus!$B$2:$AE$292,7,FALSE))</f>
        <v>11</v>
      </c>
      <c r="F266">
        <f>IF(VLOOKUP($A266,uusintamittaus!$B$2:$AE$292,8,FALSE)="","",VLOOKUP($A266,uusintamittaus!$B$2:$AE$292,8,FALSE))</f>
        <v>133</v>
      </c>
      <c r="G266">
        <f>IF(VLOOKUP($A266,opiskelijoiden_mittaus!$B$2:$AE$292,4,FALSE)="","",VLOOKUP($A266,opiskelijoiden_mittaus!$B$2:$AE$292,4,FALSE))</f>
        <v>3</v>
      </c>
      <c r="H266">
        <f>IF(VLOOKUP($A266,opiskelijoiden_mittaus!$B$2:$AE$292,5,FALSE)="","",VLOOKUP($A266,opiskelijoiden_mittaus!$B$2:$AE$292,5,FALSE))</f>
        <v>2</v>
      </c>
      <c r="I266">
        <f>IF(VLOOKUP($A266,opiskelijoiden_mittaus!$B$2:$AE$292,6,FALSE)="","",VLOOKUP($A266,opiskelijoiden_mittaus!$B$2:$AE$292,6,FALSE))</f>
        <v>2</v>
      </c>
      <c r="J266">
        <f>IF(VLOOKUP($A266,opiskelijoiden_mittaus!$B$2:$AE$292,7,FALSE)="","",VLOOKUP($A266,opiskelijoiden_mittaus!$B$2:$AE$292,7,FALSE))</f>
        <v>11</v>
      </c>
      <c r="K266">
        <f>IF(VLOOKUP($A266,opiskelijoiden_mittaus!$B$2:$AE$292,8,FALSE)="","",VLOOKUP($A266,opiskelijoiden_mittaus!$B$2:$AE$292,8,FALSE))</f>
        <v>132</v>
      </c>
      <c r="L266">
        <f t="shared" si="41"/>
        <v>0</v>
      </c>
      <c r="M266">
        <f t="shared" si="42"/>
        <v>1</v>
      </c>
      <c r="N266">
        <f t="shared" si="43"/>
        <v>0</v>
      </c>
      <c r="O266">
        <f t="shared" si="44"/>
        <v>1</v>
      </c>
      <c r="P266">
        <f t="shared" si="45"/>
        <v>0</v>
      </c>
      <c r="Q266">
        <f t="shared" si="46"/>
        <v>0</v>
      </c>
      <c r="R266">
        <f t="shared" si="47"/>
        <v>1</v>
      </c>
      <c r="S266">
        <f t="shared" si="48"/>
        <v>0</v>
      </c>
      <c r="T266">
        <f t="shared" si="49"/>
        <v>1</v>
      </c>
      <c r="U266">
        <f t="shared" si="50"/>
        <v>1</v>
      </c>
    </row>
    <row r="267" spans="1:21" ht="12.75">
      <c r="A267">
        <v>811</v>
      </c>
      <c r="B267">
        <f>IF(VLOOKUP($A267,uusintamittaus!$B$2:$AE$292,4,FALSE)="","",VLOOKUP($A267,uusintamittaus!$B$2:$AE$292,4,FALSE))</f>
        <v>3</v>
      </c>
      <c r="C267">
        <f>IF(VLOOKUP($A267,uusintamittaus!$B$2:$AE$292,5,FALSE)="","",VLOOKUP($A267,uusintamittaus!$B$2:$AE$292,5,FALSE))</f>
        <v>2</v>
      </c>
      <c r="D267">
        <f>IF(VLOOKUP($A267,uusintamittaus!$B$2:$AE$292,6,FALSE)="","",VLOOKUP($A267,uusintamittaus!$B$2:$AE$292,6,FALSE))</f>
        <v>2</v>
      </c>
      <c r="E267">
        <f>IF(VLOOKUP($A267,uusintamittaus!$B$2:$AE$292,7,FALSE)="","",VLOOKUP($A267,uusintamittaus!$B$2:$AE$292,7,FALSE))</f>
        <v>11</v>
      </c>
      <c r="F267">
        <f>IF(VLOOKUP($A267,uusintamittaus!$B$2:$AE$292,8,FALSE)="","",VLOOKUP($A267,uusintamittaus!$B$2:$AE$292,8,FALSE))</f>
        <v>109</v>
      </c>
      <c r="G267">
        <f>IF(VLOOKUP($A267,opiskelijoiden_mittaus!$B$2:$AE$292,4,FALSE)="","",VLOOKUP($A267,opiskelijoiden_mittaus!$B$2:$AE$292,4,FALSE))</f>
        <v>3</v>
      </c>
      <c r="H267">
        <f>IF(VLOOKUP($A267,opiskelijoiden_mittaus!$B$2:$AE$292,5,FALSE)="","",VLOOKUP($A267,opiskelijoiden_mittaus!$B$2:$AE$292,5,FALSE))</f>
        <v>2</v>
      </c>
      <c r="I267">
        <f>IF(VLOOKUP($A267,opiskelijoiden_mittaus!$B$2:$AE$292,6,FALSE)="","",VLOOKUP($A267,opiskelijoiden_mittaus!$B$2:$AE$292,6,FALSE))</f>
        <v>2</v>
      </c>
      <c r="J267">
        <f>IF(VLOOKUP($A267,opiskelijoiden_mittaus!$B$2:$AE$292,7,FALSE)="","",VLOOKUP($A267,opiskelijoiden_mittaus!$B$2:$AE$292,7,FALSE))</f>
        <v>11</v>
      </c>
      <c r="K267">
        <f>IF(VLOOKUP($A267,opiskelijoiden_mittaus!$B$2:$AE$292,8,FALSE)="","",VLOOKUP($A267,opiskelijoiden_mittaus!$B$2:$AE$292,8,FALSE))</f>
        <v>107</v>
      </c>
      <c r="L267">
        <f t="shared" si="41"/>
        <v>0</v>
      </c>
      <c r="M267">
        <f t="shared" si="42"/>
        <v>1</v>
      </c>
      <c r="N267">
        <f t="shared" si="43"/>
        <v>0</v>
      </c>
      <c r="O267">
        <f t="shared" si="44"/>
        <v>1</v>
      </c>
      <c r="P267">
        <f t="shared" si="45"/>
        <v>0</v>
      </c>
      <c r="Q267">
        <f t="shared" si="46"/>
        <v>0</v>
      </c>
      <c r="R267">
        <f t="shared" si="47"/>
        <v>1</v>
      </c>
      <c r="S267">
        <f t="shared" si="48"/>
        <v>0</v>
      </c>
      <c r="T267">
        <f t="shared" si="49"/>
        <v>1</v>
      </c>
      <c r="U267">
        <f t="shared" si="50"/>
        <v>2</v>
      </c>
    </row>
    <row r="268" spans="1:21" ht="12.75">
      <c r="A268">
        <v>812</v>
      </c>
      <c r="B268">
        <f>IF(VLOOKUP($A268,uusintamittaus!$B$2:$AE$292,4,FALSE)="","",VLOOKUP($A268,uusintamittaus!$B$2:$AE$292,4,FALSE))</f>
        <v>3</v>
      </c>
      <c r="C268">
        <f>IF(VLOOKUP($A268,uusintamittaus!$B$2:$AE$292,5,FALSE)="","",VLOOKUP($A268,uusintamittaus!$B$2:$AE$292,5,FALSE))</f>
        <v>2</v>
      </c>
      <c r="D268">
        <f>IF(VLOOKUP($A268,uusintamittaus!$B$2:$AE$292,6,FALSE)="","",VLOOKUP($A268,uusintamittaus!$B$2:$AE$292,6,FALSE))</f>
        <v>2</v>
      </c>
      <c r="E268">
        <f>IF(VLOOKUP($A268,uusintamittaus!$B$2:$AE$292,7,FALSE)="","",VLOOKUP($A268,uusintamittaus!$B$2:$AE$292,7,FALSE))</f>
        <v>11</v>
      </c>
      <c r="F268">
        <f>IF(VLOOKUP($A268,uusintamittaus!$B$2:$AE$292,8,FALSE)="","",VLOOKUP($A268,uusintamittaus!$B$2:$AE$292,8,FALSE))</f>
        <v>149</v>
      </c>
      <c r="G268">
        <f>IF(VLOOKUP($A268,opiskelijoiden_mittaus!$B$2:$AE$292,4,FALSE)="","",VLOOKUP($A268,opiskelijoiden_mittaus!$B$2:$AE$292,4,FALSE))</f>
        <v>3</v>
      </c>
      <c r="H268">
        <f>IF(VLOOKUP($A268,opiskelijoiden_mittaus!$B$2:$AE$292,5,FALSE)="","",VLOOKUP($A268,opiskelijoiden_mittaus!$B$2:$AE$292,5,FALSE))</f>
        <v>2</v>
      </c>
      <c r="I268">
        <f>IF(VLOOKUP($A268,opiskelijoiden_mittaus!$B$2:$AE$292,6,FALSE)="","",VLOOKUP($A268,opiskelijoiden_mittaus!$B$2:$AE$292,6,FALSE))</f>
        <v>2</v>
      </c>
      <c r="J268">
        <f>IF(VLOOKUP($A268,opiskelijoiden_mittaus!$B$2:$AE$292,7,FALSE)="","",VLOOKUP($A268,opiskelijoiden_mittaus!$B$2:$AE$292,7,FALSE))</f>
        <v>11</v>
      </c>
      <c r="K268">
        <f>IF(VLOOKUP($A268,opiskelijoiden_mittaus!$B$2:$AE$292,8,FALSE)="","",VLOOKUP($A268,opiskelijoiden_mittaus!$B$2:$AE$292,8,FALSE))</f>
        <v>143</v>
      </c>
      <c r="L268">
        <f t="shared" si="41"/>
        <v>0</v>
      </c>
      <c r="M268">
        <f t="shared" si="42"/>
        <v>1</v>
      </c>
      <c r="N268">
        <f t="shared" si="43"/>
        <v>0</v>
      </c>
      <c r="O268">
        <f t="shared" si="44"/>
        <v>1</v>
      </c>
      <c r="P268">
        <f t="shared" si="45"/>
        <v>0</v>
      </c>
      <c r="Q268">
        <f t="shared" si="46"/>
        <v>0</v>
      </c>
      <c r="R268">
        <f t="shared" si="47"/>
        <v>1</v>
      </c>
      <c r="S268">
        <f t="shared" si="48"/>
        <v>0</v>
      </c>
      <c r="T268">
        <f t="shared" si="49"/>
        <v>1</v>
      </c>
      <c r="U268">
        <f t="shared" si="50"/>
        <v>6</v>
      </c>
    </row>
    <row r="269" spans="1:21" ht="12.75">
      <c r="A269">
        <v>813</v>
      </c>
      <c r="B269">
        <f>IF(VLOOKUP($A269,uusintamittaus!$B$2:$AE$292,4,FALSE)="","",VLOOKUP($A269,uusintamittaus!$B$2:$AE$292,4,FALSE))</f>
        <v>3</v>
      </c>
      <c r="C269">
        <f>IF(VLOOKUP($A269,uusintamittaus!$B$2:$AE$292,5,FALSE)="","",VLOOKUP($A269,uusintamittaus!$B$2:$AE$292,5,FALSE))</f>
        <v>2</v>
      </c>
      <c r="D269">
        <f>IF(VLOOKUP($A269,uusintamittaus!$B$2:$AE$292,6,FALSE)="","",VLOOKUP($A269,uusintamittaus!$B$2:$AE$292,6,FALSE))</f>
        <v>2</v>
      </c>
      <c r="E269">
        <f>IF(VLOOKUP($A269,uusintamittaus!$B$2:$AE$292,7,FALSE)="","",VLOOKUP($A269,uusintamittaus!$B$2:$AE$292,7,FALSE))</f>
        <v>11</v>
      </c>
      <c r="F269">
        <f>IF(VLOOKUP($A269,uusintamittaus!$B$2:$AE$292,8,FALSE)="","",VLOOKUP($A269,uusintamittaus!$B$2:$AE$292,8,FALSE))</f>
        <v>105</v>
      </c>
      <c r="G269">
        <f>IF(VLOOKUP($A269,opiskelijoiden_mittaus!$B$2:$AE$292,4,FALSE)="","",VLOOKUP($A269,opiskelijoiden_mittaus!$B$2:$AE$292,4,FALSE))</f>
        <v>3</v>
      </c>
      <c r="H269">
        <f>IF(VLOOKUP($A269,opiskelijoiden_mittaus!$B$2:$AE$292,5,FALSE)="","",VLOOKUP($A269,opiskelijoiden_mittaus!$B$2:$AE$292,5,FALSE))</f>
        <v>2</v>
      </c>
      <c r="I269">
        <f>IF(VLOOKUP($A269,opiskelijoiden_mittaus!$B$2:$AE$292,6,FALSE)="","",VLOOKUP($A269,opiskelijoiden_mittaus!$B$2:$AE$292,6,FALSE))</f>
        <v>2</v>
      </c>
      <c r="J269">
        <f>IF(VLOOKUP($A269,opiskelijoiden_mittaus!$B$2:$AE$292,7,FALSE)="","",VLOOKUP($A269,opiskelijoiden_mittaus!$B$2:$AE$292,7,FALSE))</f>
        <v>11</v>
      </c>
      <c r="K269">
        <f>IF(VLOOKUP($A269,opiskelijoiden_mittaus!$B$2:$AE$292,8,FALSE)="","",VLOOKUP($A269,opiskelijoiden_mittaus!$B$2:$AE$292,8,FALSE))</f>
        <v>103</v>
      </c>
      <c r="L269">
        <f t="shared" si="41"/>
        <v>0</v>
      </c>
      <c r="M269">
        <f t="shared" si="42"/>
        <v>1</v>
      </c>
      <c r="N269">
        <f t="shared" si="43"/>
        <v>0</v>
      </c>
      <c r="O269">
        <f t="shared" si="44"/>
        <v>1</v>
      </c>
      <c r="P269">
        <f t="shared" si="45"/>
        <v>0</v>
      </c>
      <c r="Q269">
        <f t="shared" si="46"/>
        <v>0</v>
      </c>
      <c r="R269">
        <f t="shared" si="47"/>
        <v>1</v>
      </c>
      <c r="S269">
        <f t="shared" si="48"/>
        <v>0</v>
      </c>
      <c r="T269">
        <f t="shared" si="49"/>
        <v>1</v>
      </c>
      <c r="U269">
        <f t="shared" si="50"/>
        <v>2</v>
      </c>
    </row>
    <row r="270" spans="1:21" ht="12.75">
      <c r="A270">
        <v>814</v>
      </c>
      <c r="B270">
        <f>IF(VLOOKUP($A270,uusintamittaus!$B$2:$AE$292,4,FALSE)="","",VLOOKUP($A270,uusintamittaus!$B$2:$AE$292,4,FALSE))</f>
        <v>3</v>
      </c>
      <c r="C270">
        <f>IF(VLOOKUP($A270,uusintamittaus!$B$2:$AE$292,5,FALSE)="","",VLOOKUP($A270,uusintamittaus!$B$2:$AE$292,5,FALSE))</f>
        <v>2</v>
      </c>
      <c r="D270">
        <f>IF(VLOOKUP($A270,uusintamittaus!$B$2:$AE$292,6,FALSE)="","",VLOOKUP($A270,uusintamittaus!$B$2:$AE$292,6,FALSE))</f>
        <v>2</v>
      </c>
      <c r="E270">
        <f>IF(VLOOKUP($A270,uusintamittaus!$B$2:$AE$292,7,FALSE)="","",VLOOKUP($A270,uusintamittaus!$B$2:$AE$292,7,FALSE))</f>
        <v>11</v>
      </c>
      <c r="F270">
        <f>IF(VLOOKUP($A270,uusintamittaus!$B$2:$AE$292,8,FALSE)="","",VLOOKUP($A270,uusintamittaus!$B$2:$AE$292,8,FALSE))</f>
        <v>114</v>
      </c>
      <c r="G270">
        <f>IF(VLOOKUP($A270,opiskelijoiden_mittaus!$B$2:$AE$292,4,FALSE)="","",VLOOKUP($A270,opiskelijoiden_mittaus!$B$2:$AE$292,4,FALSE))</f>
        <v>3</v>
      </c>
      <c r="H270">
        <f>IF(VLOOKUP($A270,opiskelijoiden_mittaus!$B$2:$AE$292,5,FALSE)="","",VLOOKUP($A270,opiskelijoiden_mittaus!$B$2:$AE$292,5,FALSE))</f>
        <v>2</v>
      </c>
      <c r="I270">
        <f>IF(VLOOKUP($A270,opiskelijoiden_mittaus!$B$2:$AE$292,6,FALSE)="","",VLOOKUP($A270,opiskelijoiden_mittaus!$B$2:$AE$292,6,FALSE))</f>
        <v>2</v>
      </c>
      <c r="J270">
        <f>IF(VLOOKUP($A270,opiskelijoiden_mittaus!$B$2:$AE$292,7,FALSE)="","",VLOOKUP($A270,opiskelijoiden_mittaus!$B$2:$AE$292,7,FALSE))</f>
        <v>11</v>
      </c>
      <c r="K270">
        <f>IF(VLOOKUP($A270,opiskelijoiden_mittaus!$B$2:$AE$292,8,FALSE)="","",VLOOKUP($A270,opiskelijoiden_mittaus!$B$2:$AE$292,8,FALSE))</f>
        <v>110</v>
      </c>
      <c r="L270">
        <f t="shared" si="41"/>
        <v>0</v>
      </c>
      <c r="M270">
        <f t="shared" si="42"/>
        <v>1</v>
      </c>
      <c r="N270">
        <f t="shared" si="43"/>
        <v>0</v>
      </c>
      <c r="O270">
        <f t="shared" si="44"/>
        <v>1</v>
      </c>
      <c r="P270">
        <f t="shared" si="45"/>
        <v>0</v>
      </c>
      <c r="Q270">
        <f t="shared" si="46"/>
        <v>0</v>
      </c>
      <c r="R270">
        <f t="shared" si="47"/>
        <v>1</v>
      </c>
      <c r="S270">
        <f t="shared" si="48"/>
        <v>0</v>
      </c>
      <c r="T270">
        <f t="shared" si="49"/>
        <v>1</v>
      </c>
      <c r="U270">
        <f t="shared" si="50"/>
        <v>4</v>
      </c>
    </row>
    <row r="271" spans="1:21" ht="12.75">
      <c r="A271">
        <v>815</v>
      </c>
      <c r="B271">
        <f>IF(VLOOKUP($A271,uusintamittaus!$B$2:$AE$292,4,FALSE)="","",VLOOKUP($A271,uusintamittaus!$B$2:$AE$292,4,FALSE))</f>
        <v>3</v>
      </c>
      <c r="C271">
        <f>IF(VLOOKUP($A271,uusintamittaus!$B$2:$AE$292,5,FALSE)="","",VLOOKUP($A271,uusintamittaus!$B$2:$AE$292,5,FALSE))</f>
        <v>2</v>
      </c>
      <c r="D271">
        <f>IF(VLOOKUP($A271,uusintamittaus!$B$2:$AE$292,6,FALSE)="","",VLOOKUP($A271,uusintamittaus!$B$2:$AE$292,6,FALSE))</f>
        <v>2</v>
      </c>
      <c r="E271">
        <f>IF(VLOOKUP($A271,uusintamittaus!$B$2:$AE$292,7,FALSE)="","",VLOOKUP($A271,uusintamittaus!$B$2:$AE$292,7,FALSE))</f>
        <v>11</v>
      </c>
      <c r="F271">
        <f>IF(VLOOKUP($A271,uusintamittaus!$B$2:$AE$292,8,FALSE)="","",VLOOKUP($A271,uusintamittaus!$B$2:$AE$292,8,FALSE))</f>
        <v>114</v>
      </c>
      <c r="G271">
        <f>IF(VLOOKUP($A271,opiskelijoiden_mittaus!$B$2:$AE$292,4,FALSE)="","",VLOOKUP($A271,opiskelijoiden_mittaus!$B$2:$AE$292,4,FALSE))</f>
        <v>3</v>
      </c>
      <c r="H271">
        <f>IF(VLOOKUP($A271,opiskelijoiden_mittaus!$B$2:$AE$292,5,FALSE)="","",VLOOKUP($A271,opiskelijoiden_mittaus!$B$2:$AE$292,5,FALSE))</f>
        <v>2</v>
      </c>
      <c r="I271">
        <f>IF(VLOOKUP($A271,opiskelijoiden_mittaus!$B$2:$AE$292,6,FALSE)="","",VLOOKUP($A271,opiskelijoiden_mittaus!$B$2:$AE$292,6,FALSE))</f>
        <v>2</v>
      </c>
      <c r="J271">
        <f>IF(VLOOKUP($A271,opiskelijoiden_mittaus!$B$2:$AE$292,7,FALSE)="","",VLOOKUP($A271,opiskelijoiden_mittaus!$B$2:$AE$292,7,FALSE))</f>
        <v>11</v>
      </c>
      <c r="K271">
        <f>IF(VLOOKUP($A271,opiskelijoiden_mittaus!$B$2:$AE$292,8,FALSE)="","",VLOOKUP($A271,opiskelijoiden_mittaus!$B$2:$AE$292,8,FALSE))</f>
        <v>111</v>
      </c>
      <c r="L271">
        <f t="shared" si="41"/>
        <v>0</v>
      </c>
      <c r="M271">
        <f t="shared" si="42"/>
        <v>1</v>
      </c>
      <c r="N271">
        <f t="shared" si="43"/>
        <v>0</v>
      </c>
      <c r="O271">
        <f t="shared" si="44"/>
        <v>1</v>
      </c>
      <c r="P271">
        <f t="shared" si="45"/>
        <v>0</v>
      </c>
      <c r="Q271">
        <f t="shared" si="46"/>
        <v>0</v>
      </c>
      <c r="R271">
        <f t="shared" si="47"/>
        <v>1</v>
      </c>
      <c r="S271">
        <f t="shared" si="48"/>
        <v>0</v>
      </c>
      <c r="T271">
        <f t="shared" si="49"/>
        <v>1</v>
      </c>
      <c r="U271">
        <f t="shared" si="50"/>
        <v>3</v>
      </c>
    </row>
    <row r="272" spans="1:21" ht="12.75">
      <c r="A272">
        <v>816</v>
      </c>
      <c r="B272">
        <f>IF(VLOOKUP($A272,uusintamittaus!$B$2:$AE$292,4,FALSE)="","",VLOOKUP($A272,uusintamittaus!$B$2:$AE$292,4,FALSE))</f>
        <v>3</v>
      </c>
      <c r="C272">
        <f>IF(VLOOKUP($A272,uusintamittaus!$B$2:$AE$292,5,FALSE)="","",VLOOKUP($A272,uusintamittaus!$B$2:$AE$292,5,FALSE))</f>
        <v>2</v>
      </c>
      <c r="D272">
        <f>IF(VLOOKUP($A272,uusintamittaus!$B$2:$AE$292,6,FALSE)="","",VLOOKUP($A272,uusintamittaus!$B$2:$AE$292,6,FALSE))</f>
        <v>2</v>
      </c>
      <c r="E272">
        <f>IF(VLOOKUP($A272,uusintamittaus!$B$2:$AE$292,7,FALSE)="","",VLOOKUP($A272,uusintamittaus!$B$2:$AE$292,7,FALSE))</f>
        <v>11</v>
      </c>
      <c r="F272">
        <f>IF(VLOOKUP($A272,uusintamittaus!$B$2:$AE$292,8,FALSE)="","",VLOOKUP($A272,uusintamittaus!$B$2:$AE$292,8,FALSE))</f>
        <v>122</v>
      </c>
      <c r="G272">
        <f>IF(VLOOKUP($A272,opiskelijoiden_mittaus!$B$2:$AE$292,4,FALSE)="","",VLOOKUP($A272,opiskelijoiden_mittaus!$B$2:$AE$292,4,FALSE))</f>
        <v>3</v>
      </c>
      <c r="H272">
        <f>IF(VLOOKUP($A272,opiskelijoiden_mittaus!$B$2:$AE$292,5,FALSE)="","",VLOOKUP($A272,opiskelijoiden_mittaus!$B$2:$AE$292,5,FALSE))</f>
        <v>2</v>
      </c>
      <c r="I272">
        <f>IF(VLOOKUP($A272,opiskelijoiden_mittaus!$B$2:$AE$292,6,FALSE)="","",VLOOKUP($A272,opiskelijoiden_mittaus!$B$2:$AE$292,6,FALSE))</f>
        <v>2</v>
      </c>
      <c r="J272">
        <f>IF(VLOOKUP($A272,opiskelijoiden_mittaus!$B$2:$AE$292,7,FALSE)="","",VLOOKUP($A272,opiskelijoiden_mittaus!$B$2:$AE$292,7,FALSE))</f>
        <v>11</v>
      </c>
      <c r="K272">
        <f>IF(VLOOKUP($A272,opiskelijoiden_mittaus!$B$2:$AE$292,8,FALSE)="","",VLOOKUP($A272,opiskelijoiden_mittaus!$B$2:$AE$292,8,FALSE))</f>
        <v>118</v>
      </c>
      <c r="L272">
        <f t="shared" si="41"/>
        <v>0</v>
      </c>
      <c r="M272">
        <f t="shared" si="42"/>
        <v>1</v>
      </c>
      <c r="N272">
        <f t="shared" si="43"/>
        <v>0</v>
      </c>
      <c r="O272">
        <f t="shared" si="44"/>
        <v>1</v>
      </c>
      <c r="P272">
        <f t="shared" si="45"/>
        <v>0</v>
      </c>
      <c r="Q272">
        <f t="shared" si="46"/>
        <v>0</v>
      </c>
      <c r="R272">
        <f t="shared" si="47"/>
        <v>1</v>
      </c>
      <c r="S272">
        <f t="shared" si="48"/>
        <v>0</v>
      </c>
      <c r="T272">
        <f t="shared" si="49"/>
        <v>1</v>
      </c>
      <c r="U272">
        <f t="shared" si="50"/>
        <v>4</v>
      </c>
    </row>
    <row r="273" spans="1:21" ht="12.75">
      <c r="A273">
        <v>817</v>
      </c>
      <c r="B273">
        <f>IF(VLOOKUP($A273,uusintamittaus!$B$2:$AE$292,4,FALSE)="","",VLOOKUP($A273,uusintamittaus!$B$2:$AE$292,4,FALSE))</f>
        <v>3</v>
      </c>
      <c r="C273">
        <f>IF(VLOOKUP($A273,uusintamittaus!$B$2:$AE$292,5,FALSE)="","",VLOOKUP($A273,uusintamittaus!$B$2:$AE$292,5,FALSE))</f>
        <v>2</v>
      </c>
      <c r="D273">
        <f>IF(VLOOKUP($A273,uusintamittaus!$B$2:$AE$292,6,FALSE)="","",VLOOKUP($A273,uusintamittaus!$B$2:$AE$292,6,FALSE))</f>
        <v>2</v>
      </c>
      <c r="E273">
        <f>IF(VLOOKUP($A273,uusintamittaus!$B$2:$AE$292,7,FALSE)="","",VLOOKUP($A273,uusintamittaus!$B$2:$AE$292,7,FALSE))</f>
        <v>11</v>
      </c>
      <c r="F273">
        <f>IF(VLOOKUP($A273,uusintamittaus!$B$2:$AE$292,8,FALSE)="","",VLOOKUP($A273,uusintamittaus!$B$2:$AE$292,8,FALSE))</f>
        <v>103</v>
      </c>
      <c r="G273">
        <f>IF(VLOOKUP($A273,opiskelijoiden_mittaus!$B$2:$AE$292,4,FALSE)="","",VLOOKUP($A273,opiskelijoiden_mittaus!$B$2:$AE$292,4,FALSE))</f>
        <v>3</v>
      </c>
      <c r="H273">
        <f>IF(VLOOKUP($A273,opiskelijoiden_mittaus!$B$2:$AE$292,5,FALSE)="","",VLOOKUP($A273,opiskelijoiden_mittaus!$B$2:$AE$292,5,FALSE))</f>
        <v>2</v>
      </c>
      <c r="I273">
        <f>IF(VLOOKUP($A273,opiskelijoiden_mittaus!$B$2:$AE$292,6,FALSE)="","",VLOOKUP($A273,opiskelijoiden_mittaus!$B$2:$AE$292,6,FALSE))</f>
        <v>2</v>
      </c>
      <c r="J273">
        <f>IF(VLOOKUP($A273,opiskelijoiden_mittaus!$B$2:$AE$292,7,FALSE)="","",VLOOKUP($A273,opiskelijoiden_mittaus!$B$2:$AE$292,7,FALSE))</f>
        <v>11</v>
      </c>
      <c r="K273">
        <f>IF(VLOOKUP($A273,opiskelijoiden_mittaus!$B$2:$AE$292,8,FALSE)="","",VLOOKUP($A273,opiskelijoiden_mittaus!$B$2:$AE$292,8,FALSE))</f>
        <v>101</v>
      </c>
      <c r="L273">
        <f t="shared" si="41"/>
        <v>0</v>
      </c>
      <c r="M273">
        <f t="shared" si="42"/>
        <v>1</v>
      </c>
      <c r="N273">
        <f t="shared" si="43"/>
        <v>0</v>
      </c>
      <c r="O273">
        <f t="shared" si="44"/>
        <v>1</v>
      </c>
      <c r="P273">
        <f t="shared" si="45"/>
        <v>0</v>
      </c>
      <c r="Q273">
        <f t="shared" si="46"/>
        <v>0</v>
      </c>
      <c r="R273">
        <f t="shared" si="47"/>
        <v>1</v>
      </c>
      <c r="S273">
        <f t="shared" si="48"/>
        <v>0</v>
      </c>
      <c r="T273">
        <f t="shared" si="49"/>
        <v>1</v>
      </c>
      <c r="U273">
        <f t="shared" si="50"/>
        <v>2</v>
      </c>
    </row>
    <row r="274" spans="1:21" ht="12.75">
      <c r="A274">
        <v>818</v>
      </c>
      <c r="B274">
        <f>IF(VLOOKUP($A274,uusintamittaus!$B$2:$AE$292,4,FALSE)="","",VLOOKUP($A274,uusintamittaus!$B$2:$AE$292,4,FALSE))</f>
        <v>3</v>
      </c>
      <c r="C274">
        <f>IF(VLOOKUP($A274,uusintamittaus!$B$2:$AE$292,5,FALSE)="","",VLOOKUP($A274,uusintamittaus!$B$2:$AE$292,5,FALSE))</f>
        <v>2</v>
      </c>
      <c r="D274">
        <f>IF(VLOOKUP($A274,uusintamittaus!$B$2:$AE$292,6,FALSE)="","",VLOOKUP($A274,uusintamittaus!$B$2:$AE$292,6,FALSE))</f>
        <v>2</v>
      </c>
      <c r="E274">
        <f>IF(VLOOKUP($A274,uusintamittaus!$B$2:$AE$292,7,FALSE)="","",VLOOKUP($A274,uusintamittaus!$B$2:$AE$292,7,FALSE))</f>
        <v>11</v>
      </c>
      <c r="F274">
        <f>IF(VLOOKUP($A274,uusintamittaus!$B$2:$AE$292,8,FALSE)="","",VLOOKUP($A274,uusintamittaus!$B$2:$AE$292,8,FALSE))</f>
        <v>128</v>
      </c>
      <c r="G274">
        <f>IF(VLOOKUP($A274,opiskelijoiden_mittaus!$B$2:$AE$292,4,FALSE)="","",VLOOKUP($A274,opiskelijoiden_mittaus!$B$2:$AE$292,4,FALSE))</f>
        <v>3</v>
      </c>
      <c r="H274">
        <f>IF(VLOOKUP($A274,opiskelijoiden_mittaus!$B$2:$AE$292,5,FALSE)="","",VLOOKUP($A274,opiskelijoiden_mittaus!$B$2:$AE$292,5,FALSE))</f>
        <v>2</v>
      </c>
      <c r="I274">
        <f>IF(VLOOKUP($A274,opiskelijoiden_mittaus!$B$2:$AE$292,6,FALSE)="","",VLOOKUP($A274,opiskelijoiden_mittaus!$B$2:$AE$292,6,FALSE))</f>
        <v>2</v>
      </c>
      <c r="J274">
        <f>IF(VLOOKUP($A274,opiskelijoiden_mittaus!$B$2:$AE$292,7,FALSE)="","",VLOOKUP($A274,opiskelijoiden_mittaus!$B$2:$AE$292,7,FALSE))</f>
        <v>11</v>
      </c>
      <c r="K274">
        <f>IF(VLOOKUP($A274,opiskelijoiden_mittaus!$B$2:$AE$292,8,FALSE)="","",VLOOKUP($A274,opiskelijoiden_mittaus!$B$2:$AE$292,8,FALSE))</f>
        <v>124</v>
      </c>
      <c r="L274">
        <f t="shared" si="41"/>
        <v>0</v>
      </c>
      <c r="M274">
        <f t="shared" si="42"/>
        <v>1</v>
      </c>
      <c r="N274">
        <f t="shared" si="43"/>
        <v>0</v>
      </c>
      <c r="O274">
        <f t="shared" si="44"/>
        <v>1</v>
      </c>
      <c r="P274">
        <f t="shared" si="45"/>
        <v>0</v>
      </c>
      <c r="Q274">
        <f t="shared" si="46"/>
        <v>0</v>
      </c>
      <c r="R274">
        <f t="shared" si="47"/>
        <v>1</v>
      </c>
      <c r="S274">
        <f t="shared" si="48"/>
        <v>0</v>
      </c>
      <c r="T274">
        <f t="shared" si="49"/>
        <v>1</v>
      </c>
      <c r="U274">
        <f t="shared" si="50"/>
        <v>4</v>
      </c>
    </row>
    <row r="275" spans="1:21" ht="12.75">
      <c r="A275">
        <v>819</v>
      </c>
      <c r="B275">
        <f>IF(VLOOKUP($A275,uusintamittaus!$B$2:$AE$292,4,FALSE)="","",VLOOKUP($A275,uusintamittaus!$B$2:$AE$292,4,FALSE))</f>
        <v>3</v>
      </c>
      <c r="C275">
        <f>IF(VLOOKUP($A275,uusintamittaus!$B$2:$AE$292,5,FALSE)="","",VLOOKUP($A275,uusintamittaus!$B$2:$AE$292,5,FALSE))</f>
        <v>2</v>
      </c>
      <c r="D275">
        <f>IF(VLOOKUP($A275,uusintamittaus!$B$2:$AE$292,6,FALSE)="","",VLOOKUP($A275,uusintamittaus!$B$2:$AE$292,6,FALSE))</f>
        <v>2</v>
      </c>
      <c r="E275">
        <f>IF(VLOOKUP($A275,uusintamittaus!$B$2:$AE$292,7,FALSE)="","",VLOOKUP($A275,uusintamittaus!$B$2:$AE$292,7,FALSE))</f>
        <v>11</v>
      </c>
      <c r="F275">
        <f>IF(VLOOKUP($A275,uusintamittaus!$B$2:$AE$292,8,FALSE)="","",VLOOKUP($A275,uusintamittaus!$B$2:$AE$292,8,FALSE))</f>
        <v>114</v>
      </c>
      <c r="G275">
        <f>IF(VLOOKUP($A275,opiskelijoiden_mittaus!$B$2:$AE$292,4,FALSE)="","",VLOOKUP($A275,opiskelijoiden_mittaus!$B$2:$AE$292,4,FALSE))</f>
        <v>3</v>
      </c>
      <c r="H275">
        <f>IF(VLOOKUP($A275,opiskelijoiden_mittaus!$B$2:$AE$292,5,FALSE)="","",VLOOKUP($A275,opiskelijoiden_mittaus!$B$2:$AE$292,5,FALSE))</f>
        <v>2</v>
      </c>
      <c r="I275">
        <f>IF(VLOOKUP($A275,opiskelijoiden_mittaus!$B$2:$AE$292,6,FALSE)="","",VLOOKUP($A275,opiskelijoiden_mittaus!$B$2:$AE$292,6,FALSE))</f>
        <v>2</v>
      </c>
      <c r="J275">
        <f>IF(VLOOKUP($A275,opiskelijoiden_mittaus!$B$2:$AE$292,7,FALSE)="","",VLOOKUP($A275,opiskelijoiden_mittaus!$B$2:$AE$292,7,FALSE))</f>
        <v>11</v>
      </c>
      <c r="K275">
        <f>IF(VLOOKUP($A275,opiskelijoiden_mittaus!$B$2:$AE$292,8,FALSE)="","",VLOOKUP($A275,opiskelijoiden_mittaus!$B$2:$AE$292,8,FALSE))</f>
        <v>117</v>
      </c>
      <c r="L275">
        <f t="shared" si="41"/>
        <v>0</v>
      </c>
      <c r="M275">
        <f t="shared" si="42"/>
        <v>1</v>
      </c>
      <c r="N275">
        <f t="shared" si="43"/>
        <v>0</v>
      </c>
      <c r="O275">
        <f t="shared" si="44"/>
        <v>1</v>
      </c>
      <c r="P275">
        <f t="shared" si="45"/>
        <v>0</v>
      </c>
      <c r="Q275">
        <f t="shared" si="46"/>
        <v>0</v>
      </c>
      <c r="R275">
        <f t="shared" si="47"/>
        <v>1</v>
      </c>
      <c r="S275">
        <f t="shared" si="48"/>
        <v>0</v>
      </c>
      <c r="T275">
        <f t="shared" si="49"/>
        <v>1</v>
      </c>
      <c r="U275">
        <f t="shared" si="50"/>
        <v>-3</v>
      </c>
    </row>
    <row r="276" spans="1:21" ht="12.75">
      <c r="A276">
        <v>820</v>
      </c>
      <c r="B276">
        <f>IF(VLOOKUP($A276,uusintamittaus!$B$2:$AE$292,4,FALSE)="","",VLOOKUP($A276,uusintamittaus!$B$2:$AE$292,4,FALSE))</f>
        <v>3</v>
      </c>
      <c r="C276">
        <f>IF(VLOOKUP($A276,uusintamittaus!$B$2:$AE$292,5,FALSE)="","",VLOOKUP($A276,uusintamittaus!$B$2:$AE$292,5,FALSE))</f>
        <v>2</v>
      </c>
      <c r="D276">
        <f>IF(VLOOKUP($A276,uusintamittaus!$B$2:$AE$292,6,FALSE)="","",VLOOKUP($A276,uusintamittaus!$B$2:$AE$292,6,FALSE))</f>
        <v>2</v>
      </c>
      <c r="E276">
        <f>IF(VLOOKUP($A276,uusintamittaus!$B$2:$AE$292,7,FALSE)="","",VLOOKUP($A276,uusintamittaus!$B$2:$AE$292,7,FALSE))</f>
        <v>11</v>
      </c>
      <c r="F276">
        <f>IF(VLOOKUP($A276,uusintamittaus!$B$2:$AE$292,8,FALSE)="","",VLOOKUP($A276,uusintamittaus!$B$2:$AE$292,8,FALSE))</f>
        <v>115</v>
      </c>
      <c r="G276">
        <f>IF(VLOOKUP($A276,opiskelijoiden_mittaus!$B$2:$AE$292,4,FALSE)="","",VLOOKUP($A276,opiskelijoiden_mittaus!$B$2:$AE$292,4,FALSE))</f>
        <v>3</v>
      </c>
      <c r="H276">
        <f>IF(VLOOKUP($A276,opiskelijoiden_mittaus!$B$2:$AE$292,5,FALSE)="","",VLOOKUP($A276,opiskelijoiden_mittaus!$B$2:$AE$292,5,FALSE))</f>
        <v>2</v>
      </c>
      <c r="I276">
        <f>IF(VLOOKUP($A276,opiskelijoiden_mittaus!$B$2:$AE$292,6,FALSE)="","",VLOOKUP($A276,opiskelijoiden_mittaus!$B$2:$AE$292,6,FALSE))</f>
        <v>2</v>
      </c>
      <c r="J276">
        <f>IF(VLOOKUP($A276,opiskelijoiden_mittaus!$B$2:$AE$292,7,FALSE)="","",VLOOKUP($A276,opiskelijoiden_mittaus!$B$2:$AE$292,7,FALSE))</f>
        <v>11</v>
      </c>
      <c r="K276">
        <f>IF(VLOOKUP($A276,opiskelijoiden_mittaus!$B$2:$AE$292,8,FALSE)="","",VLOOKUP($A276,opiskelijoiden_mittaus!$B$2:$AE$292,8,FALSE))</f>
        <v>107</v>
      </c>
      <c r="L276">
        <f t="shared" si="41"/>
        <v>0</v>
      </c>
      <c r="M276">
        <f t="shared" si="42"/>
        <v>1</v>
      </c>
      <c r="N276">
        <f t="shared" si="43"/>
        <v>0</v>
      </c>
      <c r="O276">
        <f t="shared" si="44"/>
        <v>1</v>
      </c>
      <c r="P276">
        <f t="shared" si="45"/>
        <v>0</v>
      </c>
      <c r="Q276">
        <f t="shared" si="46"/>
        <v>0</v>
      </c>
      <c r="R276">
        <f t="shared" si="47"/>
        <v>1</v>
      </c>
      <c r="S276">
        <f t="shared" si="48"/>
        <v>0</v>
      </c>
      <c r="T276">
        <f t="shared" si="49"/>
        <v>1</v>
      </c>
      <c r="U276">
        <f t="shared" si="50"/>
        <v>8</v>
      </c>
    </row>
    <row r="277" spans="1:21" ht="12.75">
      <c r="A277">
        <v>821</v>
      </c>
      <c r="B277">
        <f>IF(VLOOKUP($A277,uusintamittaus!$B$2:$AE$292,4,FALSE)="","",VLOOKUP($A277,uusintamittaus!$B$2:$AE$292,4,FALSE))</f>
        <v>3</v>
      </c>
      <c r="C277">
        <f>IF(VLOOKUP($A277,uusintamittaus!$B$2:$AE$292,5,FALSE)="","",VLOOKUP($A277,uusintamittaus!$B$2:$AE$292,5,FALSE))</f>
        <v>2</v>
      </c>
      <c r="D277">
        <f>IF(VLOOKUP($A277,uusintamittaus!$B$2:$AE$292,6,FALSE)="","",VLOOKUP($A277,uusintamittaus!$B$2:$AE$292,6,FALSE))</f>
        <v>2</v>
      </c>
      <c r="E277">
        <f>IF(VLOOKUP($A277,uusintamittaus!$B$2:$AE$292,7,FALSE)="","",VLOOKUP($A277,uusintamittaus!$B$2:$AE$292,7,FALSE))</f>
        <v>12</v>
      </c>
      <c r="F277">
        <f>IF(VLOOKUP($A277,uusintamittaus!$B$2:$AE$292,8,FALSE)="","",VLOOKUP($A277,uusintamittaus!$B$2:$AE$292,8,FALSE))</f>
        <v>113</v>
      </c>
      <c r="G277">
        <f>IF(VLOOKUP($A277,opiskelijoiden_mittaus!$B$2:$AE$292,4,FALSE)="","",VLOOKUP($A277,opiskelijoiden_mittaus!$B$2:$AE$292,4,FALSE))</f>
        <v>3</v>
      </c>
      <c r="H277">
        <f>IF(VLOOKUP($A277,opiskelijoiden_mittaus!$B$2:$AE$292,5,FALSE)="","",VLOOKUP($A277,opiskelijoiden_mittaus!$B$2:$AE$292,5,FALSE))</f>
        <v>2</v>
      </c>
      <c r="I277">
        <f>IF(VLOOKUP($A277,opiskelijoiden_mittaus!$B$2:$AE$292,6,FALSE)="","",VLOOKUP($A277,opiskelijoiden_mittaus!$B$2:$AE$292,6,FALSE))</f>
        <v>2</v>
      </c>
      <c r="J277">
        <f>IF(VLOOKUP($A277,opiskelijoiden_mittaus!$B$2:$AE$292,7,FALSE)="","",VLOOKUP($A277,opiskelijoiden_mittaus!$B$2:$AE$292,7,FALSE))</f>
        <v>11</v>
      </c>
      <c r="K277">
        <f>IF(VLOOKUP($A277,opiskelijoiden_mittaus!$B$2:$AE$292,8,FALSE)="","",VLOOKUP($A277,opiskelijoiden_mittaus!$B$2:$AE$292,8,FALSE))</f>
        <v>112</v>
      </c>
      <c r="L277">
        <f t="shared" si="41"/>
        <v>0</v>
      </c>
      <c r="M277">
        <f t="shared" si="42"/>
        <v>1</v>
      </c>
      <c r="N277">
        <f t="shared" si="43"/>
        <v>0</v>
      </c>
      <c r="O277">
        <f t="shared" si="44"/>
        <v>1</v>
      </c>
      <c r="P277">
        <f t="shared" si="45"/>
        <v>0</v>
      </c>
      <c r="Q277">
        <f t="shared" si="46"/>
        <v>0</v>
      </c>
      <c r="R277">
        <f t="shared" si="47"/>
        <v>1</v>
      </c>
      <c r="S277">
        <f t="shared" si="48"/>
        <v>1</v>
      </c>
      <c r="T277">
        <f t="shared" si="49"/>
        <v>1</v>
      </c>
      <c r="U277">
        <f t="shared" si="50"/>
        <v>1</v>
      </c>
    </row>
    <row r="278" spans="1:21" ht="12.75">
      <c r="A278">
        <v>822</v>
      </c>
      <c r="B278">
        <f>IF(VLOOKUP($A278,uusintamittaus!$B$2:$AE$292,4,FALSE)="","",VLOOKUP($A278,uusintamittaus!$B$2:$AE$292,4,FALSE))</f>
        <v>3</v>
      </c>
      <c r="C278">
        <f>IF(VLOOKUP($A278,uusintamittaus!$B$2:$AE$292,5,FALSE)="","",VLOOKUP($A278,uusintamittaus!$B$2:$AE$292,5,FALSE))</f>
        <v>1</v>
      </c>
      <c r="D278">
        <f>IF(VLOOKUP($A278,uusintamittaus!$B$2:$AE$292,6,FALSE)="","",VLOOKUP($A278,uusintamittaus!$B$2:$AE$292,6,FALSE))</f>
        <v>1</v>
      </c>
      <c r="E278">
        <f>IF(VLOOKUP($A278,uusintamittaus!$B$2:$AE$292,7,FALSE)="","",VLOOKUP($A278,uusintamittaus!$B$2:$AE$292,7,FALSE))</f>
        <v>12</v>
      </c>
      <c r="F278">
        <f>IF(VLOOKUP($A278,uusintamittaus!$B$2:$AE$292,8,FALSE)="","",VLOOKUP($A278,uusintamittaus!$B$2:$AE$292,8,FALSE))</f>
        <v>176</v>
      </c>
      <c r="G278">
        <f>IF(VLOOKUP($A278,opiskelijoiden_mittaus!$B$2:$AE$292,4,FALSE)="","",VLOOKUP($A278,opiskelijoiden_mittaus!$B$2:$AE$292,4,FALSE))</f>
        <v>3</v>
      </c>
      <c r="H278">
        <f>IF(VLOOKUP($A278,opiskelijoiden_mittaus!$B$2:$AE$292,5,FALSE)="","",VLOOKUP($A278,opiskelijoiden_mittaus!$B$2:$AE$292,5,FALSE))</f>
        <v>1</v>
      </c>
      <c r="I278">
        <f>IF(VLOOKUP($A278,opiskelijoiden_mittaus!$B$2:$AE$292,6,FALSE)="","",VLOOKUP($A278,opiskelijoiden_mittaus!$B$2:$AE$292,6,FALSE))</f>
        <v>1</v>
      </c>
      <c r="J278">
        <f>IF(VLOOKUP($A278,opiskelijoiden_mittaus!$B$2:$AE$292,7,FALSE)="","",VLOOKUP($A278,opiskelijoiden_mittaus!$B$2:$AE$292,7,FALSE))</f>
        <v>12</v>
      </c>
      <c r="K278">
        <f>IF(VLOOKUP($A278,opiskelijoiden_mittaus!$B$2:$AE$292,8,FALSE)="","",VLOOKUP($A278,opiskelijoiden_mittaus!$B$2:$AE$292,8,FALSE))</f>
        <v>178</v>
      </c>
      <c r="L278">
        <f t="shared" si="41"/>
        <v>0</v>
      </c>
      <c r="M278">
        <f t="shared" si="42"/>
        <v>1</v>
      </c>
      <c r="N278">
        <f t="shared" si="43"/>
        <v>0</v>
      </c>
      <c r="O278">
        <f t="shared" si="44"/>
        <v>1</v>
      </c>
      <c r="P278">
        <f t="shared" si="45"/>
        <v>0</v>
      </c>
      <c r="Q278">
        <f t="shared" si="46"/>
        <v>0</v>
      </c>
      <c r="R278">
        <f t="shared" si="47"/>
        <v>1</v>
      </c>
      <c r="S278">
        <f t="shared" si="48"/>
        <v>0</v>
      </c>
      <c r="T278">
        <f t="shared" si="49"/>
        <v>1</v>
      </c>
      <c r="U278">
        <f t="shared" si="50"/>
        <v>-2</v>
      </c>
    </row>
    <row r="279" spans="1:21" ht="12.75">
      <c r="A279">
        <v>823</v>
      </c>
      <c r="B279">
        <f>IF(VLOOKUP($A279,uusintamittaus!$B$2:$AE$292,4,FALSE)="","",VLOOKUP($A279,uusintamittaus!$B$2:$AE$292,4,FALSE))</f>
        <v>3</v>
      </c>
      <c r="C279">
        <f>IF(VLOOKUP($A279,uusintamittaus!$B$2:$AE$292,5,FALSE)="","",VLOOKUP($A279,uusintamittaus!$B$2:$AE$292,5,FALSE))</f>
        <v>2</v>
      </c>
      <c r="D279">
        <f>IF(VLOOKUP($A279,uusintamittaus!$B$2:$AE$292,6,FALSE)="","",VLOOKUP($A279,uusintamittaus!$B$2:$AE$292,6,FALSE))</f>
        <v>2</v>
      </c>
      <c r="E279">
        <f>IF(VLOOKUP($A279,uusintamittaus!$B$2:$AE$292,7,FALSE)="","",VLOOKUP($A279,uusintamittaus!$B$2:$AE$292,7,FALSE))</f>
        <v>11</v>
      </c>
      <c r="F279">
        <f>IF(VLOOKUP($A279,uusintamittaus!$B$2:$AE$292,8,FALSE)="","",VLOOKUP($A279,uusintamittaus!$B$2:$AE$292,8,FALSE))</f>
        <v>141</v>
      </c>
      <c r="G279">
        <f>IF(VLOOKUP($A279,opiskelijoiden_mittaus!$B$2:$AE$292,4,FALSE)="","",VLOOKUP($A279,opiskelijoiden_mittaus!$B$2:$AE$292,4,FALSE))</f>
        <v>3</v>
      </c>
      <c r="H279">
        <f>IF(VLOOKUP($A279,opiskelijoiden_mittaus!$B$2:$AE$292,5,FALSE)="","",VLOOKUP($A279,opiskelijoiden_mittaus!$B$2:$AE$292,5,FALSE))</f>
        <v>2</v>
      </c>
      <c r="I279">
        <f>IF(VLOOKUP($A279,opiskelijoiden_mittaus!$B$2:$AE$292,6,FALSE)="","",VLOOKUP($A279,opiskelijoiden_mittaus!$B$2:$AE$292,6,FALSE))</f>
        <v>2</v>
      </c>
      <c r="J279">
        <f>IF(VLOOKUP($A279,opiskelijoiden_mittaus!$B$2:$AE$292,7,FALSE)="","",VLOOKUP($A279,opiskelijoiden_mittaus!$B$2:$AE$292,7,FALSE))</f>
        <v>11</v>
      </c>
      <c r="K279">
        <f>IF(VLOOKUP($A279,opiskelijoiden_mittaus!$B$2:$AE$292,8,FALSE)="","",VLOOKUP($A279,opiskelijoiden_mittaus!$B$2:$AE$292,8,FALSE))</f>
        <v>148</v>
      </c>
      <c r="L279">
        <f t="shared" si="41"/>
        <v>0</v>
      </c>
      <c r="M279">
        <f t="shared" si="42"/>
        <v>1</v>
      </c>
      <c r="N279">
        <f t="shared" si="43"/>
        <v>0</v>
      </c>
      <c r="O279">
        <f t="shared" si="44"/>
        <v>1</v>
      </c>
      <c r="P279">
        <f t="shared" si="45"/>
        <v>0</v>
      </c>
      <c r="Q279">
        <f t="shared" si="46"/>
        <v>0</v>
      </c>
      <c r="R279">
        <f t="shared" si="47"/>
        <v>1</v>
      </c>
      <c r="S279">
        <f t="shared" si="48"/>
        <v>0</v>
      </c>
      <c r="T279">
        <f t="shared" si="49"/>
        <v>1</v>
      </c>
      <c r="U279">
        <f t="shared" si="50"/>
        <v>-7</v>
      </c>
    </row>
    <row r="280" spans="1:21" ht="12.75">
      <c r="A280">
        <v>824</v>
      </c>
      <c r="B280">
        <f>IF(VLOOKUP($A280,uusintamittaus!$B$2:$AE$292,4,FALSE)="","",VLOOKUP($A280,uusintamittaus!$B$2:$AE$292,4,FALSE))</f>
        <v>3</v>
      </c>
      <c r="C280">
        <f>IF(VLOOKUP($A280,uusintamittaus!$B$2:$AE$292,5,FALSE)="","",VLOOKUP($A280,uusintamittaus!$B$2:$AE$292,5,FALSE))</f>
        <v>2</v>
      </c>
      <c r="D280">
        <f>IF(VLOOKUP($A280,uusintamittaus!$B$2:$AE$292,6,FALSE)="","",VLOOKUP($A280,uusintamittaus!$B$2:$AE$292,6,FALSE))</f>
        <v>2</v>
      </c>
      <c r="E280">
        <f>IF(VLOOKUP($A280,uusintamittaus!$B$2:$AE$292,7,FALSE)="","",VLOOKUP($A280,uusintamittaus!$B$2:$AE$292,7,FALSE))</f>
        <v>11</v>
      </c>
      <c r="F280">
        <f>IF(VLOOKUP($A280,uusintamittaus!$B$2:$AE$292,8,FALSE)="","",VLOOKUP($A280,uusintamittaus!$B$2:$AE$292,8,FALSE))</f>
        <v>144</v>
      </c>
      <c r="G280">
        <f>IF(VLOOKUP($A280,opiskelijoiden_mittaus!$B$2:$AE$292,4,FALSE)="","",VLOOKUP($A280,opiskelijoiden_mittaus!$B$2:$AE$292,4,FALSE))</f>
        <v>3</v>
      </c>
      <c r="H280">
        <f>IF(VLOOKUP($A280,opiskelijoiden_mittaus!$B$2:$AE$292,5,FALSE)="","",VLOOKUP($A280,opiskelijoiden_mittaus!$B$2:$AE$292,5,FALSE))</f>
        <v>2</v>
      </c>
      <c r="I280">
        <f>IF(VLOOKUP($A280,opiskelijoiden_mittaus!$B$2:$AE$292,6,FALSE)="","",VLOOKUP($A280,opiskelijoiden_mittaus!$B$2:$AE$292,6,FALSE))</f>
        <v>2</v>
      </c>
      <c r="J280">
        <f>IF(VLOOKUP($A280,opiskelijoiden_mittaus!$B$2:$AE$292,7,FALSE)="","",VLOOKUP($A280,opiskelijoiden_mittaus!$B$2:$AE$292,7,FALSE))</f>
        <v>11</v>
      </c>
      <c r="K280">
        <f>IF(VLOOKUP($A280,opiskelijoiden_mittaus!$B$2:$AE$292,8,FALSE)="","",VLOOKUP($A280,opiskelijoiden_mittaus!$B$2:$AE$292,8,FALSE))</f>
        <v>143</v>
      </c>
      <c r="L280">
        <f t="shared" si="41"/>
        <v>0</v>
      </c>
      <c r="M280">
        <f t="shared" si="42"/>
        <v>1</v>
      </c>
      <c r="N280">
        <f t="shared" si="43"/>
        <v>0</v>
      </c>
      <c r="O280">
        <f t="shared" si="44"/>
        <v>1</v>
      </c>
      <c r="P280">
        <f t="shared" si="45"/>
        <v>0</v>
      </c>
      <c r="Q280">
        <f t="shared" si="46"/>
        <v>0</v>
      </c>
      <c r="R280">
        <f t="shared" si="47"/>
        <v>1</v>
      </c>
      <c r="S280">
        <f t="shared" si="48"/>
        <v>0</v>
      </c>
      <c r="T280">
        <f t="shared" si="49"/>
        <v>1</v>
      </c>
      <c r="U280">
        <f t="shared" si="50"/>
        <v>1</v>
      </c>
    </row>
    <row r="281" spans="1:21" ht="12.75">
      <c r="A281">
        <v>825</v>
      </c>
      <c r="B281">
        <f>IF(VLOOKUP($A281,uusintamittaus!$B$2:$AE$292,4,FALSE)="","",VLOOKUP($A281,uusintamittaus!$B$2:$AE$292,4,FALSE))</f>
        <v>3</v>
      </c>
      <c r="C281">
        <f>IF(VLOOKUP($A281,uusintamittaus!$B$2:$AE$292,5,FALSE)="","",VLOOKUP($A281,uusintamittaus!$B$2:$AE$292,5,FALSE))</f>
        <v>2</v>
      </c>
      <c r="D281">
        <f>IF(VLOOKUP($A281,uusintamittaus!$B$2:$AE$292,6,FALSE)="","",VLOOKUP($A281,uusintamittaus!$B$2:$AE$292,6,FALSE))</f>
        <v>2</v>
      </c>
      <c r="E281">
        <f>IF(VLOOKUP($A281,uusintamittaus!$B$2:$AE$292,7,FALSE)="","",VLOOKUP($A281,uusintamittaus!$B$2:$AE$292,7,FALSE))</f>
        <v>11</v>
      </c>
      <c r="F281">
        <f>IF(VLOOKUP($A281,uusintamittaus!$B$2:$AE$292,8,FALSE)="","",VLOOKUP($A281,uusintamittaus!$B$2:$AE$292,8,FALSE))</f>
        <v>102</v>
      </c>
      <c r="G281">
        <f>IF(VLOOKUP($A281,opiskelijoiden_mittaus!$B$2:$AE$292,4,FALSE)="","",VLOOKUP($A281,opiskelijoiden_mittaus!$B$2:$AE$292,4,FALSE))</f>
        <v>3</v>
      </c>
      <c r="H281">
        <f>IF(VLOOKUP($A281,opiskelijoiden_mittaus!$B$2:$AE$292,5,FALSE)="","",VLOOKUP($A281,opiskelijoiden_mittaus!$B$2:$AE$292,5,FALSE))</f>
        <v>2</v>
      </c>
      <c r="I281">
        <f>IF(VLOOKUP($A281,opiskelijoiden_mittaus!$B$2:$AE$292,6,FALSE)="","",VLOOKUP($A281,opiskelijoiden_mittaus!$B$2:$AE$292,6,FALSE))</f>
        <v>2</v>
      </c>
      <c r="J281">
        <f>IF(VLOOKUP($A281,opiskelijoiden_mittaus!$B$2:$AE$292,7,FALSE)="","",VLOOKUP($A281,opiskelijoiden_mittaus!$B$2:$AE$292,7,FALSE))</f>
        <v>11</v>
      </c>
      <c r="K281">
        <f>IF(VLOOKUP($A281,opiskelijoiden_mittaus!$B$2:$AE$292,8,FALSE)="","",VLOOKUP($A281,opiskelijoiden_mittaus!$B$2:$AE$292,8,FALSE))</f>
        <v>103</v>
      </c>
      <c r="L281">
        <f t="shared" si="41"/>
        <v>0</v>
      </c>
      <c r="M281">
        <f t="shared" si="42"/>
        <v>1</v>
      </c>
      <c r="N281">
        <f t="shared" si="43"/>
        <v>0</v>
      </c>
      <c r="O281">
        <f t="shared" si="44"/>
        <v>1</v>
      </c>
      <c r="P281">
        <f t="shared" si="45"/>
        <v>0</v>
      </c>
      <c r="Q281">
        <f t="shared" si="46"/>
        <v>0</v>
      </c>
      <c r="R281">
        <f t="shared" si="47"/>
        <v>1</v>
      </c>
      <c r="S281">
        <f t="shared" si="48"/>
        <v>0</v>
      </c>
      <c r="T281">
        <f t="shared" si="49"/>
        <v>1</v>
      </c>
      <c r="U281">
        <f t="shared" si="50"/>
        <v>-1</v>
      </c>
    </row>
    <row r="282" spans="1:21" ht="12.75">
      <c r="A282">
        <v>826</v>
      </c>
      <c r="B282">
        <f>IF(VLOOKUP($A282,uusintamittaus!$B$2:$AE$292,4,FALSE)="","",VLOOKUP($A282,uusintamittaus!$B$2:$AE$292,4,FALSE))</f>
        <v>3</v>
      </c>
      <c r="C282">
        <f>IF(VLOOKUP($A282,uusintamittaus!$B$2:$AE$292,5,FALSE)="","",VLOOKUP($A282,uusintamittaus!$B$2:$AE$292,5,FALSE))</f>
        <v>2</v>
      </c>
      <c r="D282">
        <f>IF(VLOOKUP($A282,uusintamittaus!$B$2:$AE$292,6,FALSE)="","",VLOOKUP($A282,uusintamittaus!$B$2:$AE$292,6,FALSE))</f>
        <v>2</v>
      </c>
      <c r="E282">
        <f>IF(VLOOKUP($A282,uusintamittaus!$B$2:$AE$292,7,FALSE)="","",VLOOKUP($A282,uusintamittaus!$B$2:$AE$292,7,FALSE))</f>
        <v>11</v>
      </c>
      <c r="F282">
        <f>IF(VLOOKUP($A282,uusintamittaus!$B$2:$AE$292,8,FALSE)="","",VLOOKUP($A282,uusintamittaus!$B$2:$AE$292,8,FALSE))</f>
        <v>107</v>
      </c>
      <c r="G282">
        <f>IF(VLOOKUP($A282,opiskelijoiden_mittaus!$B$2:$AE$292,4,FALSE)="","",VLOOKUP($A282,opiskelijoiden_mittaus!$B$2:$AE$292,4,FALSE))</f>
        <v>3</v>
      </c>
      <c r="H282">
        <f>IF(VLOOKUP($A282,opiskelijoiden_mittaus!$B$2:$AE$292,5,FALSE)="","",VLOOKUP($A282,opiskelijoiden_mittaus!$B$2:$AE$292,5,FALSE))</f>
        <v>2</v>
      </c>
      <c r="I282">
        <f>IF(VLOOKUP($A282,opiskelijoiden_mittaus!$B$2:$AE$292,6,FALSE)="","",VLOOKUP($A282,opiskelijoiden_mittaus!$B$2:$AE$292,6,FALSE))</f>
        <v>2</v>
      </c>
      <c r="J282">
        <f>IF(VLOOKUP($A282,opiskelijoiden_mittaus!$B$2:$AE$292,7,FALSE)="","",VLOOKUP($A282,opiskelijoiden_mittaus!$B$2:$AE$292,7,FALSE))</f>
        <v>11</v>
      </c>
      <c r="K282">
        <f>IF(VLOOKUP($A282,opiskelijoiden_mittaus!$B$2:$AE$292,8,FALSE)="","",VLOOKUP($A282,opiskelijoiden_mittaus!$B$2:$AE$292,8,FALSE))</f>
        <v>105</v>
      </c>
      <c r="L282">
        <f t="shared" si="41"/>
        <v>0</v>
      </c>
      <c r="M282">
        <f t="shared" si="42"/>
        <v>1</v>
      </c>
      <c r="N282">
        <f t="shared" si="43"/>
        <v>0</v>
      </c>
      <c r="O282">
        <f t="shared" si="44"/>
        <v>1</v>
      </c>
      <c r="P282">
        <f t="shared" si="45"/>
        <v>0</v>
      </c>
      <c r="Q282">
        <f t="shared" si="46"/>
        <v>0</v>
      </c>
      <c r="R282">
        <f t="shared" si="47"/>
        <v>1</v>
      </c>
      <c r="S282">
        <f t="shared" si="48"/>
        <v>0</v>
      </c>
      <c r="T282">
        <f t="shared" si="49"/>
        <v>1</v>
      </c>
      <c r="U282">
        <f t="shared" si="50"/>
        <v>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Aarne</cp:lastModifiedBy>
  <cp:lastPrinted>2010-05-20T11:37:16Z</cp:lastPrinted>
  <dcterms:created xsi:type="dcterms:W3CDTF">2007-06-18T10:46:11Z</dcterms:created>
  <dcterms:modified xsi:type="dcterms:W3CDTF">2010-08-19T06:24:54Z</dcterms:modified>
  <cp:category/>
  <cp:version/>
  <cp:contentType/>
  <cp:contentStatus/>
</cp:coreProperties>
</file>