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005" windowHeight="8040" activeTab="0"/>
  </bookViews>
  <sheets>
    <sheet name="LK2_2002_TACHDATA" sheetId="1" r:id="rId1"/>
    <sheet name="Puukartta" sheetId="2" r:id="rId2"/>
    <sheet name="Siirto ja kierto" sheetId="3" r:id="rId3"/>
    <sheet name="Mittauslomake" sheetId="4" r:id="rId4"/>
  </sheets>
  <definedNames>
    <definedName name="alpha">'Siirto ja kierto'!$C$119</definedName>
    <definedName name="_xlnm.Print_Titles" localSheetId="3">'Mittauslomake'!$1:$1</definedName>
  </definedNames>
  <calcPr fullCalcOnLoad="1"/>
</workbook>
</file>

<file path=xl/sharedStrings.xml><?xml version="1.0" encoding="utf-8"?>
<sst xmlns="http://schemas.openxmlformats.org/spreadsheetml/2006/main" count="246" uniqueCount="83">
  <si>
    <t>A2</t>
  </si>
  <si>
    <t>B2</t>
  </si>
  <si>
    <t>A16</t>
  </si>
  <si>
    <t>B16</t>
  </si>
  <si>
    <t>A38</t>
  </si>
  <si>
    <t>B38</t>
  </si>
  <si>
    <t>A39</t>
  </si>
  <si>
    <t>B39</t>
  </si>
  <si>
    <t>A47</t>
  </si>
  <si>
    <t>B47</t>
  </si>
  <si>
    <t>A60</t>
  </si>
  <si>
    <t>B60</t>
  </si>
  <si>
    <t>A68</t>
  </si>
  <si>
    <t>B68</t>
  </si>
  <si>
    <t>A90</t>
  </si>
  <si>
    <t>B90</t>
  </si>
  <si>
    <t>A99</t>
  </si>
  <si>
    <t>B99</t>
  </si>
  <si>
    <t>A103</t>
  </si>
  <si>
    <t>B103</t>
  </si>
  <si>
    <t>A104</t>
  </si>
  <si>
    <t>B104</t>
  </si>
  <si>
    <t>A107</t>
  </si>
  <si>
    <t>B107</t>
  </si>
  <si>
    <t>KonePiste</t>
  </si>
  <si>
    <t>Z</t>
  </si>
  <si>
    <t>Puuno</t>
  </si>
  <si>
    <t>KojeK</t>
  </si>
  <si>
    <t>PrismaK</t>
  </si>
  <si>
    <t>VaakaK</t>
  </si>
  <si>
    <t>PystyK</t>
  </si>
  <si>
    <t>VinoM</t>
  </si>
  <si>
    <t>Puunlpm</t>
  </si>
  <si>
    <t>VaakaK(rad)</t>
  </si>
  <si>
    <t>PystyK(rad)</t>
  </si>
  <si>
    <t>X</t>
  </si>
  <si>
    <t>Y</t>
  </si>
  <si>
    <t>A-B(x)</t>
  </si>
  <si>
    <t>A-B(Y)</t>
  </si>
  <si>
    <t>Huom!</t>
  </si>
  <si>
    <t>d</t>
  </si>
  <si>
    <t>NO</t>
  </si>
  <si>
    <t>PL</t>
  </si>
  <si>
    <t>P1</t>
  </si>
  <si>
    <t>K1</t>
  </si>
  <si>
    <t>K2</t>
  </si>
  <si>
    <t>K3</t>
  </si>
  <si>
    <t>k4</t>
  </si>
  <si>
    <t>k1</t>
  </si>
  <si>
    <t>k2</t>
  </si>
  <si>
    <t>k3</t>
  </si>
  <si>
    <t>K4</t>
  </si>
  <si>
    <t>Siirto (K1 origoon)</t>
  </si>
  <si>
    <t>Siirretty</t>
  </si>
  <si>
    <t>Kierretty K1:n kautta</t>
  </si>
  <si>
    <t>alpha</t>
  </si>
  <si>
    <t>oik.kät</t>
  </si>
  <si>
    <t>Strip</t>
  </si>
  <si>
    <t>Et</t>
  </si>
  <si>
    <t>Ast</t>
  </si>
  <si>
    <t>Laral</t>
  </si>
  <si>
    <t>Latval</t>
  </si>
  <si>
    <t>Tyvil</t>
  </si>
  <si>
    <t>Lisä</t>
  </si>
  <si>
    <t>Huom</t>
  </si>
  <si>
    <t>North(X)</t>
  </si>
  <si>
    <t>East(Y)</t>
  </si>
  <si>
    <t>A/B</t>
  </si>
  <si>
    <t>d13</t>
  </si>
  <si>
    <t>X_adj</t>
  </si>
  <si>
    <t>Y_adj</t>
  </si>
  <si>
    <t>Z_adj</t>
  </si>
  <si>
    <t>A-B(Z)</t>
  </si>
  <si>
    <t>X_AB</t>
  </si>
  <si>
    <t>Y_AB</t>
  </si>
  <si>
    <t>Z_AB</t>
  </si>
  <si>
    <t>X_C</t>
  </si>
  <si>
    <t>Y_C</t>
  </si>
  <si>
    <t>Z_C</t>
  </si>
  <si>
    <t>D(X)</t>
  </si>
  <si>
    <t>D(Y)</t>
  </si>
  <si>
    <t>D(Z)</t>
  </si>
  <si>
    <t>D(3D)</t>
  </si>
</sst>
</file>

<file path=xl/styles.xml><?xml version="1.0" encoding="utf-8"?>
<styleSheet xmlns="http://schemas.openxmlformats.org/spreadsheetml/2006/main">
  <numFmts count="1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3" fontId="0" fillId="0" borderId="0" xfId="0" applyNumberFormat="1" applyFont="1" applyFill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Puukartta!$B$1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Puukartta!$A$2:$A$115</c:f>
              <c:numCache>
                <c:ptCount val="114"/>
                <c:pt idx="0">
                  <c:v>-6.865402626090305</c:v>
                </c:pt>
                <c:pt idx="1">
                  <c:v>-4.707159696948761</c:v>
                </c:pt>
                <c:pt idx="2">
                  <c:v>-1.2422555669491233</c:v>
                </c:pt>
                <c:pt idx="3">
                  <c:v>0.588040019503391</c:v>
                </c:pt>
                <c:pt idx="4">
                  <c:v>2.305235697523522</c:v>
                </c:pt>
                <c:pt idx="5">
                  <c:v>5.608825556667167</c:v>
                </c:pt>
                <c:pt idx="6">
                  <c:v>6.34028426371847</c:v>
                </c:pt>
                <c:pt idx="7">
                  <c:v>8.276730749320945</c:v>
                </c:pt>
                <c:pt idx="8">
                  <c:v>11.272864544575782</c:v>
                </c:pt>
                <c:pt idx="9">
                  <c:v>13.237392029020178</c:v>
                </c:pt>
                <c:pt idx="10">
                  <c:v>12.191455038573258</c:v>
                </c:pt>
                <c:pt idx="11">
                  <c:v>17.041082393229654</c:v>
                </c:pt>
                <c:pt idx="12">
                  <c:v>16.949415122322815</c:v>
                </c:pt>
                <c:pt idx="13">
                  <c:v>21.33398010046289</c:v>
                </c:pt>
                <c:pt idx="14">
                  <c:v>21.911245109278095</c:v>
                </c:pt>
                <c:pt idx="15">
                  <c:v>24.378891354750017</c:v>
                </c:pt>
                <c:pt idx="16">
                  <c:v>22.09202688316595</c:v>
                </c:pt>
                <c:pt idx="17">
                  <c:v>26.33073535584424</c:v>
                </c:pt>
                <c:pt idx="18">
                  <c:v>28.671674533239056</c:v>
                </c:pt>
                <c:pt idx="19">
                  <c:v>32.049771545959054</c:v>
                </c:pt>
                <c:pt idx="20">
                  <c:v>35.599577347038654</c:v>
                </c:pt>
                <c:pt idx="21">
                  <c:v>34.1531697085445</c:v>
                </c:pt>
                <c:pt idx="22">
                  <c:v>-9.006074401321145</c:v>
                </c:pt>
                <c:pt idx="23">
                  <c:v>-4.618836939946959</c:v>
                </c:pt>
                <c:pt idx="24">
                  <c:v>-6.575528695306293</c:v>
                </c:pt>
                <c:pt idx="25">
                  <c:v>-4.235805715241757</c:v>
                </c:pt>
                <c:pt idx="26">
                  <c:v>-1.9905355328494165</c:v>
                </c:pt>
                <c:pt idx="27">
                  <c:v>-0.967201953423391</c:v>
                </c:pt>
                <c:pt idx="28">
                  <c:v>-0.4203231857693906</c:v>
                </c:pt>
                <c:pt idx="29">
                  <c:v>1.763902877500064</c:v>
                </c:pt>
                <c:pt idx="30">
                  <c:v>5.09836392725346</c:v>
                </c:pt>
                <c:pt idx="31">
                  <c:v>7.99288125258285</c:v>
                </c:pt>
                <c:pt idx="32">
                  <c:v>12.956804854025588</c:v>
                </c:pt>
                <c:pt idx="33">
                  <c:v>12.375275459918415</c:v>
                </c:pt>
                <c:pt idx="34">
                  <c:v>13.621644034750842</c:v>
                </c:pt>
                <c:pt idx="35">
                  <c:v>17.79052236240005</c:v>
                </c:pt>
                <c:pt idx="36">
                  <c:v>18.71592729495954</c:v>
                </c:pt>
                <c:pt idx="37">
                  <c:v>18.224073829558133</c:v>
                </c:pt>
                <c:pt idx="38">
                  <c:v>21.11231158394388</c:v>
                </c:pt>
                <c:pt idx="39">
                  <c:v>22.210699222894466</c:v>
                </c:pt>
                <c:pt idx="40">
                  <c:v>25.66153417143807</c:v>
                </c:pt>
                <c:pt idx="41">
                  <c:v>28.807582859440682</c:v>
                </c:pt>
                <c:pt idx="42">
                  <c:v>30.120884441051416</c:v>
                </c:pt>
                <c:pt idx="43">
                  <c:v>33.56942003653562</c:v>
                </c:pt>
                <c:pt idx="44">
                  <c:v>33.81377562579521</c:v>
                </c:pt>
                <c:pt idx="45">
                  <c:v>-7.096364183617742</c:v>
                </c:pt>
                <c:pt idx="46">
                  <c:v>-6.749888381882526</c:v>
                </c:pt>
                <c:pt idx="47">
                  <c:v>-4.082430538957934</c:v>
                </c:pt>
                <c:pt idx="48">
                  <c:v>-2.3144410068850148</c:v>
                </c:pt>
                <c:pt idx="49">
                  <c:v>-3.370178202821044</c:v>
                </c:pt>
                <c:pt idx="50">
                  <c:v>-1.7879204840905425</c:v>
                </c:pt>
                <c:pt idx="51">
                  <c:v>0.3597505010355407</c:v>
                </c:pt>
                <c:pt idx="52">
                  <c:v>3.1258699623288555</c:v>
                </c:pt>
                <c:pt idx="53">
                  <c:v>6.676694077353432</c:v>
                </c:pt>
                <c:pt idx="54">
                  <c:v>9.819136603626044</c:v>
                </c:pt>
                <c:pt idx="55">
                  <c:v>11.271802143389547</c:v>
                </c:pt>
                <c:pt idx="56">
                  <c:v>10.997007496603944</c:v>
                </c:pt>
                <c:pt idx="57">
                  <c:v>13.186376323570679</c:v>
                </c:pt>
                <c:pt idx="58">
                  <c:v>14.020892826792101</c:v>
                </c:pt>
                <c:pt idx="59">
                  <c:v>16.755632170643647</c:v>
                </c:pt>
                <c:pt idx="60">
                  <c:v>15.67539249035787</c:v>
                </c:pt>
                <c:pt idx="61">
                  <c:v>17.612664492165614</c:v>
                </c:pt>
                <c:pt idx="62">
                  <c:v>19.22768427072199</c:v>
                </c:pt>
                <c:pt idx="63">
                  <c:v>21.76281640140103</c:v>
                </c:pt>
                <c:pt idx="64">
                  <c:v>21.508364821721017</c:v>
                </c:pt>
                <c:pt idx="65">
                  <c:v>25.31875417177486</c:v>
                </c:pt>
                <c:pt idx="66">
                  <c:v>24.59705001336904</c:v>
                </c:pt>
                <c:pt idx="67">
                  <c:v>25.272304573610626</c:v>
                </c:pt>
                <c:pt idx="68">
                  <c:v>28.91468521248741</c:v>
                </c:pt>
                <c:pt idx="69">
                  <c:v>30.30360572100852</c:v>
                </c:pt>
                <c:pt idx="70">
                  <c:v>29.87376103936678</c:v>
                </c:pt>
                <c:pt idx="71">
                  <c:v>34.22085311942855</c:v>
                </c:pt>
                <c:pt idx="72">
                  <c:v>36.16313442331994</c:v>
                </c:pt>
                <c:pt idx="73">
                  <c:v>35.539097761049675</c:v>
                </c:pt>
                <c:pt idx="74">
                  <c:v>-4.8640627448889475</c:v>
                </c:pt>
                <c:pt idx="75">
                  <c:v>-6.432986950635338</c:v>
                </c:pt>
                <c:pt idx="76">
                  <c:v>-4.849861175516603</c:v>
                </c:pt>
                <c:pt idx="77">
                  <c:v>4.397255777331656</c:v>
                </c:pt>
                <c:pt idx="78">
                  <c:v>4.543550417975742</c:v>
                </c:pt>
                <c:pt idx="79">
                  <c:v>7.661441705461746</c:v>
                </c:pt>
                <c:pt idx="80">
                  <c:v>8.628004709489083</c:v>
                </c:pt>
                <c:pt idx="81">
                  <c:v>6.765749703993976</c:v>
                </c:pt>
                <c:pt idx="82">
                  <c:v>10.271381498392321</c:v>
                </c:pt>
                <c:pt idx="83">
                  <c:v>14.865320480160564</c:v>
                </c:pt>
                <c:pt idx="84">
                  <c:v>17.65990644738819</c:v>
                </c:pt>
                <c:pt idx="85">
                  <c:v>14.596516395822865</c:v>
                </c:pt>
                <c:pt idx="86">
                  <c:v>19.79967114701836</c:v>
                </c:pt>
                <c:pt idx="87">
                  <c:v>22.12774012984808</c:v>
                </c:pt>
                <c:pt idx="88">
                  <c:v>22.90404229396899</c:v>
                </c:pt>
                <c:pt idx="89">
                  <c:v>23.87846332223787</c:v>
                </c:pt>
                <c:pt idx="90">
                  <c:v>26.341732252351477</c:v>
                </c:pt>
                <c:pt idx="91">
                  <c:v>28.92115504396342</c:v>
                </c:pt>
                <c:pt idx="92">
                  <c:v>33.821640037315454</c:v>
                </c:pt>
                <c:pt idx="93">
                  <c:v>32.52018409776679</c:v>
                </c:pt>
                <c:pt idx="94">
                  <c:v>-7.297916723632825</c:v>
                </c:pt>
                <c:pt idx="95">
                  <c:v>-5.249241376779812</c:v>
                </c:pt>
                <c:pt idx="96">
                  <c:v>-1.006484674633297</c:v>
                </c:pt>
                <c:pt idx="97">
                  <c:v>1.0396825702154082</c:v>
                </c:pt>
                <c:pt idx="98">
                  <c:v>6.177747295274086</c:v>
                </c:pt>
                <c:pt idx="99">
                  <c:v>6.676298598936837</c:v>
                </c:pt>
                <c:pt idx="100">
                  <c:v>8.038107480003987</c:v>
                </c:pt>
                <c:pt idx="101">
                  <c:v>14.727125410288718</c:v>
                </c:pt>
                <c:pt idx="102">
                  <c:v>17.133846210396108</c:v>
                </c:pt>
                <c:pt idx="103">
                  <c:v>18.829824502611125</c:v>
                </c:pt>
                <c:pt idx="104">
                  <c:v>19.968989622111064</c:v>
                </c:pt>
                <c:pt idx="105">
                  <c:v>23.976094468493702</c:v>
                </c:pt>
                <c:pt idx="106">
                  <c:v>22.752586717470567</c:v>
                </c:pt>
                <c:pt idx="107">
                  <c:v>26.95194558366245</c:v>
                </c:pt>
                <c:pt idx="108">
                  <c:v>32.515386560263266</c:v>
                </c:pt>
                <c:pt idx="109">
                  <c:v>37.205269190702694</c:v>
                </c:pt>
                <c:pt idx="110">
                  <c:v>-9.32</c:v>
                </c:pt>
                <c:pt idx="111">
                  <c:v>20.587</c:v>
                </c:pt>
                <c:pt idx="112">
                  <c:v>20.194</c:v>
                </c:pt>
                <c:pt idx="113">
                  <c:v>-9.755</c:v>
                </c:pt>
              </c:numCache>
            </c:numRef>
          </c:xVal>
          <c:yVal>
            <c:numRef>
              <c:f>Puukartta!$B$2:$B$115</c:f>
              <c:numCache>
                <c:ptCount val="114"/>
                <c:pt idx="0">
                  <c:v>30.90258353666649</c:v>
                </c:pt>
                <c:pt idx="1">
                  <c:v>32.71477998155166</c:v>
                </c:pt>
                <c:pt idx="2">
                  <c:v>28.19473623185872</c:v>
                </c:pt>
                <c:pt idx="3">
                  <c:v>26.345882892983735</c:v>
                </c:pt>
                <c:pt idx="4">
                  <c:v>29.415372718189634</c:v>
                </c:pt>
                <c:pt idx="5">
                  <c:v>23.080152095916425</c:v>
                </c:pt>
                <c:pt idx="6">
                  <c:v>26.780960386389843</c:v>
                </c:pt>
                <c:pt idx="7">
                  <c:v>31.771156295710824</c:v>
                </c:pt>
                <c:pt idx="8">
                  <c:v>27.313904798446433</c:v>
                </c:pt>
                <c:pt idx="9">
                  <c:v>25.62626908274719</c:v>
                </c:pt>
                <c:pt idx="10">
                  <c:v>30.809828638096572</c:v>
                </c:pt>
                <c:pt idx="11">
                  <c:v>22.978377704051788</c:v>
                </c:pt>
                <c:pt idx="12">
                  <c:v>28.28042827207053</c:v>
                </c:pt>
                <c:pt idx="13">
                  <c:v>28.271431643587004</c:v>
                </c:pt>
                <c:pt idx="14">
                  <c:v>23.859848906516422</c:v>
                </c:pt>
                <c:pt idx="15">
                  <c:v>26.62529325019476</c:v>
                </c:pt>
                <c:pt idx="16">
                  <c:v>31.35464786082895</c:v>
                </c:pt>
                <c:pt idx="17">
                  <c:v>33.28560142271511</c:v>
                </c:pt>
                <c:pt idx="18">
                  <c:v>29.03009458007327</c:v>
                </c:pt>
                <c:pt idx="19">
                  <c:v>33.497307421094796</c:v>
                </c:pt>
                <c:pt idx="20">
                  <c:v>30.975165406250017</c:v>
                </c:pt>
                <c:pt idx="21">
                  <c:v>25.133363987798937</c:v>
                </c:pt>
                <c:pt idx="22">
                  <c:v>16.72647000003281</c:v>
                </c:pt>
                <c:pt idx="23">
                  <c:v>17.254839529582604</c:v>
                </c:pt>
                <c:pt idx="24">
                  <c:v>21.153354366512414</c:v>
                </c:pt>
                <c:pt idx="25">
                  <c:v>22.776192128535595</c:v>
                </c:pt>
                <c:pt idx="26">
                  <c:v>21.324802523834745</c:v>
                </c:pt>
                <c:pt idx="27">
                  <c:v>18.891659957669674</c:v>
                </c:pt>
                <c:pt idx="28">
                  <c:v>15.759329770771242</c:v>
                </c:pt>
                <c:pt idx="29">
                  <c:v>14.551414833321477</c:v>
                </c:pt>
                <c:pt idx="30">
                  <c:v>15.45280250053868</c:v>
                </c:pt>
                <c:pt idx="31">
                  <c:v>19.893173913272996</c:v>
                </c:pt>
                <c:pt idx="32">
                  <c:v>18.208727615395656</c:v>
                </c:pt>
                <c:pt idx="33">
                  <c:v>20.365776949942543</c:v>
                </c:pt>
                <c:pt idx="34">
                  <c:v>14.704456981796547</c:v>
                </c:pt>
                <c:pt idx="35">
                  <c:v>14.838312798504818</c:v>
                </c:pt>
                <c:pt idx="36">
                  <c:v>17.14973795750227</c:v>
                </c:pt>
                <c:pt idx="37">
                  <c:v>19.712469481715242</c:v>
                </c:pt>
                <c:pt idx="38">
                  <c:v>19.387154951825245</c:v>
                </c:pt>
                <c:pt idx="39">
                  <c:v>17.395435153738795</c:v>
                </c:pt>
                <c:pt idx="40">
                  <c:v>15.699333750605714</c:v>
                </c:pt>
                <c:pt idx="41">
                  <c:v>23.301293641941626</c:v>
                </c:pt>
                <c:pt idx="42">
                  <c:v>17.92462395134859</c:v>
                </c:pt>
                <c:pt idx="43">
                  <c:v>16.570455496690553</c:v>
                </c:pt>
                <c:pt idx="44">
                  <c:v>20.759155036326472</c:v>
                </c:pt>
                <c:pt idx="45">
                  <c:v>13.319564316215766</c:v>
                </c:pt>
                <c:pt idx="46">
                  <c:v>8.265721644364623</c:v>
                </c:pt>
                <c:pt idx="47">
                  <c:v>5.0452110462109445</c:v>
                </c:pt>
                <c:pt idx="48">
                  <c:v>6.2970557543635355</c:v>
                </c:pt>
                <c:pt idx="49">
                  <c:v>7.673912295261452</c:v>
                </c:pt>
                <c:pt idx="50">
                  <c:v>11.851038428497509</c:v>
                </c:pt>
                <c:pt idx="51">
                  <c:v>9.797307299288358</c:v>
                </c:pt>
                <c:pt idx="52">
                  <c:v>5.111988213118092</c:v>
                </c:pt>
                <c:pt idx="53">
                  <c:v>12.278787968058602</c:v>
                </c:pt>
                <c:pt idx="54">
                  <c:v>12.29679868945263</c:v>
                </c:pt>
                <c:pt idx="55">
                  <c:v>7.3786469137083515</c:v>
                </c:pt>
                <c:pt idx="56">
                  <c:v>4.627587201545486</c:v>
                </c:pt>
                <c:pt idx="57">
                  <c:v>6.434855294935357</c:v>
                </c:pt>
                <c:pt idx="58">
                  <c:v>10.245800666976612</c:v>
                </c:pt>
                <c:pt idx="59">
                  <c:v>9.002265733517127</c:v>
                </c:pt>
                <c:pt idx="60">
                  <c:v>3.8275358743822885</c:v>
                </c:pt>
                <c:pt idx="61">
                  <c:v>4.4814655707388</c:v>
                </c:pt>
                <c:pt idx="62">
                  <c:v>12.833456310509437</c:v>
                </c:pt>
                <c:pt idx="63">
                  <c:v>12.855162010925156</c:v>
                </c:pt>
                <c:pt idx="64">
                  <c:v>8.499189482695444</c:v>
                </c:pt>
                <c:pt idx="65">
                  <c:v>4.918418584279867</c:v>
                </c:pt>
                <c:pt idx="66">
                  <c:v>7.313192216205468</c:v>
                </c:pt>
                <c:pt idx="67">
                  <c:v>10.721339918760036</c:v>
                </c:pt>
                <c:pt idx="68">
                  <c:v>9.27954172402538</c:v>
                </c:pt>
                <c:pt idx="69">
                  <c:v>3.9533901988496165</c:v>
                </c:pt>
                <c:pt idx="70">
                  <c:v>14.60160048475558</c:v>
                </c:pt>
                <c:pt idx="71">
                  <c:v>13.21825489832875</c:v>
                </c:pt>
                <c:pt idx="72">
                  <c:v>7.697681544749806</c:v>
                </c:pt>
                <c:pt idx="73">
                  <c:v>1.8694314485229375</c:v>
                </c:pt>
                <c:pt idx="74">
                  <c:v>1.157762045970314</c:v>
                </c:pt>
                <c:pt idx="75">
                  <c:v>-5.312743165219845</c:v>
                </c:pt>
                <c:pt idx="76">
                  <c:v>-5.974123346153696</c:v>
                </c:pt>
                <c:pt idx="77">
                  <c:v>-6.601872330484085</c:v>
                </c:pt>
                <c:pt idx="78">
                  <c:v>-3.037874529583406</c:v>
                </c:pt>
                <c:pt idx="79">
                  <c:v>4.233960221927107</c:v>
                </c:pt>
                <c:pt idx="80">
                  <c:v>-1.0298529876662004</c:v>
                </c:pt>
                <c:pt idx="81">
                  <c:v>-6.026406156273936</c:v>
                </c:pt>
                <c:pt idx="82">
                  <c:v>-3.8897961600200723</c:v>
                </c:pt>
                <c:pt idx="83">
                  <c:v>0.0036571826488010495</c:v>
                </c:pt>
                <c:pt idx="84">
                  <c:v>-0.33791982312396285</c:v>
                </c:pt>
                <c:pt idx="85">
                  <c:v>-3.7104687074389635</c:v>
                </c:pt>
                <c:pt idx="86">
                  <c:v>-2.8976084076138626</c:v>
                </c:pt>
                <c:pt idx="87">
                  <c:v>-5.115295485580733</c:v>
                </c:pt>
                <c:pt idx="88">
                  <c:v>1.8431419295136149</c:v>
                </c:pt>
                <c:pt idx="89">
                  <c:v>-0.05486269546500622</c:v>
                </c:pt>
                <c:pt idx="90">
                  <c:v>-1.1453014294233308</c:v>
                </c:pt>
                <c:pt idx="91">
                  <c:v>-8.248142888263963</c:v>
                </c:pt>
                <c:pt idx="92">
                  <c:v>-7.272430999046291</c:v>
                </c:pt>
                <c:pt idx="93">
                  <c:v>-2.096288934334976</c:v>
                </c:pt>
                <c:pt idx="94">
                  <c:v>-11.656257538728653</c:v>
                </c:pt>
                <c:pt idx="95">
                  <c:v>-15.195427802095269</c:v>
                </c:pt>
                <c:pt idx="96">
                  <c:v>-10.161379669461423</c:v>
                </c:pt>
                <c:pt idx="97">
                  <c:v>-10.788433823691319</c:v>
                </c:pt>
                <c:pt idx="98">
                  <c:v>-9.232303954813617</c:v>
                </c:pt>
                <c:pt idx="99">
                  <c:v>-14.33863906174823</c:v>
                </c:pt>
                <c:pt idx="100">
                  <c:v>-12.454019964254698</c:v>
                </c:pt>
                <c:pt idx="101">
                  <c:v>-7.759280787356875</c:v>
                </c:pt>
                <c:pt idx="102">
                  <c:v>-11.58754853480939</c:v>
                </c:pt>
                <c:pt idx="103">
                  <c:v>-7.278269393143797</c:v>
                </c:pt>
                <c:pt idx="104">
                  <c:v>-9.813728756439515</c:v>
                </c:pt>
                <c:pt idx="105">
                  <c:v>-12.17506470085995</c:v>
                </c:pt>
                <c:pt idx="106">
                  <c:v>-9.007798247152692</c:v>
                </c:pt>
                <c:pt idx="107">
                  <c:v>-11.792510584278205</c:v>
                </c:pt>
                <c:pt idx="108">
                  <c:v>-13.666090414155057</c:v>
                </c:pt>
                <c:pt idx="109">
                  <c:v>-10.461043014645538</c:v>
                </c:pt>
                <c:pt idx="110">
                  <c:v>-15.997</c:v>
                </c:pt>
                <c:pt idx="111">
                  <c:v>-15.739</c:v>
                </c:pt>
                <c:pt idx="112">
                  <c:v>34.224</c:v>
                </c:pt>
                <c:pt idx="113">
                  <c:v>33.884</c:v>
                </c:pt>
              </c:numCache>
            </c:numRef>
          </c:yVal>
          <c:bubbleSize>
            <c:numRef>
              <c:f>Puukartta!$E$2:$E$115</c:f>
              <c:numCache>
                <c:ptCount val="1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</c:numCache>
            </c:numRef>
          </c:bubbleSize>
        </c:ser>
        <c:bubbleScale val="10"/>
        <c:axId val="269968"/>
        <c:axId val="2429713"/>
      </c:bubbleChart>
      <c:valAx>
        <c:axId val="26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9713"/>
        <c:crosses val="autoZero"/>
        <c:crossBetween val="midCat"/>
        <c:dispUnits/>
      </c:valAx>
      <c:valAx>
        <c:axId val="2429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2</xdr:row>
      <xdr:rowOff>152400</xdr:rowOff>
    </xdr:from>
    <xdr:to>
      <xdr:col>18</xdr:col>
      <xdr:colOff>161925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4162425" y="476250"/>
        <a:ext cx="69723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7"/>
  <sheetViews>
    <sheetView tabSelected="1" workbookViewId="0" topLeftCell="A1">
      <pane ySplit="1" topLeftCell="BM2" activePane="bottomLeft" state="frozen"/>
      <selection pane="topLeft" activeCell="A1" sqref="A1"/>
      <selection pane="bottomLeft" activeCell="E59" sqref="E59"/>
    </sheetView>
  </sheetViews>
  <sheetFormatPr defaultColWidth="9.140625" defaultRowHeight="12.75"/>
  <cols>
    <col min="1" max="10" width="9.140625" style="4" customWidth="1"/>
    <col min="11" max="12" width="9.140625" style="16" customWidth="1"/>
    <col min="13" max="16" width="9.140625" style="2" customWidth="1"/>
    <col min="17" max="17" width="9.140625" style="4" customWidth="1"/>
    <col min="18" max="19" width="9.140625" style="16" customWidth="1"/>
    <col min="20" max="22" width="9.140625" style="4" customWidth="1"/>
    <col min="23" max="28" width="9.140625" style="2" customWidth="1"/>
    <col min="29" max="16384" width="9.140625" style="4" customWidth="1"/>
  </cols>
  <sheetData>
    <row r="1" spans="1:38" ht="12.75">
      <c r="A1" s="4" t="s">
        <v>24</v>
      </c>
      <c r="B1" s="4" t="s">
        <v>65</v>
      </c>
      <c r="C1" s="4" t="s">
        <v>66</v>
      </c>
      <c r="D1" s="4" t="s">
        <v>25</v>
      </c>
      <c r="E1" s="4" t="s">
        <v>26</v>
      </c>
      <c r="F1" s="4" t="s">
        <v>26</v>
      </c>
      <c r="G1" s="4" t="s">
        <v>67</v>
      </c>
      <c r="H1" s="4" t="s">
        <v>42</v>
      </c>
      <c r="I1" s="4" t="s">
        <v>27</v>
      </c>
      <c r="J1" s="4" t="s">
        <v>28</v>
      </c>
      <c r="K1" s="16" t="s">
        <v>29</v>
      </c>
      <c r="L1" s="16" t="s">
        <v>30</v>
      </c>
      <c r="M1" s="2" t="s">
        <v>31</v>
      </c>
      <c r="N1" s="2" t="s">
        <v>65</v>
      </c>
      <c r="O1" s="2" t="s">
        <v>66</v>
      </c>
      <c r="P1" s="2" t="s">
        <v>25</v>
      </c>
      <c r="Q1" s="4" t="s">
        <v>68</v>
      </c>
      <c r="R1" s="16" t="s">
        <v>33</v>
      </c>
      <c r="S1" s="16" t="s">
        <v>34</v>
      </c>
      <c r="T1" s="18" t="s">
        <v>69</v>
      </c>
      <c r="U1" s="19" t="s">
        <v>70</v>
      </c>
      <c r="V1" s="20" t="s">
        <v>71</v>
      </c>
      <c r="W1" s="18" t="s">
        <v>37</v>
      </c>
      <c r="X1" s="19" t="s">
        <v>38</v>
      </c>
      <c r="Y1" s="19" t="s">
        <v>72</v>
      </c>
      <c r="Z1" s="19" t="s">
        <v>73</v>
      </c>
      <c r="AA1" s="19" t="s">
        <v>74</v>
      </c>
      <c r="AB1" s="20" t="s">
        <v>75</v>
      </c>
      <c r="AC1" s="4" t="s">
        <v>39</v>
      </c>
      <c r="AD1" s="2" t="s">
        <v>76</v>
      </c>
      <c r="AE1" s="2" t="s">
        <v>77</v>
      </c>
      <c r="AF1" s="2" t="s">
        <v>78</v>
      </c>
      <c r="AG1" s="4" t="s">
        <v>41</v>
      </c>
      <c r="AH1" s="4" t="s">
        <v>67</v>
      </c>
      <c r="AI1" s="4" t="s">
        <v>79</v>
      </c>
      <c r="AJ1" s="4" t="s">
        <v>80</v>
      </c>
      <c r="AK1" s="4" t="s">
        <v>81</v>
      </c>
      <c r="AL1" s="4" t="s">
        <v>82</v>
      </c>
    </row>
    <row r="2" spans="1:38" ht="12.75">
      <c r="A2" s="4" t="s">
        <v>43</v>
      </c>
      <c r="B2" s="4">
        <v>0.141</v>
      </c>
      <c r="C2" s="4">
        <v>-0.124</v>
      </c>
      <c r="D2" s="4">
        <v>-0.215</v>
      </c>
      <c r="E2" s="4">
        <v>1</v>
      </c>
      <c r="F2" s="4">
        <f aca="true" t="shared" si="0" ref="F2:F65">IF(ISNUMBER(E2)=TRUE,E2,VALUE(RIGHT(E2,LEN(E2)-1)))</f>
        <v>1</v>
      </c>
      <c r="G2" s="4">
        <f>IF(AND(LEFT(E2)&lt;&gt;"A",LEFT(E2)&lt;&gt;"B"),0,IF(LEFT(E2)="B",2,1))</f>
        <v>0</v>
      </c>
      <c r="H2" s="4">
        <v>1</v>
      </c>
      <c r="I2" s="4">
        <v>1.575</v>
      </c>
      <c r="J2" s="4">
        <v>1.3</v>
      </c>
      <c r="K2" s="16">
        <v>386.2656</v>
      </c>
      <c r="L2" s="16">
        <v>100.934</v>
      </c>
      <c r="M2" s="2">
        <v>31.407</v>
      </c>
      <c r="N2" s="2">
        <v>30.817</v>
      </c>
      <c r="O2" s="2">
        <v>-6.847</v>
      </c>
      <c r="P2" s="2">
        <v>-0.401</v>
      </c>
      <c r="Q2" s="4">
        <v>0.176</v>
      </c>
      <c r="R2" s="16">
        <f>PI()/200*K2</f>
        <v>6.067445856472268</v>
      </c>
      <c r="S2" s="16">
        <f>PI()/2-PI()/200*L2</f>
        <v>-0.014671237692264416</v>
      </c>
      <c r="T2" s="3">
        <f>COS(R2)*COS(S2)*(M2+Q2/2)+B2</f>
        <v>30.90258353666649</v>
      </c>
      <c r="U2" s="3">
        <f>SIN(R2)*COS(S2)*(M2+Q2/2)+C2</f>
        <v>-6.865402626090305</v>
      </c>
      <c r="V2" s="3">
        <f>SIN(S2)*(M2+Q2/2)+(I2-J2)+D2</f>
        <v>-0.4020540548808441</v>
      </c>
      <c r="AD2" s="2">
        <f>IF(Z2&lt;&gt;"",Z2,T2)</f>
        <v>30.90258353666649</v>
      </c>
      <c r="AE2" s="2">
        <f>IF(AA2&lt;&gt;"",AA2,U2)</f>
        <v>-6.865402626090305</v>
      </c>
      <c r="AF2" s="2">
        <f>IF(AB2&lt;&gt;"",AB2,V2)</f>
        <v>-0.4020540548808441</v>
      </c>
      <c r="AG2" s="4">
        <f>F2</f>
        <v>1</v>
      </c>
      <c r="AH2" s="4">
        <f>G2</f>
        <v>0</v>
      </c>
      <c r="AI2" s="2">
        <f>T2-N2</f>
        <v>0.08558353666649055</v>
      </c>
      <c r="AJ2" s="2">
        <f>U2-O2</f>
        <v>-0.018402626090304963</v>
      </c>
      <c r="AK2" s="2">
        <f>V2-P2</f>
        <v>-0.0010540548808440908</v>
      </c>
      <c r="AL2" s="2">
        <f>SQRT(AI2^2+AJ2^2+AK2^2)</f>
        <v>0.08754604175550107</v>
      </c>
    </row>
    <row r="3" spans="1:38" ht="12.75">
      <c r="A3" s="4" t="s">
        <v>43</v>
      </c>
      <c r="B3" s="4">
        <v>0.141</v>
      </c>
      <c r="C3" s="4">
        <v>-0.124</v>
      </c>
      <c r="D3" s="4">
        <v>-0.215</v>
      </c>
      <c r="E3" s="4" t="s">
        <v>0</v>
      </c>
      <c r="F3" s="4">
        <f t="shared" si="0"/>
        <v>2</v>
      </c>
      <c r="G3" s="4">
        <f aca="true" t="shared" si="1" ref="G3:G66">IF(AND(LEFT(E3)&lt;&gt;"A",LEFT(E3)&lt;&gt;"B"),0,IF(LEFT(E3)="B",2,1))</f>
        <v>1</v>
      </c>
      <c r="H3" s="4">
        <v>1</v>
      </c>
      <c r="I3" s="4">
        <v>1.575</v>
      </c>
      <c r="J3" s="4">
        <v>1.3</v>
      </c>
      <c r="K3" s="16">
        <v>389.8574</v>
      </c>
      <c r="L3" s="16">
        <v>101.0002</v>
      </c>
      <c r="M3" s="2">
        <v>32.902</v>
      </c>
      <c r="N3" s="2">
        <v>32.623</v>
      </c>
      <c r="O3" s="2">
        <v>-5.343</v>
      </c>
      <c r="P3" s="2">
        <v>-0.457</v>
      </c>
      <c r="Q3" s="4">
        <v>0.187</v>
      </c>
      <c r="R3" s="16">
        <f aca="true" t="shared" si="2" ref="R3:R66">PI()/200*K3</f>
        <v>6.123865718938087</v>
      </c>
      <c r="S3" s="16">
        <f aca="true" t="shared" si="3" ref="S3:S66">PI()/2-PI()/200*L3</f>
        <v>-0.015711104860602898</v>
      </c>
      <c r="T3" s="3">
        <f>COS(R3)*COS(S3)*(M3+Q3/2)+B3</f>
        <v>32.714606436926864</v>
      </c>
      <c r="U3" s="3">
        <f>SIN(R3)*COS(S3)*(M3+Q3/2)+C3</f>
        <v>-5.357972858964778</v>
      </c>
      <c r="V3" s="3">
        <f>SIN(S3)*(M3+Q3/2)+(I3-J3)+D3</f>
        <v>-0.4583744339919521</v>
      </c>
      <c r="W3" s="2">
        <f>T3-T4</f>
        <v>-0.00034708924959403475</v>
      </c>
      <c r="X3" s="2">
        <f>U3-U4</f>
        <v>-1.301626324032033</v>
      </c>
      <c r="Y3" s="2">
        <f>V3-V4</f>
        <v>-0.002998208600943575</v>
      </c>
      <c r="Z3" s="2">
        <f>W3/2+T4</f>
        <v>32.71477998155166</v>
      </c>
      <c r="AA3" s="2">
        <f>X3/2+U4</f>
        <v>-4.707159696948761</v>
      </c>
      <c r="AB3" s="17">
        <f>Y3/2+V4</f>
        <v>-0.4568753296914803</v>
      </c>
      <c r="AD3" s="2">
        <f aca="true" t="shared" si="4" ref="AD3:AD66">IF(Z3&lt;&gt;"",Z3,T3)</f>
        <v>32.71477998155166</v>
      </c>
      <c r="AE3" s="2">
        <f aca="true" t="shared" si="5" ref="AE3:AE66">IF(AA3&lt;&gt;"",AA3,U3)</f>
        <v>-4.707159696948761</v>
      </c>
      <c r="AF3" s="2">
        <f aca="true" t="shared" si="6" ref="AF3:AF66">IF(AB3&lt;&gt;"",AB3,V3)</f>
        <v>-0.4568753296914803</v>
      </c>
      <c r="AG3" s="4">
        <f aca="true" t="shared" si="7" ref="AG3:AG66">F3</f>
        <v>2</v>
      </c>
      <c r="AH3" s="4">
        <f aca="true" t="shared" si="8" ref="AH3:AH66">G3</f>
        <v>1</v>
      </c>
      <c r="AI3" s="2">
        <f aca="true" t="shared" si="9" ref="AI3:AI66">T3-N3</f>
        <v>0.09160643692686676</v>
      </c>
      <c r="AJ3" s="2">
        <f aca="true" t="shared" si="10" ref="AJ3:AJ66">U3-O3</f>
        <v>-0.014972858964777735</v>
      </c>
      <c r="AK3" s="2">
        <f aca="true" t="shared" si="11" ref="AK3:AK66">V3-P3</f>
        <v>-0.0013744339919520843</v>
      </c>
      <c r="AL3" s="2">
        <f aca="true" t="shared" si="12" ref="AL3:AL66">SQRT(AI3^2+AJ3^2+AK3^2)</f>
        <v>0.09283218655624448</v>
      </c>
    </row>
    <row r="4" spans="1:38" ht="12.75">
      <c r="A4" s="4" t="s">
        <v>43</v>
      </c>
      <c r="B4" s="4">
        <v>0.141</v>
      </c>
      <c r="C4" s="4">
        <v>-0.124</v>
      </c>
      <c r="D4" s="4">
        <v>-0.215</v>
      </c>
      <c r="E4" s="4" t="s">
        <v>1</v>
      </c>
      <c r="F4" s="4">
        <f t="shared" si="0"/>
        <v>2</v>
      </c>
      <c r="G4" s="4">
        <f t="shared" si="1"/>
        <v>2</v>
      </c>
      <c r="H4" s="4">
        <v>1</v>
      </c>
      <c r="I4" s="4">
        <v>1.575</v>
      </c>
      <c r="J4" s="4">
        <v>1.3</v>
      </c>
      <c r="K4" s="16">
        <v>392.3517</v>
      </c>
      <c r="L4" s="16">
        <v>100.9999</v>
      </c>
      <c r="M4" s="2">
        <v>32.721</v>
      </c>
      <c r="N4" s="2">
        <v>32.623</v>
      </c>
      <c r="O4" s="2">
        <v>-4.045</v>
      </c>
      <c r="P4" s="2">
        <v>-0.454</v>
      </c>
      <c r="Q4" s="4">
        <v>0.187</v>
      </c>
      <c r="R4" s="16">
        <f t="shared" si="2"/>
        <v>6.163046091717333</v>
      </c>
      <c r="S4" s="16">
        <f t="shared" si="3"/>
        <v>-0.01570639247162231</v>
      </c>
      <c r="T4" s="3">
        <f>COS(R4)*COS(S4)*(M4+Q4/2)+B4</f>
        <v>32.71495352617646</v>
      </c>
      <c r="U4" s="3">
        <f>SIN(R4)*COS(S4)*(M4+Q4/2)+C4</f>
        <v>-4.056346534932745</v>
      </c>
      <c r="V4" s="3">
        <f>SIN(S4)*(M4+Q4/2)+(I4-J4)+D4</f>
        <v>-0.4553762253910085</v>
      </c>
      <c r="AD4" s="2">
        <f t="shared" si="4"/>
        <v>32.71495352617646</v>
      </c>
      <c r="AE4" s="2">
        <f t="shared" si="5"/>
        <v>-4.056346534932745</v>
      </c>
      <c r="AF4" s="2">
        <f t="shared" si="6"/>
        <v>-0.4553762253910085</v>
      </c>
      <c r="AG4" s="4">
        <f t="shared" si="7"/>
        <v>2</v>
      </c>
      <c r="AH4" s="4">
        <f t="shared" si="8"/>
        <v>2</v>
      </c>
      <c r="AI4" s="2">
        <f t="shared" si="9"/>
        <v>0.0919535261764608</v>
      </c>
      <c r="AJ4" s="2">
        <f t="shared" si="10"/>
        <v>-0.011346534932744845</v>
      </c>
      <c r="AK4" s="2">
        <f t="shared" si="11"/>
        <v>-0.001376225391008512</v>
      </c>
      <c r="AL4" s="2">
        <f t="shared" si="12"/>
        <v>0.09266115058422228</v>
      </c>
    </row>
    <row r="5" spans="1:38" ht="12.75">
      <c r="A5" s="4" t="s">
        <v>43</v>
      </c>
      <c r="B5" s="4">
        <v>0.141</v>
      </c>
      <c r="C5" s="4">
        <v>-0.124</v>
      </c>
      <c r="D5" s="4">
        <v>-0.215</v>
      </c>
      <c r="E5" s="4">
        <v>3</v>
      </c>
      <c r="F5" s="4">
        <f t="shared" si="0"/>
        <v>3</v>
      </c>
      <c r="G5" s="4">
        <f t="shared" si="1"/>
        <v>0</v>
      </c>
      <c r="H5" s="4">
        <v>1</v>
      </c>
      <c r="I5" s="4">
        <v>1.575</v>
      </c>
      <c r="J5" s="4">
        <v>1.3</v>
      </c>
      <c r="K5" s="16">
        <v>397.4637</v>
      </c>
      <c r="L5" s="16">
        <v>100.9283</v>
      </c>
      <c r="M5" s="2">
        <v>27.923</v>
      </c>
      <c r="N5" s="2">
        <v>28.039</v>
      </c>
      <c r="O5" s="2">
        <v>-1.236</v>
      </c>
      <c r="P5" s="2">
        <v>-0.347</v>
      </c>
      <c r="Q5" s="4">
        <v>0.312</v>
      </c>
      <c r="R5" s="16">
        <f t="shared" si="2"/>
        <v>6.2433451999430885</v>
      </c>
      <c r="S5" s="16">
        <f t="shared" si="3"/>
        <v>-0.014581702301637023</v>
      </c>
      <c r="T5" s="3">
        <f>COS(R5)*COS(S5)*(M5+Q5/2)+B5</f>
        <v>28.19473623185872</v>
      </c>
      <c r="U5" s="3">
        <f>SIN(R5)*COS(S5)*(M5+Q5/2)+C5</f>
        <v>-1.2422555669491233</v>
      </c>
      <c r="V5" s="3">
        <f>SIN(S5)*(M5+Q5/2)+(I5-J5)+D5</f>
        <v>-0.3494251094943184</v>
      </c>
      <c r="AD5" s="2">
        <f t="shared" si="4"/>
        <v>28.19473623185872</v>
      </c>
      <c r="AE5" s="2">
        <f t="shared" si="5"/>
        <v>-1.2422555669491233</v>
      </c>
      <c r="AF5" s="2">
        <f t="shared" si="6"/>
        <v>-0.3494251094943184</v>
      </c>
      <c r="AG5" s="4">
        <f t="shared" si="7"/>
        <v>3</v>
      </c>
      <c r="AH5" s="4">
        <f t="shared" si="8"/>
        <v>0</v>
      </c>
      <c r="AI5" s="2">
        <f t="shared" si="9"/>
        <v>0.1557362318587181</v>
      </c>
      <c r="AJ5" s="2">
        <f t="shared" si="10"/>
        <v>-0.006255566949123326</v>
      </c>
      <c r="AK5" s="2">
        <f t="shared" si="11"/>
        <v>-0.0024251094943184004</v>
      </c>
      <c r="AL5" s="2">
        <f t="shared" si="12"/>
        <v>0.15588068253464507</v>
      </c>
    </row>
    <row r="6" spans="1:38" ht="12.75">
      <c r="A6" s="4" t="s">
        <v>43</v>
      </c>
      <c r="B6" s="4">
        <v>0.141</v>
      </c>
      <c r="C6" s="4">
        <v>-0.124</v>
      </c>
      <c r="D6" s="4">
        <v>-0.215</v>
      </c>
      <c r="E6" s="4">
        <v>4</v>
      </c>
      <c r="F6" s="4">
        <f t="shared" si="0"/>
        <v>4</v>
      </c>
      <c r="G6" s="4">
        <f t="shared" si="1"/>
        <v>0</v>
      </c>
      <c r="H6" s="4">
        <v>1</v>
      </c>
      <c r="I6" s="4">
        <v>1.575</v>
      </c>
      <c r="J6" s="4">
        <v>1.3</v>
      </c>
      <c r="K6" s="16">
        <v>1.7294</v>
      </c>
      <c r="L6" s="16">
        <v>100.7755</v>
      </c>
      <c r="M6" s="2">
        <v>26.104</v>
      </c>
      <c r="N6" s="2">
        <v>26.234</v>
      </c>
      <c r="O6" s="2">
        <v>0.584</v>
      </c>
      <c r="P6" s="2">
        <v>-0.258</v>
      </c>
      <c r="Q6" s="4">
        <v>0.225</v>
      </c>
      <c r="R6" s="16">
        <f t="shared" si="2"/>
        <v>0.027165351675590945</v>
      </c>
      <c r="S6" s="16">
        <f t="shared" si="3"/>
        <v>-0.012181525514294522</v>
      </c>
      <c r="T6" s="3">
        <f>COS(R6)*COS(S6)*(M6+Q6/2)+B6</f>
        <v>26.345882892983735</v>
      </c>
      <c r="U6" s="3">
        <f>SIN(R6)*COS(S6)*(M6+Q6/2)+C6</f>
        <v>0.588040019503391</v>
      </c>
      <c r="V6" s="3">
        <f>SIN(S6)*(M6+Q6/2)+(I6-J6)+D6</f>
        <v>-0.2593490654973445</v>
      </c>
      <c r="AD6" s="2">
        <f t="shared" si="4"/>
        <v>26.345882892983735</v>
      </c>
      <c r="AE6" s="2">
        <f t="shared" si="5"/>
        <v>0.588040019503391</v>
      </c>
      <c r="AF6" s="2">
        <f t="shared" si="6"/>
        <v>-0.2593490654973445</v>
      </c>
      <c r="AG6" s="4">
        <f t="shared" si="7"/>
        <v>4</v>
      </c>
      <c r="AH6" s="4">
        <f t="shared" si="8"/>
        <v>0</v>
      </c>
      <c r="AI6" s="2">
        <f t="shared" si="9"/>
        <v>0.11188289298373277</v>
      </c>
      <c r="AJ6" s="2">
        <f t="shared" si="10"/>
        <v>0.004040019503391057</v>
      </c>
      <c r="AK6" s="2">
        <f t="shared" si="11"/>
        <v>-0.0013490654973444816</v>
      </c>
      <c r="AL6" s="2">
        <f t="shared" si="12"/>
        <v>0.11196393829136819</v>
      </c>
    </row>
    <row r="7" spans="1:38" ht="12.75">
      <c r="A7" s="4" t="s">
        <v>43</v>
      </c>
      <c r="B7" s="4">
        <v>0.141</v>
      </c>
      <c r="C7" s="4">
        <v>-0.124</v>
      </c>
      <c r="D7" s="4">
        <v>-0.215</v>
      </c>
      <c r="E7" s="4">
        <v>5</v>
      </c>
      <c r="F7" s="4">
        <f t="shared" si="0"/>
        <v>5</v>
      </c>
      <c r="G7" s="4">
        <f t="shared" si="1"/>
        <v>0</v>
      </c>
      <c r="H7" s="4">
        <v>1</v>
      </c>
      <c r="I7" s="4">
        <v>1.575</v>
      </c>
      <c r="J7" s="4">
        <v>1.3</v>
      </c>
      <c r="K7" s="16">
        <v>5.2707</v>
      </c>
      <c r="L7" s="16">
        <v>100.9112</v>
      </c>
      <c r="M7" s="2">
        <v>29.271</v>
      </c>
      <c r="N7" s="2">
        <v>29.309</v>
      </c>
      <c r="O7" s="2">
        <v>2.296</v>
      </c>
      <c r="P7" s="2">
        <v>-0.359</v>
      </c>
      <c r="Q7" s="4">
        <v>0.214</v>
      </c>
      <c r="R7" s="16">
        <f t="shared" si="2"/>
        <v>0.08279196199637862</v>
      </c>
      <c r="S7" s="16">
        <f t="shared" si="3"/>
        <v>-0.014313096129755065</v>
      </c>
      <c r="T7" s="3">
        <f>COS(R7)*COS(S7)*(M7+Q7/2)+B7</f>
        <v>29.415372718189634</v>
      </c>
      <c r="U7" s="3">
        <f>SIN(R7)*COS(S7)*(M7+Q7/2)+C7</f>
        <v>2.305235697523522</v>
      </c>
      <c r="V7" s="3">
        <f>SIN(S7)*(M7+Q7/2)+(I7-J7)+D7</f>
        <v>-0.360475780981217</v>
      </c>
      <c r="AD7" s="2">
        <f t="shared" si="4"/>
        <v>29.415372718189634</v>
      </c>
      <c r="AE7" s="2">
        <f t="shared" si="5"/>
        <v>2.305235697523522</v>
      </c>
      <c r="AF7" s="2">
        <f t="shared" si="6"/>
        <v>-0.360475780981217</v>
      </c>
      <c r="AG7" s="4">
        <f t="shared" si="7"/>
        <v>5</v>
      </c>
      <c r="AH7" s="4">
        <f t="shared" si="8"/>
        <v>0</v>
      </c>
      <c r="AI7" s="2">
        <f t="shared" si="9"/>
        <v>0.10637271818963256</v>
      </c>
      <c r="AJ7" s="2">
        <f t="shared" si="10"/>
        <v>0.00923569752352238</v>
      </c>
      <c r="AK7" s="2">
        <f t="shared" si="11"/>
        <v>-0.0014757809812170342</v>
      </c>
      <c r="AL7" s="2">
        <f t="shared" si="12"/>
        <v>0.10678310359463011</v>
      </c>
    </row>
    <row r="8" spans="1:38" ht="12.75">
      <c r="A8" s="4" t="s">
        <v>43</v>
      </c>
      <c r="B8" s="4">
        <v>0.141</v>
      </c>
      <c r="C8" s="4">
        <v>-0.124</v>
      </c>
      <c r="D8" s="4">
        <v>-0.215</v>
      </c>
      <c r="E8" s="4">
        <v>6</v>
      </c>
      <c r="F8" s="4">
        <f t="shared" si="0"/>
        <v>6</v>
      </c>
      <c r="G8" s="4">
        <f t="shared" si="1"/>
        <v>0</v>
      </c>
      <c r="H8" s="4">
        <v>1</v>
      </c>
      <c r="I8" s="4">
        <v>1.575</v>
      </c>
      <c r="J8" s="4">
        <v>1.3</v>
      </c>
      <c r="K8" s="16">
        <v>15.5907</v>
      </c>
      <c r="L8" s="16">
        <v>100.794</v>
      </c>
      <c r="M8" s="2">
        <v>23.514</v>
      </c>
      <c r="N8" s="2">
        <v>22.952</v>
      </c>
      <c r="O8" s="2">
        <v>5.576</v>
      </c>
      <c r="P8" s="2">
        <v>-0.233</v>
      </c>
      <c r="Q8" s="4">
        <v>0.265</v>
      </c>
      <c r="R8" s="16">
        <f t="shared" si="2"/>
        <v>0.24489814292161197</v>
      </c>
      <c r="S8" s="16">
        <f t="shared" si="3"/>
        <v>-0.01247212283475152</v>
      </c>
      <c r="T8" s="3">
        <f>COS(R8)*COS(S8)*(M8+Q8/2)+B8</f>
        <v>23.080152095916425</v>
      </c>
      <c r="U8" s="3">
        <f>SIN(R8)*COS(S8)*(M8+Q8/2)+C8</f>
        <v>5.608825556667167</v>
      </c>
      <c r="V8" s="3">
        <f>SIN(S8)*(M8+Q8/2)+(I8-J8)+D8</f>
        <v>-0.2349144066280627</v>
      </c>
      <c r="AD8" s="2">
        <f t="shared" si="4"/>
        <v>23.080152095916425</v>
      </c>
      <c r="AE8" s="2">
        <f t="shared" si="5"/>
        <v>5.608825556667167</v>
      </c>
      <c r="AF8" s="2">
        <f t="shared" si="6"/>
        <v>-0.2349144066280627</v>
      </c>
      <c r="AG8" s="4">
        <f t="shared" si="7"/>
        <v>6</v>
      </c>
      <c r="AH8" s="4">
        <f t="shared" si="8"/>
        <v>0</v>
      </c>
      <c r="AI8" s="2">
        <f t="shared" si="9"/>
        <v>0.1281520959164233</v>
      </c>
      <c r="AJ8" s="2">
        <f t="shared" si="10"/>
        <v>0.032825556667167355</v>
      </c>
      <c r="AK8" s="2">
        <f t="shared" si="11"/>
        <v>-0.0019144066280626926</v>
      </c>
      <c r="AL8" s="2">
        <f t="shared" si="12"/>
        <v>0.13230321920126942</v>
      </c>
    </row>
    <row r="9" spans="1:38" ht="12.75">
      <c r="A9" s="4" t="s">
        <v>43</v>
      </c>
      <c r="B9" s="4">
        <v>0.141</v>
      </c>
      <c r="C9" s="4">
        <v>-0.124</v>
      </c>
      <c r="D9" s="4">
        <v>-0.215</v>
      </c>
      <c r="E9" s="4">
        <v>7</v>
      </c>
      <c r="F9" s="4">
        <f t="shared" si="0"/>
        <v>7</v>
      </c>
      <c r="G9" s="4">
        <f t="shared" si="1"/>
        <v>0</v>
      </c>
      <c r="H9" s="4">
        <v>1</v>
      </c>
      <c r="I9" s="4">
        <v>1.575</v>
      </c>
      <c r="J9" s="4">
        <v>1.3</v>
      </c>
      <c r="K9" s="16">
        <v>15.1549</v>
      </c>
      <c r="L9" s="16">
        <v>100.371</v>
      </c>
      <c r="M9" s="2">
        <v>27.276</v>
      </c>
      <c r="N9" s="2">
        <v>26.647</v>
      </c>
      <c r="O9" s="2">
        <v>6.307</v>
      </c>
      <c r="P9" s="2">
        <v>-0.099</v>
      </c>
      <c r="Q9" s="4">
        <v>0.275</v>
      </c>
      <c r="R9" s="16">
        <f t="shared" si="2"/>
        <v>0.2380526125294398</v>
      </c>
      <c r="S9" s="16">
        <f t="shared" si="3"/>
        <v>-0.0058276543724091745</v>
      </c>
      <c r="T9" s="3">
        <f>COS(R9)*COS(S9)*(M9+Q9/2)+B9</f>
        <v>26.780960386389843</v>
      </c>
      <c r="U9" s="3">
        <f>SIN(R9)*COS(S9)*(M9+Q9/2)+C9</f>
        <v>6.34028426371847</v>
      </c>
      <c r="V9" s="3">
        <f>SIN(S9)*(M9+Q9/2)+(I9-J9)+D9</f>
        <v>-0.09975549887691632</v>
      </c>
      <c r="AD9" s="2">
        <f t="shared" si="4"/>
        <v>26.780960386389843</v>
      </c>
      <c r="AE9" s="2">
        <f t="shared" si="5"/>
        <v>6.34028426371847</v>
      </c>
      <c r="AF9" s="2">
        <f t="shared" si="6"/>
        <v>-0.09975549887691632</v>
      </c>
      <c r="AG9" s="4">
        <f t="shared" si="7"/>
        <v>7</v>
      </c>
      <c r="AH9" s="4">
        <f t="shared" si="8"/>
        <v>0</v>
      </c>
      <c r="AI9" s="2">
        <f t="shared" si="9"/>
        <v>0.13396038638984464</v>
      </c>
      <c r="AJ9" s="2">
        <f t="shared" si="10"/>
        <v>0.033284263718469376</v>
      </c>
      <c r="AK9" s="2">
        <f t="shared" si="11"/>
        <v>-0.0007554988769163107</v>
      </c>
      <c r="AL9" s="2">
        <f t="shared" si="12"/>
        <v>0.1380354958391142</v>
      </c>
    </row>
    <row r="10" spans="1:38" ht="12.75">
      <c r="A10" s="4" t="s">
        <v>43</v>
      </c>
      <c r="B10" s="4">
        <v>0.141</v>
      </c>
      <c r="C10" s="4">
        <v>-0.124</v>
      </c>
      <c r="D10" s="4">
        <v>-0.215</v>
      </c>
      <c r="E10" s="4">
        <v>8</v>
      </c>
      <c r="F10" s="4">
        <f t="shared" si="0"/>
        <v>8</v>
      </c>
      <c r="G10" s="4">
        <f t="shared" si="1"/>
        <v>0</v>
      </c>
      <c r="H10" s="4">
        <v>1</v>
      </c>
      <c r="I10" s="4">
        <v>1.575</v>
      </c>
      <c r="J10" s="4">
        <v>1.3</v>
      </c>
      <c r="K10" s="16">
        <v>16.5266</v>
      </c>
      <c r="L10" s="16">
        <v>100.4358</v>
      </c>
      <c r="M10" s="2">
        <v>32.594</v>
      </c>
      <c r="N10" s="2">
        <v>31.642</v>
      </c>
      <c r="O10" s="2">
        <v>8.242</v>
      </c>
      <c r="P10" s="2">
        <v>-0.163</v>
      </c>
      <c r="Q10" s="4">
        <v>0.267</v>
      </c>
      <c r="R10" s="16">
        <f t="shared" si="2"/>
        <v>0.2595992257440854</v>
      </c>
      <c r="S10" s="16">
        <f t="shared" si="3"/>
        <v>-0.006845530392172394</v>
      </c>
      <c r="T10" s="3">
        <f>COS(R10)*COS(S10)*(M10+Q10/2)+B10</f>
        <v>31.771156295710824</v>
      </c>
      <c r="U10" s="3">
        <f>SIN(R10)*COS(S10)*(M10+Q10/2)+C10</f>
        <v>8.276730749320945</v>
      </c>
      <c r="V10" s="3">
        <f>SIN(S10)*(M10+Q10/2)+(I10-J10)+D10</f>
        <v>-0.1640353461361712</v>
      </c>
      <c r="AD10" s="2">
        <f t="shared" si="4"/>
        <v>31.771156295710824</v>
      </c>
      <c r="AE10" s="2">
        <f t="shared" si="5"/>
        <v>8.276730749320945</v>
      </c>
      <c r="AF10" s="2">
        <f t="shared" si="6"/>
        <v>-0.1640353461361712</v>
      </c>
      <c r="AG10" s="4">
        <f t="shared" si="7"/>
        <v>8</v>
      </c>
      <c r="AH10" s="4">
        <f t="shared" si="8"/>
        <v>0</v>
      </c>
      <c r="AI10" s="2">
        <f t="shared" si="9"/>
        <v>0.12915629571082476</v>
      </c>
      <c r="AJ10" s="2">
        <f t="shared" si="10"/>
        <v>0.034730749320944554</v>
      </c>
      <c r="AK10" s="2">
        <f t="shared" si="11"/>
        <v>-0.0010353461361712057</v>
      </c>
      <c r="AL10" s="2">
        <f t="shared" si="12"/>
        <v>0.13374844153020246</v>
      </c>
    </row>
    <row r="11" spans="1:38" ht="12.75">
      <c r="A11" s="4" t="s">
        <v>43</v>
      </c>
      <c r="B11" s="4">
        <v>0.141</v>
      </c>
      <c r="C11" s="4">
        <v>-0.124</v>
      </c>
      <c r="D11" s="4">
        <v>-0.215</v>
      </c>
      <c r="E11" s="4">
        <v>9</v>
      </c>
      <c r="F11" s="4">
        <f t="shared" si="0"/>
        <v>9</v>
      </c>
      <c r="G11" s="4">
        <f t="shared" si="1"/>
        <v>0</v>
      </c>
      <c r="H11" s="4">
        <v>1</v>
      </c>
      <c r="I11" s="4">
        <v>1.575</v>
      </c>
      <c r="J11" s="4">
        <v>1.3</v>
      </c>
      <c r="K11" s="16">
        <v>25.2824</v>
      </c>
      <c r="L11" s="16">
        <v>100.3005</v>
      </c>
      <c r="M11" s="2">
        <v>29.366</v>
      </c>
      <c r="N11" s="2">
        <v>27.221</v>
      </c>
      <c r="O11" s="2">
        <v>11.233</v>
      </c>
      <c r="P11" s="2">
        <v>-0.079</v>
      </c>
      <c r="Q11" s="4">
        <v>0.201</v>
      </c>
      <c r="R11" s="16">
        <f t="shared" si="2"/>
        <v>0.39713501052559297</v>
      </c>
      <c r="S11" s="16">
        <f t="shared" si="3"/>
        <v>-0.004720242962018784</v>
      </c>
      <c r="T11" s="3">
        <f>COS(R11)*COS(S11)*(M11+Q11/2)+B11</f>
        <v>27.313904798446433</v>
      </c>
      <c r="U11" s="3">
        <f>SIN(R11)*COS(S11)*(M11+Q11/2)+C11</f>
        <v>11.272864544575782</v>
      </c>
      <c r="V11" s="3">
        <f>SIN(S11)*(M11+Q11/2)+(I11-J11)+D11</f>
        <v>-0.07908852274085709</v>
      </c>
      <c r="AD11" s="2">
        <f t="shared" si="4"/>
        <v>27.313904798446433</v>
      </c>
      <c r="AE11" s="2">
        <f t="shared" si="5"/>
        <v>11.272864544575782</v>
      </c>
      <c r="AF11" s="2">
        <f t="shared" si="6"/>
        <v>-0.07908852274085709</v>
      </c>
      <c r="AG11" s="4">
        <f t="shared" si="7"/>
        <v>9</v>
      </c>
      <c r="AH11" s="4">
        <f t="shared" si="8"/>
        <v>0</v>
      </c>
      <c r="AI11" s="2">
        <f t="shared" si="9"/>
        <v>0.09290479844643329</v>
      </c>
      <c r="AJ11" s="2">
        <f t="shared" si="10"/>
        <v>0.03986454457578148</v>
      </c>
      <c r="AK11" s="2">
        <f t="shared" si="11"/>
        <v>-8.852274085709155E-05</v>
      </c>
      <c r="AL11" s="2">
        <f t="shared" si="12"/>
        <v>0.10109644565899688</v>
      </c>
    </row>
    <row r="12" spans="1:38" ht="12.75">
      <c r="A12" s="4" t="s">
        <v>43</v>
      </c>
      <c r="B12" s="4">
        <v>0.141</v>
      </c>
      <c r="C12" s="4">
        <v>-0.124</v>
      </c>
      <c r="D12" s="4">
        <v>-0.215</v>
      </c>
      <c r="E12" s="4">
        <v>10</v>
      </c>
      <c r="F12" s="4">
        <f t="shared" si="0"/>
        <v>10</v>
      </c>
      <c r="G12" s="4">
        <f t="shared" si="1"/>
        <v>0</v>
      </c>
      <c r="H12" s="4">
        <v>1</v>
      </c>
      <c r="I12" s="4">
        <v>1.575</v>
      </c>
      <c r="J12" s="4">
        <v>1.3</v>
      </c>
      <c r="K12" s="16">
        <v>30.7412</v>
      </c>
      <c r="L12" s="16">
        <v>100.1339</v>
      </c>
      <c r="M12" s="2">
        <v>28.613</v>
      </c>
      <c r="N12" s="2">
        <v>25.482</v>
      </c>
      <c r="O12" s="2">
        <v>13.161</v>
      </c>
      <c r="P12" s="2">
        <v>0</v>
      </c>
      <c r="Q12" s="4">
        <v>0.325</v>
      </c>
      <c r="R12" s="16">
        <f t="shared" si="2"/>
        <v>0.4828816404126728</v>
      </c>
      <c r="S12" s="16">
        <f t="shared" si="3"/>
        <v>-0.0021032962815783485</v>
      </c>
      <c r="T12" s="3">
        <f>COS(R12)*COS(S12)*(M12+Q12/2)+B12</f>
        <v>25.62626908274719</v>
      </c>
      <c r="U12" s="3">
        <f>SIN(R12)*COS(S12)*(M12+Q12/2)+C12</f>
        <v>13.237392029020178</v>
      </c>
      <c r="V12" s="3">
        <f>SIN(S12)*(M12+Q12/2)+(I12-J12)+D12</f>
        <v>-0.0005233575261060219</v>
      </c>
      <c r="AD12" s="2">
        <f t="shared" si="4"/>
        <v>25.62626908274719</v>
      </c>
      <c r="AE12" s="2">
        <f t="shared" si="5"/>
        <v>13.237392029020178</v>
      </c>
      <c r="AF12" s="2">
        <f t="shared" si="6"/>
        <v>-0.0005233575261060219</v>
      </c>
      <c r="AG12" s="4">
        <f t="shared" si="7"/>
        <v>10</v>
      </c>
      <c r="AH12" s="4">
        <f t="shared" si="8"/>
        <v>0</v>
      </c>
      <c r="AI12" s="2">
        <f t="shared" si="9"/>
        <v>0.14426908274718997</v>
      </c>
      <c r="AJ12" s="2">
        <f t="shared" si="10"/>
        <v>0.0763920290201785</v>
      </c>
      <c r="AK12" s="2">
        <f t="shared" si="11"/>
        <v>-0.0005233575261060219</v>
      </c>
      <c r="AL12" s="2">
        <f t="shared" si="12"/>
        <v>0.16324700376311801</v>
      </c>
    </row>
    <row r="13" spans="1:38" ht="12.75">
      <c r="A13" s="4" t="s">
        <v>43</v>
      </c>
      <c r="B13" s="4">
        <v>0.141</v>
      </c>
      <c r="C13" s="4">
        <v>-0.124</v>
      </c>
      <c r="D13" s="4">
        <v>-0.215</v>
      </c>
      <c r="E13" s="4">
        <v>11</v>
      </c>
      <c r="F13" s="4">
        <f t="shared" si="0"/>
        <v>11</v>
      </c>
      <c r="G13" s="4">
        <f t="shared" si="1"/>
        <v>0</v>
      </c>
      <c r="H13" s="4">
        <v>1</v>
      </c>
      <c r="I13" s="4">
        <v>1.575</v>
      </c>
      <c r="J13" s="4">
        <v>1.3</v>
      </c>
      <c r="K13" s="16">
        <v>24.3095</v>
      </c>
      <c r="L13" s="16">
        <v>100.2855</v>
      </c>
      <c r="M13" s="2">
        <v>32.949</v>
      </c>
      <c r="N13" s="2">
        <v>30.717</v>
      </c>
      <c r="O13" s="2">
        <v>12.153</v>
      </c>
      <c r="P13" s="2">
        <v>-0.088</v>
      </c>
      <c r="Q13" s="4">
        <v>0.201</v>
      </c>
      <c r="R13" s="16">
        <f t="shared" si="2"/>
        <v>0.3818527330622054</v>
      </c>
      <c r="S13" s="16">
        <f t="shared" si="3"/>
        <v>-0.004484623512999608</v>
      </c>
      <c r="T13" s="3">
        <f>COS(R13)*COS(S13)*(M13+Q13/2)+B13</f>
        <v>30.809828638096572</v>
      </c>
      <c r="U13" s="3">
        <f>SIN(R13)*COS(S13)*(M13+Q13/2)+C13</f>
        <v>12.191455038573258</v>
      </c>
      <c r="V13" s="3">
        <f>SIN(S13)*(M13+Q13/2)+(I13-J13)+D13</f>
        <v>-0.08821406798191248</v>
      </c>
      <c r="AD13" s="2">
        <f t="shared" si="4"/>
        <v>30.809828638096572</v>
      </c>
      <c r="AE13" s="2">
        <f t="shared" si="5"/>
        <v>12.191455038573258</v>
      </c>
      <c r="AF13" s="2">
        <f t="shared" si="6"/>
        <v>-0.08821406798191248</v>
      </c>
      <c r="AG13" s="4">
        <f t="shared" si="7"/>
        <v>11</v>
      </c>
      <c r="AH13" s="4">
        <f t="shared" si="8"/>
        <v>0</v>
      </c>
      <c r="AI13" s="2">
        <f t="shared" si="9"/>
        <v>0.09282863809657371</v>
      </c>
      <c r="AJ13" s="2">
        <f t="shared" si="10"/>
        <v>0.03845503857325738</v>
      </c>
      <c r="AK13" s="2">
        <f t="shared" si="11"/>
        <v>-0.00021406798191248022</v>
      </c>
      <c r="AL13" s="2">
        <f t="shared" si="12"/>
        <v>0.10047881302859947</v>
      </c>
    </row>
    <row r="14" spans="1:38" ht="12.75">
      <c r="A14" s="4" t="s">
        <v>43</v>
      </c>
      <c r="B14" s="4">
        <v>0.141</v>
      </c>
      <c r="C14" s="4">
        <v>-0.124</v>
      </c>
      <c r="D14" s="4">
        <v>-0.215</v>
      </c>
      <c r="E14" s="4">
        <v>12</v>
      </c>
      <c r="F14" s="4">
        <f t="shared" si="0"/>
        <v>12</v>
      </c>
      <c r="G14" s="4">
        <f t="shared" si="1"/>
        <v>0</v>
      </c>
      <c r="H14" s="4">
        <v>1</v>
      </c>
      <c r="I14" s="4">
        <v>1.575</v>
      </c>
      <c r="J14" s="4">
        <v>1.3</v>
      </c>
      <c r="K14" s="16">
        <v>41.0326</v>
      </c>
      <c r="L14" s="16">
        <v>100.0968</v>
      </c>
      <c r="M14" s="2">
        <v>28.462</v>
      </c>
      <c r="N14" s="2">
        <v>22.893</v>
      </c>
      <c r="O14" s="2">
        <v>16.976</v>
      </c>
      <c r="P14" s="2">
        <v>0.015</v>
      </c>
      <c r="Q14" s="4">
        <v>0.214</v>
      </c>
      <c r="R14" s="16">
        <f t="shared" si="2"/>
        <v>0.6445385735884428</v>
      </c>
      <c r="S14" s="16">
        <f t="shared" si="3"/>
        <v>-0.0015205308443375642</v>
      </c>
      <c r="T14" s="3">
        <f>COS(R14)*COS(S14)*(M14+Q14/2)+B14</f>
        <v>22.978377704051788</v>
      </c>
      <c r="U14" s="3">
        <f>SIN(R14)*COS(S14)*(M14+Q14/2)+C14</f>
        <v>17.041082393229654</v>
      </c>
      <c r="V14" s="3">
        <f>SIN(S14)*(M14+Q14/2)+(I14-J14)+D14</f>
        <v>0.016559971047117428</v>
      </c>
      <c r="AD14" s="2">
        <f t="shared" si="4"/>
        <v>22.978377704051788</v>
      </c>
      <c r="AE14" s="2">
        <f t="shared" si="5"/>
        <v>17.041082393229654</v>
      </c>
      <c r="AF14" s="2">
        <f t="shared" si="6"/>
        <v>0.016559971047117428</v>
      </c>
      <c r="AG14" s="4">
        <f t="shared" si="7"/>
        <v>12</v>
      </c>
      <c r="AH14" s="4">
        <f t="shared" si="8"/>
        <v>0</v>
      </c>
      <c r="AI14" s="2">
        <f t="shared" si="9"/>
        <v>0.0853777040517869</v>
      </c>
      <c r="AJ14" s="2">
        <f t="shared" si="10"/>
        <v>0.06508239322965537</v>
      </c>
      <c r="AK14" s="2">
        <f t="shared" si="11"/>
        <v>0.0015599710471174283</v>
      </c>
      <c r="AL14" s="2">
        <f t="shared" si="12"/>
        <v>0.1073662133416367</v>
      </c>
    </row>
    <row r="15" spans="1:38" ht="12.75">
      <c r="A15" s="4" t="s">
        <v>43</v>
      </c>
      <c r="B15" s="4">
        <v>0.141</v>
      </c>
      <c r="C15" s="4">
        <v>-0.124</v>
      </c>
      <c r="D15" s="4">
        <v>-0.215</v>
      </c>
      <c r="E15" s="4">
        <v>13</v>
      </c>
      <c r="F15" s="4">
        <f t="shared" si="0"/>
        <v>13</v>
      </c>
      <c r="G15" s="4">
        <f t="shared" si="1"/>
        <v>0</v>
      </c>
      <c r="H15" s="4">
        <v>1</v>
      </c>
      <c r="I15" s="4">
        <v>1.575</v>
      </c>
      <c r="J15" s="4">
        <v>1.3</v>
      </c>
      <c r="K15" s="16">
        <v>34.7189</v>
      </c>
      <c r="L15" s="16">
        <v>100.0961</v>
      </c>
      <c r="M15" s="2">
        <v>32.839</v>
      </c>
      <c r="N15" s="2">
        <v>28.216</v>
      </c>
      <c r="O15" s="2">
        <v>16.91</v>
      </c>
      <c r="P15" s="2">
        <v>0.009</v>
      </c>
      <c r="Q15" s="4">
        <v>0.15</v>
      </c>
      <c r="R15" s="16">
        <f t="shared" si="2"/>
        <v>0.5453632059035933</v>
      </c>
      <c r="S15" s="16">
        <f t="shared" si="3"/>
        <v>-0.0015095352700500442</v>
      </c>
      <c r="T15" s="3">
        <f>COS(R15)*COS(S15)*(M15+Q15/2)+B15</f>
        <v>28.28042827207053</v>
      </c>
      <c r="U15" s="3">
        <f>SIN(R15)*COS(S15)*(M15+Q15/2)+C15</f>
        <v>16.949415122322815</v>
      </c>
      <c r="V15" s="3">
        <f>SIN(S15)*(M15+Q15/2)+(I15-J15)+D15</f>
        <v>0.010315174991019166</v>
      </c>
      <c r="AD15" s="2">
        <f t="shared" si="4"/>
        <v>28.28042827207053</v>
      </c>
      <c r="AE15" s="2">
        <f t="shared" si="5"/>
        <v>16.949415122322815</v>
      </c>
      <c r="AF15" s="2">
        <f t="shared" si="6"/>
        <v>0.010315174991019166</v>
      </c>
      <c r="AG15" s="4">
        <f t="shared" si="7"/>
        <v>13</v>
      </c>
      <c r="AH15" s="4">
        <f t="shared" si="8"/>
        <v>0</v>
      </c>
      <c r="AI15" s="2">
        <f t="shared" si="9"/>
        <v>0.06442827207052915</v>
      </c>
      <c r="AJ15" s="2">
        <f t="shared" si="10"/>
        <v>0.039415122322814966</v>
      </c>
      <c r="AK15" s="2">
        <f t="shared" si="11"/>
        <v>0.0013151749910191666</v>
      </c>
      <c r="AL15" s="2">
        <f t="shared" si="12"/>
        <v>0.0755399483384361</v>
      </c>
    </row>
    <row r="16" spans="1:38" ht="12.75">
      <c r="A16" s="4" t="s">
        <v>43</v>
      </c>
      <c r="B16" s="4">
        <v>0.141</v>
      </c>
      <c r="C16" s="4">
        <v>-0.124</v>
      </c>
      <c r="D16" s="4">
        <v>-0.215</v>
      </c>
      <c r="E16" s="4">
        <v>14</v>
      </c>
      <c r="F16" s="4">
        <f t="shared" si="0"/>
        <v>14</v>
      </c>
      <c r="G16" s="4">
        <f t="shared" si="1"/>
        <v>0</v>
      </c>
      <c r="H16" s="4">
        <v>1</v>
      </c>
      <c r="I16" s="4">
        <v>1.575</v>
      </c>
      <c r="J16" s="4">
        <v>1.3</v>
      </c>
      <c r="K16" s="16">
        <v>41.485</v>
      </c>
      <c r="L16" s="16">
        <v>99.7895</v>
      </c>
      <c r="M16" s="2">
        <v>35.255</v>
      </c>
      <c r="N16" s="2">
        <v>28.172</v>
      </c>
      <c r="O16" s="2">
        <v>21.258</v>
      </c>
      <c r="P16" s="2">
        <v>0.175</v>
      </c>
      <c r="Q16" s="4">
        <v>0.251</v>
      </c>
      <c r="R16" s="16">
        <f t="shared" si="2"/>
        <v>0.6516448561708629</v>
      </c>
      <c r="S16" s="16">
        <f t="shared" si="3"/>
        <v>0.003306526267903065</v>
      </c>
      <c r="T16" s="3">
        <f>COS(R16)*COS(S16)*(M16+Q16/2)+B16</f>
        <v>28.271431643587004</v>
      </c>
      <c r="U16" s="3">
        <f>SIN(R16)*COS(S16)*(M16+Q16/2)+C16</f>
        <v>21.33398010046289</v>
      </c>
      <c r="V16" s="3">
        <f>SIN(S16)*(M16+Q16/2)+(I16-J16)+D16</f>
        <v>0.17698633945040324</v>
      </c>
      <c r="AD16" s="2">
        <f t="shared" si="4"/>
        <v>28.271431643587004</v>
      </c>
      <c r="AE16" s="2">
        <f t="shared" si="5"/>
        <v>21.33398010046289</v>
      </c>
      <c r="AF16" s="2">
        <f t="shared" si="6"/>
        <v>0.17698633945040324</v>
      </c>
      <c r="AG16" s="4">
        <f t="shared" si="7"/>
        <v>14</v>
      </c>
      <c r="AH16" s="4">
        <f t="shared" si="8"/>
        <v>0</v>
      </c>
      <c r="AI16" s="2">
        <f t="shared" si="9"/>
        <v>0.0994316435870033</v>
      </c>
      <c r="AJ16" s="2">
        <f t="shared" si="10"/>
        <v>0.07598010046289261</v>
      </c>
      <c r="AK16" s="2">
        <f t="shared" si="11"/>
        <v>0.001986339450403246</v>
      </c>
      <c r="AL16" s="2">
        <f t="shared" si="12"/>
        <v>0.1251541967221888</v>
      </c>
    </row>
    <row r="17" spans="1:38" ht="12.75">
      <c r="A17" s="4" t="s">
        <v>43</v>
      </c>
      <c r="B17" s="4">
        <v>0.141</v>
      </c>
      <c r="C17" s="4">
        <v>-0.124</v>
      </c>
      <c r="D17" s="4">
        <v>-0.215</v>
      </c>
      <c r="E17" s="4">
        <v>15</v>
      </c>
      <c r="F17" s="4">
        <f t="shared" si="0"/>
        <v>15</v>
      </c>
      <c r="G17" s="4">
        <f t="shared" si="1"/>
        <v>0</v>
      </c>
      <c r="H17" s="4">
        <v>1</v>
      </c>
      <c r="I17" s="4">
        <v>1.575</v>
      </c>
      <c r="J17" s="4">
        <v>1.3</v>
      </c>
      <c r="K17" s="16">
        <v>47.6585</v>
      </c>
      <c r="L17" s="16">
        <v>99.8637</v>
      </c>
      <c r="M17" s="2">
        <v>32.27</v>
      </c>
      <c r="N17" s="2">
        <v>23.783</v>
      </c>
      <c r="O17" s="2">
        <v>21.84</v>
      </c>
      <c r="P17" s="2">
        <v>0.128</v>
      </c>
      <c r="Q17" s="4">
        <v>0.21</v>
      </c>
      <c r="R17" s="16">
        <f t="shared" si="2"/>
        <v>0.7486179674055458</v>
      </c>
      <c r="S17" s="16">
        <f t="shared" si="3"/>
        <v>0.0021409953934214965</v>
      </c>
      <c r="T17" s="3">
        <f>COS(R17)*COS(S17)*(M17+Q17/2)+B17</f>
        <v>23.859848906516422</v>
      </c>
      <c r="U17" s="3">
        <f>SIN(R17)*COS(S17)*(M17+Q17/2)+C17</f>
        <v>21.911245109278095</v>
      </c>
      <c r="V17" s="3">
        <f>SIN(S17)*(M17+Q17/2)+(I17-J17)+D17</f>
        <v>0.12931467290718504</v>
      </c>
      <c r="AD17" s="2">
        <f t="shared" si="4"/>
        <v>23.859848906516422</v>
      </c>
      <c r="AE17" s="2">
        <f t="shared" si="5"/>
        <v>21.911245109278095</v>
      </c>
      <c r="AF17" s="2">
        <f t="shared" si="6"/>
        <v>0.12931467290718504</v>
      </c>
      <c r="AG17" s="4">
        <f t="shared" si="7"/>
        <v>15</v>
      </c>
      <c r="AH17" s="4">
        <f t="shared" si="8"/>
        <v>0</v>
      </c>
      <c r="AI17" s="2">
        <f t="shared" si="9"/>
        <v>0.07684890651642107</v>
      </c>
      <c r="AJ17" s="2">
        <f t="shared" si="10"/>
        <v>0.07124510927809524</v>
      </c>
      <c r="AK17" s="2">
        <f t="shared" si="11"/>
        <v>0.0013146729071850383</v>
      </c>
      <c r="AL17" s="2">
        <f t="shared" si="12"/>
        <v>0.10480147133351822</v>
      </c>
    </row>
    <row r="18" spans="1:38" ht="12.75">
      <c r="A18" s="4" t="s">
        <v>43</v>
      </c>
      <c r="B18" s="4">
        <v>0.141</v>
      </c>
      <c r="C18" s="4">
        <v>-0.124</v>
      </c>
      <c r="D18" s="4">
        <v>-0.215</v>
      </c>
      <c r="E18" s="4" t="s">
        <v>2</v>
      </c>
      <c r="F18" s="4">
        <f t="shared" si="0"/>
        <v>16</v>
      </c>
      <c r="G18" s="4">
        <f t="shared" si="1"/>
        <v>1</v>
      </c>
      <c r="H18" s="4">
        <v>1</v>
      </c>
      <c r="I18" s="4">
        <v>1.575</v>
      </c>
      <c r="J18" s="4">
        <v>1.3</v>
      </c>
      <c r="K18" s="16">
        <v>45.3249</v>
      </c>
      <c r="L18" s="16">
        <v>99.8817</v>
      </c>
      <c r="M18" s="2">
        <v>35.659</v>
      </c>
      <c r="N18" s="2">
        <v>27.138</v>
      </c>
      <c r="O18" s="2">
        <v>23.173</v>
      </c>
      <c r="P18" s="2">
        <v>0.125</v>
      </c>
      <c r="Q18" s="4">
        <v>0.238</v>
      </c>
      <c r="R18" s="16">
        <f t="shared" si="2"/>
        <v>0.7119618643234601</v>
      </c>
      <c r="S18" s="16">
        <f t="shared" si="3"/>
        <v>0.0018582520545982195</v>
      </c>
      <c r="T18" s="3">
        <f>COS(R18)*COS(S18)*(M18+Q18/2)+B18</f>
        <v>27.227819002668607</v>
      </c>
      <c r="U18" s="3">
        <f>SIN(R18)*COS(S18)*(M18+Q18/2)+C18</f>
        <v>23.25045400704436</v>
      </c>
      <c r="V18" s="3">
        <f>SIN(S18)*(M18+Q18/2)+(I18-J18)+D18</f>
        <v>0.1264845037464519</v>
      </c>
      <c r="W18" s="2">
        <f>T18-T19</f>
        <v>1.2050515049476935</v>
      </c>
      <c r="X18" s="2">
        <f>U18-U19</f>
        <v>-2.2568746954113124</v>
      </c>
      <c r="Y18" s="2">
        <f>V18-V19</f>
        <v>-0.08376908386282422</v>
      </c>
      <c r="Z18" s="2">
        <f>W18/2+T19</f>
        <v>26.62529325019476</v>
      </c>
      <c r="AA18" s="2">
        <f>X18/2+U19</f>
        <v>24.378891354750017</v>
      </c>
      <c r="AB18" s="17">
        <f>Y18/2+V19</f>
        <v>0.168369045677864</v>
      </c>
      <c r="AD18" s="2">
        <f t="shared" si="4"/>
        <v>26.62529325019476</v>
      </c>
      <c r="AE18" s="2">
        <f t="shared" si="5"/>
        <v>24.378891354750017</v>
      </c>
      <c r="AF18" s="2">
        <f t="shared" si="6"/>
        <v>0.168369045677864</v>
      </c>
      <c r="AG18" s="4">
        <f t="shared" si="7"/>
        <v>16</v>
      </c>
      <c r="AH18" s="4">
        <f t="shared" si="8"/>
        <v>1</v>
      </c>
      <c r="AI18" s="2">
        <f t="shared" si="9"/>
        <v>0.08981900266860521</v>
      </c>
      <c r="AJ18" s="2">
        <f t="shared" si="10"/>
        <v>0.07745400704436278</v>
      </c>
      <c r="AK18" s="2">
        <f t="shared" si="11"/>
        <v>0.0014845037464518984</v>
      </c>
      <c r="AL18" s="2">
        <f t="shared" si="12"/>
        <v>0.11861188894450816</v>
      </c>
    </row>
    <row r="19" spans="1:38" ht="12.75">
      <c r="A19" s="4" t="s">
        <v>43</v>
      </c>
      <c r="B19" s="4">
        <v>0.141</v>
      </c>
      <c r="C19" s="4">
        <v>-0.124</v>
      </c>
      <c r="D19" s="4">
        <v>-0.215</v>
      </c>
      <c r="E19" s="4" t="s">
        <v>3</v>
      </c>
      <c r="F19" s="4">
        <f t="shared" si="0"/>
        <v>16</v>
      </c>
      <c r="G19" s="4">
        <f t="shared" si="1"/>
        <v>2</v>
      </c>
      <c r="H19" s="4">
        <v>1</v>
      </c>
      <c r="I19" s="4">
        <v>1.575</v>
      </c>
      <c r="J19" s="4">
        <v>1.3</v>
      </c>
      <c r="K19" s="16">
        <v>49.6905</v>
      </c>
      <c r="L19" s="16">
        <v>99.7374</v>
      </c>
      <c r="M19" s="2">
        <v>36.307</v>
      </c>
      <c r="N19" s="2">
        <v>25.939</v>
      </c>
      <c r="O19" s="2">
        <v>25.423</v>
      </c>
      <c r="P19" s="2">
        <v>0.209</v>
      </c>
      <c r="Q19" s="4">
        <v>0.238</v>
      </c>
      <c r="R19" s="16">
        <f t="shared" si="2"/>
        <v>0.7805365487660182</v>
      </c>
      <c r="S19" s="16">
        <f t="shared" si="3"/>
        <v>0.004124911154163247</v>
      </c>
      <c r="T19" s="3">
        <f>COS(R19)*COS(S19)*(M19+Q19/2)+B19</f>
        <v>26.022767497720913</v>
      </c>
      <c r="U19" s="3">
        <f>SIN(R19)*COS(S19)*(M19+Q19/2)+C19</f>
        <v>25.507328702455673</v>
      </c>
      <c r="V19" s="3">
        <f>SIN(S19)*(M19+Q19/2)+(I19-J19)+D19</f>
        <v>0.21025358760927612</v>
      </c>
      <c r="AD19" s="2">
        <f t="shared" si="4"/>
        <v>26.022767497720913</v>
      </c>
      <c r="AE19" s="2">
        <f t="shared" si="5"/>
        <v>25.507328702455673</v>
      </c>
      <c r="AF19" s="2">
        <f t="shared" si="6"/>
        <v>0.21025358760927612</v>
      </c>
      <c r="AG19" s="4">
        <f t="shared" si="7"/>
        <v>16</v>
      </c>
      <c r="AH19" s="4">
        <f t="shared" si="8"/>
        <v>2</v>
      </c>
      <c r="AI19" s="2">
        <f t="shared" si="9"/>
        <v>0.0837674977209133</v>
      </c>
      <c r="AJ19" s="2">
        <f t="shared" si="10"/>
        <v>0.08432870245567514</v>
      </c>
      <c r="AK19" s="2">
        <f t="shared" si="11"/>
        <v>0.00125358760927613</v>
      </c>
      <c r="AL19" s="2">
        <f t="shared" si="12"/>
        <v>0.11886923577686169</v>
      </c>
    </row>
    <row r="20" spans="1:38" ht="12.75">
      <c r="A20" s="4" t="s">
        <v>43</v>
      </c>
      <c r="B20" s="4">
        <v>0.141</v>
      </c>
      <c r="C20" s="4">
        <v>-0.124</v>
      </c>
      <c r="D20" s="4">
        <v>-0.215</v>
      </c>
      <c r="E20" s="4">
        <v>17</v>
      </c>
      <c r="F20" s="4">
        <f t="shared" si="0"/>
        <v>17</v>
      </c>
      <c r="G20" s="4">
        <f t="shared" si="1"/>
        <v>0</v>
      </c>
      <c r="H20" s="4">
        <v>1</v>
      </c>
      <c r="I20" s="4">
        <v>1.575</v>
      </c>
      <c r="J20" s="4">
        <v>1.3</v>
      </c>
      <c r="K20" s="16">
        <v>39.3789</v>
      </c>
      <c r="L20" s="16">
        <v>99.895</v>
      </c>
      <c r="M20" s="2">
        <v>38.171</v>
      </c>
      <c r="N20" s="2">
        <v>31.24</v>
      </c>
      <c r="O20" s="2">
        <v>22.01</v>
      </c>
      <c r="P20" s="2">
        <v>0.122</v>
      </c>
      <c r="Q20" s="4">
        <v>0.283</v>
      </c>
      <c r="R20" s="16">
        <f t="shared" si="2"/>
        <v>0.6185623147322356</v>
      </c>
      <c r="S20" s="16">
        <f t="shared" si="3"/>
        <v>0.001649336143134672</v>
      </c>
      <c r="T20" s="3">
        <f>COS(R20)*COS(S20)*(M20+Q20/2)+B20</f>
        <v>31.35464786082895</v>
      </c>
      <c r="U20" s="3">
        <f>SIN(R20)*COS(S20)*(M20+Q20/2)+C20</f>
        <v>22.09202688316595</v>
      </c>
      <c r="V20" s="3">
        <f>SIN(S20)*(M20+Q20/2)+(I20-J20)+D20</f>
        <v>0.12319016233436922</v>
      </c>
      <c r="AD20" s="2">
        <f t="shared" si="4"/>
        <v>31.35464786082895</v>
      </c>
      <c r="AE20" s="2">
        <f t="shared" si="5"/>
        <v>22.09202688316595</v>
      </c>
      <c r="AF20" s="2">
        <f t="shared" si="6"/>
        <v>0.12319016233436922</v>
      </c>
      <c r="AG20" s="4">
        <f t="shared" si="7"/>
        <v>17</v>
      </c>
      <c r="AH20" s="4">
        <f t="shared" si="8"/>
        <v>0</v>
      </c>
      <c r="AI20" s="2">
        <f t="shared" si="9"/>
        <v>0.11464786082895273</v>
      </c>
      <c r="AJ20" s="2">
        <f t="shared" si="10"/>
        <v>0.0820268831659483</v>
      </c>
      <c r="AK20" s="2">
        <f t="shared" si="11"/>
        <v>0.0011901623343692214</v>
      </c>
      <c r="AL20" s="2">
        <f t="shared" si="12"/>
        <v>0.14097502630238165</v>
      </c>
    </row>
    <row r="21" spans="1:38" ht="12.75">
      <c r="A21" s="4" t="s">
        <v>43</v>
      </c>
      <c r="B21" s="4">
        <v>0.141</v>
      </c>
      <c r="C21" s="4">
        <v>-0.124</v>
      </c>
      <c r="D21" s="4">
        <v>-0.215</v>
      </c>
      <c r="E21" s="4">
        <v>18</v>
      </c>
      <c r="F21" s="4">
        <f t="shared" si="0"/>
        <v>18</v>
      </c>
      <c r="G21" s="4">
        <f t="shared" si="1"/>
        <v>0</v>
      </c>
      <c r="H21" s="4">
        <v>1</v>
      </c>
      <c r="I21" s="4">
        <v>1.575</v>
      </c>
      <c r="J21" s="4">
        <v>1.3</v>
      </c>
      <c r="K21" s="16">
        <v>42.8839</v>
      </c>
      <c r="L21" s="16">
        <v>99.7833</v>
      </c>
      <c r="M21" s="2">
        <v>42.3</v>
      </c>
      <c r="N21" s="2">
        <v>33.202</v>
      </c>
      <c r="O21" s="2">
        <v>26.263</v>
      </c>
      <c r="P21" s="2">
        <v>0.203</v>
      </c>
      <c r="Q21" s="4">
        <v>0.216</v>
      </c>
      <c r="R21" s="16">
        <f t="shared" si="2"/>
        <v>0.6736187259863966</v>
      </c>
      <c r="S21" s="16">
        <f t="shared" si="3"/>
        <v>0.003403915640164401</v>
      </c>
      <c r="T21" s="3">
        <f>COS(R21)*COS(S21)*(M21+Q21/2)+B21</f>
        <v>33.28560142271511</v>
      </c>
      <c r="U21" s="3">
        <f>SIN(R21)*COS(S21)*(M21+Q21/2)+C21</f>
        <v>26.33073535584424</v>
      </c>
      <c r="V21" s="3">
        <f>SIN(S21)*(M21+Q21/2)+(I21-J21)+D21</f>
        <v>0.20435297570668073</v>
      </c>
      <c r="AD21" s="2">
        <f t="shared" si="4"/>
        <v>33.28560142271511</v>
      </c>
      <c r="AE21" s="2">
        <f t="shared" si="5"/>
        <v>26.33073535584424</v>
      </c>
      <c r="AF21" s="2">
        <f t="shared" si="6"/>
        <v>0.20435297570668073</v>
      </c>
      <c r="AG21" s="4">
        <f t="shared" si="7"/>
        <v>18</v>
      </c>
      <c r="AH21" s="4">
        <f t="shared" si="8"/>
        <v>0</v>
      </c>
      <c r="AI21" s="2">
        <f t="shared" si="9"/>
        <v>0.0836014227151125</v>
      </c>
      <c r="AJ21" s="2">
        <f t="shared" si="10"/>
        <v>0.0677353558442384</v>
      </c>
      <c r="AK21" s="2">
        <f t="shared" si="11"/>
        <v>0.0013529757066807202</v>
      </c>
      <c r="AL21" s="2">
        <f t="shared" si="12"/>
        <v>0.10760625843601941</v>
      </c>
    </row>
    <row r="22" spans="1:38" ht="12.75">
      <c r="A22" s="4" t="s">
        <v>43</v>
      </c>
      <c r="B22" s="4">
        <v>0.141</v>
      </c>
      <c r="C22" s="4">
        <v>-0.124</v>
      </c>
      <c r="D22" s="4">
        <v>-0.215</v>
      </c>
      <c r="E22" s="4">
        <v>19</v>
      </c>
      <c r="F22" s="4">
        <f t="shared" si="0"/>
        <v>19</v>
      </c>
      <c r="G22" s="4">
        <f t="shared" si="1"/>
        <v>0</v>
      </c>
      <c r="H22" s="4">
        <v>1</v>
      </c>
      <c r="I22" s="4">
        <v>1.575</v>
      </c>
      <c r="J22" s="4">
        <v>1.3</v>
      </c>
      <c r="K22" s="16">
        <v>49.8969</v>
      </c>
      <c r="L22" s="16">
        <v>99.5209</v>
      </c>
      <c r="M22" s="2">
        <v>40.655</v>
      </c>
      <c r="N22" s="2">
        <v>28.934</v>
      </c>
      <c r="O22" s="2">
        <v>28.576</v>
      </c>
      <c r="P22" s="2">
        <v>0.365</v>
      </c>
      <c r="Q22" s="4">
        <v>0.271</v>
      </c>
      <c r="R22" s="16">
        <f t="shared" si="2"/>
        <v>0.7837786723845228</v>
      </c>
      <c r="S22" s="16">
        <f t="shared" si="3"/>
        <v>0.0075256852016742926</v>
      </c>
      <c r="T22" s="3">
        <f>COS(R22)*COS(S22)*(M22+Q22/2)+B22</f>
        <v>29.03009458007327</v>
      </c>
      <c r="U22" s="3">
        <f>SIN(R22)*COS(S22)*(M22+Q22/2)+C22</f>
        <v>28.671674533239056</v>
      </c>
      <c r="V22" s="3">
        <f>SIN(S22)*(M22+Q22/2)+(I22-J22)+D22</f>
        <v>0.3669735645771329</v>
      </c>
      <c r="AD22" s="2">
        <f t="shared" si="4"/>
        <v>29.03009458007327</v>
      </c>
      <c r="AE22" s="2">
        <f t="shared" si="5"/>
        <v>28.671674533239056</v>
      </c>
      <c r="AF22" s="2">
        <f t="shared" si="6"/>
        <v>0.3669735645771329</v>
      </c>
      <c r="AG22" s="4">
        <f t="shared" si="7"/>
        <v>19</v>
      </c>
      <c r="AH22" s="4">
        <f t="shared" si="8"/>
        <v>0</v>
      </c>
      <c r="AI22" s="2">
        <f t="shared" si="9"/>
        <v>0.09609458007327021</v>
      </c>
      <c r="AJ22" s="2">
        <f t="shared" si="10"/>
        <v>0.09567453323905539</v>
      </c>
      <c r="AK22" s="2">
        <f t="shared" si="11"/>
        <v>0.0019735645771329358</v>
      </c>
      <c r="AL22" s="2">
        <f t="shared" si="12"/>
        <v>0.13561592674575274</v>
      </c>
    </row>
    <row r="23" spans="1:38" ht="12.75">
      <c r="A23" s="4" t="s">
        <v>43</v>
      </c>
      <c r="B23" s="4">
        <v>0.141</v>
      </c>
      <c r="C23" s="4">
        <v>-0.124</v>
      </c>
      <c r="D23" s="4">
        <v>-0.215</v>
      </c>
      <c r="E23" s="4">
        <v>20</v>
      </c>
      <c r="F23" s="4">
        <f t="shared" si="0"/>
        <v>20</v>
      </c>
      <c r="G23" s="4">
        <f t="shared" si="1"/>
        <v>0</v>
      </c>
      <c r="H23" s="4">
        <v>1</v>
      </c>
      <c r="I23" s="4">
        <v>1.575</v>
      </c>
      <c r="J23" s="4">
        <v>1.3</v>
      </c>
      <c r="K23" s="16">
        <v>48.8513</v>
      </c>
      <c r="L23" s="16">
        <v>99.4559</v>
      </c>
      <c r="M23" s="2">
        <v>46.241</v>
      </c>
      <c r="N23" s="2">
        <v>33.422</v>
      </c>
      <c r="O23" s="2">
        <v>31.977</v>
      </c>
      <c r="P23" s="2">
        <v>0.454</v>
      </c>
      <c r="Q23" s="4">
        <v>0.21</v>
      </c>
      <c r="R23" s="16">
        <f t="shared" si="2"/>
        <v>0.7673544259915555</v>
      </c>
      <c r="S23" s="16">
        <f t="shared" si="3"/>
        <v>0.008546702814090867</v>
      </c>
      <c r="T23" s="3">
        <f>COS(R23)*COS(S23)*(M23+Q23/2)+B23</f>
        <v>33.497307421094796</v>
      </c>
      <c r="U23" s="3">
        <f>SIN(R23)*COS(S23)*(M23+Q23/2)+C23</f>
        <v>32.049771545959054</v>
      </c>
      <c r="V23" s="3">
        <f>SIN(S23)*(M23+Q23/2)+(I23-J23)+D23</f>
        <v>0.45610066631069845</v>
      </c>
      <c r="AD23" s="2">
        <f t="shared" si="4"/>
        <v>33.497307421094796</v>
      </c>
      <c r="AE23" s="2">
        <f t="shared" si="5"/>
        <v>32.049771545959054</v>
      </c>
      <c r="AF23" s="2">
        <f t="shared" si="6"/>
        <v>0.45610066631069845</v>
      </c>
      <c r="AG23" s="4">
        <f t="shared" si="7"/>
        <v>20</v>
      </c>
      <c r="AH23" s="4">
        <f t="shared" si="8"/>
        <v>0</v>
      </c>
      <c r="AI23" s="2">
        <f t="shared" si="9"/>
        <v>0.0753074210947986</v>
      </c>
      <c r="AJ23" s="2">
        <f t="shared" si="10"/>
        <v>0.07277154595905344</v>
      </c>
      <c r="AK23" s="2">
        <f t="shared" si="11"/>
        <v>0.0021006663106984402</v>
      </c>
      <c r="AL23" s="2">
        <f t="shared" si="12"/>
        <v>0.1047440612739875</v>
      </c>
    </row>
    <row r="24" spans="1:38" ht="12.75">
      <c r="A24" s="4" t="s">
        <v>43</v>
      </c>
      <c r="B24" s="4">
        <v>0.141</v>
      </c>
      <c r="C24" s="4">
        <v>-0.124</v>
      </c>
      <c r="D24" s="4">
        <v>-0.215</v>
      </c>
      <c r="E24" s="4">
        <v>21</v>
      </c>
      <c r="F24" s="4">
        <f t="shared" si="0"/>
        <v>21</v>
      </c>
      <c r="G24" s="4">
        <f t="shared" si="1"/>
        <v>0</v>
      </c>
      <c r="H24" s="4">
        <v>1</v>
      </c>
      <c r="I24" s="4">
        <v>1.575</v>
      </c>
      <c r="J24" s="4">
        <v>1.3</v>
      </c>
      <c r="K24" s="16">
        <v>54.6683</v>
      </c>
      <c r="L24" s="16">
        <v>99.3784</v>
      </c>
      <c r="M24" s="2">
        <v>47.071</v>
      </c>
      <c r="N24" s="2">
        <v>30.896</v>
      </c>
      <c r="O24" s="2">
        <v>35.507</v>
      </c>
      <c r="P24" s="2">
        <v>0.519</v>
      </c>
      <c r="Q24" s="4">
        <v>0.243</v>
      </c>
      <c r="R24" s="16">
        <f t="shared" si="2"/>
        <v>0.8587276483212145</v>
      </c>
      <c r="S24" s="16">
        <f t="shared" si="3"/>
        <v>0.009764069967356903</v>
      </c>
      <c r="T24" s="3">
        <f>COS(R24)*COS(S24)*(M24+Q24/2)+B24</f>
        <v>30.975165406250017</v>
      </c>
      <c r="U24" s="3">
        <f>SIN(R24)*COS(S24)*(M24+Q24/2)+C24</f>
        <v>35.599577347038654</v>
      </c>
      <c r="V24" s="3">
        <f>SIN(S24)*(M24+Q24/2)+(I24-J24)+D24</f>
        <v>0.5207835502280459</v>
      </c>
      <c r="AD24" s="2">
        <f t="shared" si="4"/>
        <v>30.975165406250017</v>
      </c>
      <c r="AE24" s="2">
        <f t="shared" si="5"/>
        <v>35.599577347038654</v>
      </c>
      <c r="AF24" s="2">
        <f t="shared" si="6"/>
        <v>0.5207835502280459</v>
      </c>
      <c r="AG24" s="4">
        <f t="shared" si="7"/>
        <v>21</v>
      </c>
      <c r="AH24" s="4">
        <f t="shared" si="8"/>
        <v>0</v>
      </c>
      <c r="AI24" s="2">
        <f t="shared" si="9"/>
        <v>0.07916540625001645</v>
      </c>
      <c r="AJ24" s="2">
        <f t="shared" si="10"/>
        <v>0.09257734703865594</v>
      </c>
      <c r="AK24" s="2">
        <f t="shared" si="11"/>
        <v>0.0017835502280458826</v>
      </c>
      <c r="AL24" s="2">
        <f t="shared" si="12"/>
        <v>0.12182326453868261</v>
      </c>
    </row>
    <row r="25" spans="1:38" ht="12.75">
      <c r="A25" s="4" t="s">
        <v>43</v>
      </c>
      <c r="B25" s="4">
        <v>0.141</v>
      </c>
      <c r="C25" s="4">
        <v>-0.124</v>
      </c>
      <c r="D25" s="4">
        <v>-0.215</v>
      </c>
      <c r="E25" s="4">
        <v>22</v>
      </c>
      <c r="F25" s="4">
        <f t="shared" si="0"/>
        <v>22</v>
      </c>
      <c r="G25" s="4">
        <f t="shared" si="1"/>
        <v>0</v>
      </c>
      <c r="H25" s="4">
        <v>1</v>
      </c>
      <c r="I25" s="4">
        <v>1.575</v>
      </c>
      <c r="J25" s="4">
        <v>1.3</v>
      </c>
      <c r="K25" s="16">
        <v>59.8925</v>
      </c>
      <c r="L25" s="16">
        <v>99.0242</v>
      </c>
      <c r="M25" s="2">
        <v>42.247</v>
      </c>
      <c r="N25" s="2">
        <v>25.028</v>
      </c>
      <c r="O25" s="2">
        <v>34.008</v>
      </c>
      <c r="P25" s="2">
        <v>0.706</v>
      </c>
      <c r="Q25" s="4">
        <v>0.358</v>
      </c>
      <c r="R25" s="16">
        <f t="shared" si="2"/>
        <v>0.9407891900256334</v>
      </c>
      <c r="S25" s="16">
        <f t="shared" si="3"/>
        <v>0.015327830556864486</v>
      </c>
      <c r="T25" s="3">
        <f>COS(R25)*COS(S25)*(M25+Q25/2)+B25</f>
        <v>25.133363987798937</v>
      </c>
      <c r="U25" s="3">
        <f>SIN(R25)*COS(S25)*(M25+Q25/2)+C25</f>
        <v>34.1531697085445</v>
      </c>
      <c r="V25" s="3">
        <f>SIN(S25)*(M25+Q25/2)+(I25-J25)+D25</f>
        <v>0.7102730757225335</v>
      </c>
      <c r="AD25" s="2">
        <f t="shared" si="4"/>
        <v>25.133363987798937</v>
      </c>
      <c r="AE25" s="2">
        <f t="shared" si="5"/>
        <v>34.1531697085445</v>
      </c>
      <c r="AF25" s="2">
        <f t="shared" si="6"/>
        <v>0.7102730757225335</v>
      </c>
      <c r="AG25" s="4">
        <f t="shared" si="7"/>
        <v>22</v>
      </c>
      <c r="AH25" s="4">
        <f t="shared" si="8"/>
        <v>0</v>
      </c>
      <c r="AI25" s="2">
        <f t="shared" si="9"/>
        <v>0.1053639877989383</v>
      </c>
      <c r="AJ25" s="2">
        <f t="shared" si="10"/>
        <v>0.1451697085445005</v>
      </c>
      <c r="AK25" s="2">
        <f t="shared" si="11"/>
        <v>0.004273075722533548</v>
      </c>
      <c r="AL25" s="2">
        <f t="shared" si="12"/>
        <v>0.17942706980809933</v>
      </c>
    </row>
    <row r="26" spans="1:38" ht="12.75">
      <c r="A26" s="4" t="s">
        <v>43</v>
      </c>
      <c r="B26" s="4">
        <v>0.141</v>
      </c>
      <c r="C26" s="4">
        <v>-0.124</v>
      </c>
      <c r="D26" s="4">
        <v>-0.215</v>
      </c>
      <c r="E26" s="4">
        <v>23</v>
      </c>
      <c r="F26" s="4">
        <f t="shared" si="0"/>
        <v>23</v>
      </c>
      <c r="G26" s="4">
        <f t="shared" si="1"/>
        <v>0</v>
      </c>
      <c r="H26" s="4">
        <v>1</v>
      </c>
      <c r="I26" s="4">
        <v>1.575</v>
      </c>
      <c r="J26" s="4">
        <v>1.3</v>
      </c>
      <c r="K26" s="16">
        <v>368.6994</v>
      </c>
      <c r="L26" s="16">
        <v>101.4579</v>
      </c>
      <c r="M26" s="2">
        <v>18.699</v>
      </c>
      <c r="N26" s="2">
        <v>16.621</v>
      </c>
      <c r="O26" s="2">
        <v>-8.949</v>
      </c>
      <c r="P26" s="2">
        <v>-0.368</v>
      </c>
      <c r="Q26" s="4">
        <v>0.24</v>
      </c>
      <c r="R26" s="16">
        <f t="shared" si="2"/>
        <v>5.791516632114824</v>
      </c>
      <c r="S26" s="16">
        <f t="shared" si="3"/>
        <v>-0.02290063964834288</v>
      </c>
      <c r="T26" s="3">
        <f>COS(R26)*COS(S26)*(M26+Q26/2)+B26</f>
        <v>16.72647000003281</v>
      </c>
      <c r="U26" s="3">
        <f>SIN(R26)*COS(S26)*(M26+Q26/2)+C26</f>
        <v>-9.006074401321145</v>
      </c>
      <c r="V26" s="3">
        <f>SIN(S26)*(M26+Q26/2)+(I26-J26)+D26</f>
        <v>-0.3709294691795264</v>
      </c>
      <c r="AD26" s="2">
        <f t="shared" si="4"/>
        <v>16.72647000003281</v>
      </c>
      <c r="AE26" s="2">
        <f t="shared" si="5"/>
        <v>-9.006074401321145</v>
      </c>
      <c r="AF26" s="2">
        <f t="shared" si="6"/>
        <v>-0.3709294691795264</v>
      </c>
      <c r="AG26" s="4">
        <f t="shared" si="7"/>
        <v>23</v>
      </c>
      <c r="AH26" s="4">
        <f t="shared" si="8"/>
        <v>0</v>
      </c>
      <c r="AI26" s="2">
        <f t="shared" si="9"/>
        <v>0.10547000003280971</v>
      </c>
      <c r="AJ26" s="2">
        <f t="shared" si="10"/>
        <v>-0.057074401321145274</v>
      </c>
      <c r="AK26" s="2">
        <f t="shared" si="11"/>
        <v>-0.0029294691795264116</v>
      </c>
      <c r="AL26" s="2">
        <f t="shared" si="12"/>
        <v>0.11995828434402446</v>
      </c>
    </row>
    <row r="27" spans="1:38" ht="12.75">
      <c r="A27" s="4" t="s">
        <v>43</v>
      </c>
      <c r="B27" s="4">
        <v>0.141</v>
      </c>
      <c r="C27" s="4">
        <v>-0.124</v>
      </c>
      <c r="D27" s="4">
        <v>-0.215</v>
      </c>
      <c r="E27" s="4">
        <v>24</v>
      </c>
      <c r="F27" s="4">
        <f t="shared" si="0"/>
        <v>24</v>
      </c>
      <c r="G27" s="4">
        <f t="shared" si="1"/>
        <v>0</v>
      </c>
      <c r="H27" s="4">
        <v>1</v>
      </c>
      <c r="I27" s="4">
        <v>1.575</v>
      </c>
      <c r="J27" s="4">
        <v>1.3</v>
      </c>
      <c r="K27" s="16">
        <v>383.6489</v>
      </c>
      <c r="L27" s="16">
        <v>101.217</v>
      </c>
      <c r="M27" s="2">
        <v>17.594</v>
      </c>
      <c r="N27" s="2">
        <v>17.155</v>
      </c>
      <c r="O27" s="2">
        <v>-4.593</v>
      </c>
      <c r="P27" s="2">
        <v>-0.277</v>
      </c>
      <c r="Q27" s="4">
        <v>0.207</v>
      </c>
      <c r="R27" s="16">
        <f t="shared" si="2"/>
        <v>6.026342828989026</v>
      </c>
      <c r="S27" s="16">
        <f t="shared" si="3"/>
        <v>-0.019116591297094088</v>
      </c>
      <c r="T27" s="3">
        <f>COS(R27)*COS(S27)*(M27+Q27/2)+B27</f>
        <v>17.254839529582604</v>
      </c>
      <c r="U27" s="3">
        <f>SIN(R27)*COS(S27)*(M27+Q27/2)+C27</f>
        <v>-4.618836939946959</v>
      </c>
      <c r="V27" s="3">
        <f>SIN(S27)*(M27+Q27/2)+(I27-J27)+D27</f>
        <v>-0.2782952689355539</v>
      </c>
      <c r="AD27" s="2">
        <f t="shared" si="4"/>
        <v>17.254839529582604</v>
      </c>
      <c r="AE27" s="2">
        <f t="shared" si="5"/>
        <v>-4.618836939946959</v>
      </c>
      <c r="AF27" s="2">
        <f t="shared" si="6"/>
        <v>-0.2782952689355539</v>
      </c>
      <c r="AG27" s="4">
        <f t="shared" si="7"/>
        <v>24</v>
      </c>
      <c r="AH27" s="4">
        <f t="shared" si="8"/>
        <v>0</v>
      </c>
      <c r="AI27" s="2">
        <f t="shared" si="9"/>
        <v>0.09983952958260289</v>
      </c>
      <c r="AJ27" s="2">
        <f t="shared" si="10"/>
        <v>-0.025836939946959347</v>
      </c>
      <c r="AK27" s="2">
        <f t="shared" si="11"/>
        <v>-0.0012952689355538727</v>
      </c>
      <c r="AL27" s="2">
        <f t="shared" si="12"/>
        <v>0.10313659318938953</v>
      </c>
    </row>
    <row r="28" spans="1:38" ht="12.75">
      <c r="A28" s="4" t="s">
        <v>43</v>
      </c>
      <c r="B28" s="4">
        <v>0.141</v>
      </c>
      <c r="C28" s="4">
        <v>-0.124</v>
      </c>
      <c r="D28" s="4">
        <v>-0.215</v>
      </c>
      <c r="E28" s="4">
        <v>25</v>
      </c>
      <c r="F28" s="4">
        <f t="shared" si="0"/>
        <v>25</v>
      </c>
      <c r="G28" s="4">
        <f t="shared" si="1"/>
        <v>0</v>
      </c>
      <c r="H28" s="4">
        <v>1</v>
      </c>
      <c r="I28" s="4">
        <v>1.575</v>
      </c>
      <c r="J28" s="4">
        <v>1.3</v>
      </c>
      <c r="K28" s="16">
        <v>381.0352</v>
      </c>
      <c r="L28" s="16">
        <v>101.2183</v>
      </c>
      <c r="M28" s="2">
        <v>21.892</v>
      </c>
      <c r="N28" s="2">
        <v>21.066</v>
      </c>
      <c r="O28" s="2">
        <v>-6.548</v>
      </c>
      <c r="P28" s="2">
        <v>-0.359</v>
      </c>
      <c r="Q28" s="4">
        <v>0.185</v>
      </c>
      <c r="R28" s="16">
        <f t="shared" si="2"/>
        <v>5.985286925395588</v>
      </c>
      <c r="S28" s="16">
        <f t="shared" si="3"/>
        <v>-0.01913701164934234</v>
      </c>
      <c r="T28" s="3">
        <f>COS(R28)*COS(S28)*(M28+Q28/2)+B28</f>
        <v>21.153354366512414</v>
      </c>
      <c r="U28" s="3">
        <f>SIN(R28)*COS(S28)*(M28+Q28/2)+C28</f>
        <v>-6.575528695306293</v>
      </c>
      <c r="V28" s="3">
        <f>SIN(S28)*(M28+Q28/2)+(I28-J28)+D28</f>
        <v>-0.3606919535076214</v>
      </c>
      <c r="AD28" s="2">
        <f t="shared" si="4"/>
        <v>21.153354366512414</v>
      </c>
      <c r="AE28" s="2">
        <f t="shared" si="5"/>
        <v>-6.575528695306293</v>
      </c>
      <c r="AF28" s="2">
        <f t="shared" si="6"/>
        <v>-0.3606919535076214</v>
      </c>
      <c r="AG28" s="4">
        <f t="shared" si="7"/>
        <v>25</v>
      </c>
      <c r="AH28" s="4">
        <f t="shared" si="8"/>
        <v>0</v>
      </c>
      <c r="AI28" s="2">
        <f t="shared" si="9"/>
        <v>0.08735436651241457</v>
      </c>
      <c r="AJ28" s="2">
        <f t="shared" si="10"/>
        <v>-0.02752869530629276</v>
      </c>
      <c r="AK28" s="2">
        <f t="shared" si="11"/>
        <v>-0.0016919535076214132</v>
      </c>
      <c r="AL28" s="2">
        <f t="shared" si="12"/>
        <v>0.09160500598069908</v>
      </c>
    </row>
    <row r="29" spans="1:38" ht="12.75">
      <c r="A29" s="4" t="s">
        <v>43</v>
      </c>
      <c r="B29" s="4">
        <v>0.141</v>
      </c>
      <c r="C29" s="4">
        <v>-0.124</v>
      </c>
      <c r="D29" s="4">
        <v>-0.215</v>
      </c>
      <c r="E29" s="4">
        <v>26</v>
      </c>
      <c r="F29" s="4">
        <f t="shared" si="0"/>
        <v>26</v>
      </c>
      <c r="G29" s="4">
        <f t="shared" si="1"/>
        <v>0</v>
      </c>
      <c r="H29" s="4">
        <v>1</v>
      </c>
      <c r="I29" s="4">
        <v>1.575</v>
      </c>
      <c r="J29" s="4">
        <v>1.3</v>
      </c>
      <c r="K29" s="16">
        <v>388.5602</v>
      </c>
      <c r="L29" s="16">
        <v>101.0901</v>
      </c>
      <c r="M29" s="2">
        <v>22.9</v>
      </c>
      <c r="N29" s="2">
        <v>22.67</v>
      </c>
      <c r="O29" s="2">
        <v>-4.216</v>
      </c>
      <c r="P29" s="2">
        <v>-0.332</v>
      </c>
      <c r="Q29" s="4">
        <v>0.218</v>
      </c>
      <c r="R29" s="16">
        <f t="shared" si="2"/>
        <v>6.103489348986904</v>
      </c>
      <c r="S29" s="16">
        <f t="shared" si="3"/>
        <v>-0.017123250758391384</v>
      </c>
      <c r="T29" s="3">
        <f>COS(R29)*COS(S29)*(M29+Q29/2)+B29</f>
        <v>22.776192128535595</v>
      </c>
      <c r="U29" s="3">
        <f>SIN(R29)*COS(S29)*(M29+Q29/2)+C29</f>
        <v>-4.235805715241757</v>
      </c>
      <c r="V29" s="3">
        <f>SIN(S29)*(M29+Q29/2)+(I29-J29)+D29</f>
        <v>-0.33396962368360106</v>
      </c>
      <c r="AD29" s="2">
        <f t="shared" si="4"/>
        <v>22.776192128535595</v>
      </c>
      <c r="AE29" s="2">
        <f t="shared" si="5"/>
        <v>-4.235805715241757</v>
      </c>
      <c r="AF29" s="2">
        <f t="shared" si="6"/>
        <v>-0.33396962368360106</v>
      </c>
      <c r="AG29" s="4">
        <f t="shared" si="7"/>
        <v>26</v>
      </c>
      <c r="AH29" s="4">
        <f t="shared" si="8"/>
        <v>0</v>
      </c>
      <c r="AI29" s="2">
        <f t="shared" si="9"/>
        <v>0.1061921285355929</v>
      </c>
      <c r="AJ29" s="2">
        <f t="shared" si="10"/>
        <v>-0.019805715241757227</v>
      </c>
      <c r="AK29" s="2">
        <f t="shared" si="11"/>
        <v>-0.0019696236836010406</v>
      </c>
      <c r="AL29" s="2">
        <f t="shared" si="12"/>
        <v>0.10804126034350238</v>
      </c>
    </row>
    <row r="30" spans="1:38" ht="12.75">
      <c r="A30" s="4" t="s">
        <v>43</v>
      </c>
      <c r="B30" s="4">
        <v>0.141</v>
      </c>
      <c r="C30" s="4">
        <v>-0.124</v>
      </c>
      <c r="D30" s="4">
        <v>-0.215</v>
      </c>
      <c r="E30" s="4">
        <v>27</v>
      </c>
      <c r="F30" s="4">
        <f t="shared" si="0"/>
        <v>27</v>
      </c>
      <c r="G30" s="4">
        <f t="shared" si="1"/>
        <v>0</v>
      </c>
      <c r="H30" s="4">
        <v>1</v>
      </c>
      <c r="I30" s="4">
        <v>1.575</v>
      </c>
      <c r="J30" s="4">
        <v>1.3</v>
      </c>
      <c r="K30" s="16">
        <v>394.4051</v>
      </c>
      <c r="L30" s="16">
        <v>101.0913</v>
      </c>
      <c r="M30" s="2">
        <v>21.141</v>
      </c>
      <c r="N30" s="2">
        <v>21.198</v>
      </c>
      <c r="O30" s="2">
        <v>-1.979</v>
      </c>
      <c r="P30" s="2">
        <v>-0.303</v>
      </c>
      <c r="Q30" s="4">
        <v>0.256</v>
      </c>
      <c r="R30" s="16">
        <f t="shared" si="2"/>
        <v>6.195300823491739</v>
      </c>
      <c r="S30" s="16">
        <f t="shared" si="3"/>
        <v>-0.017142100314312847</v>
      </c>
      <c r="T30" s="3">
        <f>COS(R30)*COS(S30)*(M30+Q30/2)+B30</f>
        <v>21.324802523834745</v>
      </c>
      <c r="U30" s="3">
        <f>SIN(R30)*COS(S30)*(M30+Q30/2)+C30</f>
        <v>-1.9905355328494165</v>
      </c>
      <c r="V30" s="3">
        <f>SIN(S30)*(M30+Q30/2)+(I30-J30)+D30</f>
        <v>-0.30457747569368776</v>
      </c>
      <c r="AD30" s="2">
        <f t="shared" si="4"/>
        <v>21.324802523834745</v>
      </c>
      <c r="AE30" s="2">
        <f t="shared" si="5"/>
        <v>-1.9905355328494165</v>
      </c>
      <c r="AF30" s="2">
        <f t="shared" si="6"/>
        <v>-0.30457747569368776</v>
      </c>
      <c r="AG30" s="4">
        <f t="shared" si="7"/>
        <v>27</v>
      </c>
      <c r="AH30" s="4">
        <f t="shared" si="8"/>
        <v>0</v>
      </c>
      <c r="AI30" s="2">
        <f t="shared" si="9"/>
        <v>0.1268025238347441</v>
      </c>
      <c r="AJ30" s="2">
        <f t="shared" si="10"/>
        <v>-0.011535532849416441</v>
      </c>
      <c r="AK30" s="2">
        <f t="shared" si="11"/>
        <v>-0.0015774756936877687</v>
      </c>
      <c r="AL30" s="2">
        <f t="shared" si="12"/>
        <v>0.12733592187024442</v>
      </c>
    </row>
    <row r="31" spans="1:38" ht="12.75">
      <c r="A31" s="4" t="s">
        <v>43</v>
      </c>
      <c r="B31" s="4">
        <v>0.141</v>
      </c>
      <c r="C31" s="4">
        <v>-0.124</v>
      </c>
      <c r="D31" s="4">
        <v>-0.215</v>
      </c>
      <c r="E31" s="4">
        <v>28</v>
      </c>
      <c r="F31" s="4">
        <f t="shared" si="0"/>
        <v>28</v>
      </c>
      <c r="G31" s="4">
        <f t="shared" si="1"/>
        <v>0</v>
      </c>
      <c r="H31" s="4">
        <v>1</v>
      </c>
      <c r="I31" s="4">
        <v>1.575</v>
      </c>
      <c r="J31" s="4">
        <v>1.3</v>
      </c>
      <c r="K31" s="16">
        <v>397.1391</v>
      </c>
      <c r="L31" s="16">
        <v>101.1172</v>
      </c>
      <c r="M31" s="2">
        <v>18.679</v>
      </c>
      <c r="N31" s="2">
        <v>18.799</v>
      </c>
      <c r="O31" s="2">
        <v>-0.963</v>
      </c>
      <c r="P31" s="2">
        <v>-0.268</v>
      </c>
      <c r="Q31" s="4">
        <v>0.187</v>
      </c>
      <c r="R31" s="16">
        <f t="shared" si="2"/>
        <v>6.238246395066311</v>
      </c>
      <c r="S31" s="16">
        <f t="shared" si="3"/>
        <v>-0.017548936562952644</v>
      </c>
      <c r="T31" s="3">
        <f>COS(R31)*COS(S31)*(M31+Q31/2)+B31</f>
        <v>18.891659957669674</v>
      </c>
      <c r="U31" s="3">
        <f>SIN(R31)*COS(S31)*(M31+Q31/2)+C31</f>
        <v>-0.967201953423391</v>
      </c>
      <c r="V31" s="3">
        <f>SIN(S31)*(M31+Q31/2)+(I31-J31)+D31</f>
        <v>-0.2694205026800731</v>
      </c>
      <c r="AD31" s="2">
        <f t="shared" si="4"/>
        <v>18.891659957669674</v>
      </c>
      <c r="AE31" s="2">
        <f t="shared" si="5"/>
        <v>-0.967201953423391</v>
      </c>
      <c r="AF31" s="2">
        <f t="shared" si="6"/>
        <v>-0.2694205026800731</v>
      </c>
      <c r="AG31" s="4">
        <f t="shared" si="7"/>
        <v>28</v>
      </c>
      <c r="AH31" s="4">
        <f t="shared" si="8"/>
        <v>0</v>
      </c>
      <c r="AI31" s="2">
        <f t="shared" si="9"/>
        <v>0.0926599576696745</v>
      </c>
      <c r="AJ31" s="2">
        <f t="shared" si="10"/>
        <v>-0.004201953423391025</v>
      </c>
      <c r="AK31" s="2">
        <f t="shared" si="11"/>
        <v>-0.001420502680073099</v>
      </c>
      <c r="AL31" s="2">
        <f t="shared" si="12"/>
        <v>0.09276606058134791</v>
      </c>
    </row>
    <row r="32" spans="1:38" ht="12.75">
      <c r="A32" s="4" t="s">
        <v>43</v>
      </c>
      <c r="B32" s="4">
        <v>0.141</v>
      </c>
      <c r="C32" s="4">
        <v>-0.124</v>
      </c>
      <c r="D32" s="4">
        <v>-0.215</v>
      </c>
      <c r="E32" s="4">
        <v>29</v>
      </c>
      <c r="F32" s="4">
        <f t="shared" si="0"/>
        <v>29</v>
      </c>
      <c r="G32" s="4">
        <f t="shared" si="1"/>
        <v>0</v>
      </c>
      <c r="H32" s="4">
        <v>1</v>
      </c>
      <c r="I32" s="4">
        <v>1.575</v>
      </c>
      <c r="J32" s="4">
        <v>1.3</v>
      </c>
      <c r="K32" s="16">
        <v>398.7923</v>
      </c>
      <c r="L32" s="16">
        <v>101.415</v>
      </c>
      <c r="M32" s="2">
        <v>15.514</v>
      </c>
      <c r="N32" s="2">
        <v>15.648</v>
      </c>
      <c r="O32" s="2">
        <v>-0.418</v>
      </c>
      <c r="P32" s="2">
        <v>-0.285</v>
      </c>
      <c r="Q32" s="4">
        <v>0.222</v>
      </c>
      <c r="R32" s="16">
        <f t="shared" si="2"/>
        <v>6.264214799940885</v>
      </c>
      <c r="S32" s="16">
        <f t="shared" si="3"/>
        <v>-0.022226768024148136</v>
      </c>
      <c r="T32" s="3">
        <f>COS(R32)*COS(S32)*(M32+Q32/2)+B32</f>
        <v>15.759329770771242</v>
      </c>
      <c r="U32" s="3">
        <f>SIN(R32)*COS(S32)*(M32+Q32/2)+C32</f>
        <v>-0.4203231857693906</v>
      </c>
      <c r="V32" s="3">
        <f>SIN(S32)*(M32+Q32/2)+(I32-J32)+D32</f>
        <v>-0.28726465558157643</v>
      </c>
      <c r="AD32" s="2">
        <f t="shared" si="4"/>
        <v>15.759329770771242</v>
      </c>
      <c r="AE32" s="2">
        <f t="shared" si="5"/>
        <v>-0.4203231857693906</v>
      </c>
      <c r="AF32" s="2">
        <f t="shared" si="6"/>
        <v>-0.28726465558157643</v>
      </c>
      <c r="AG32" s="4">
        <f t="shared" si="7"/>
        <v>29</v>
      </c>
      <c r="AH32" s="4">
        <f t="shared" si="8"/>
        <v>0</v>
      </c>
      <c r="AI32" s="2">
        <f t="shared" si="9"/>
        <v>0.11132977077124195</v>
      </c>
      <c r="AJ32" s="2">
        <f t="shared" si="10"/>
        <v>-0.002323185769390612</v>
      </c>
      <c r="AK32" s="2">
        <f t="shared" si="11"/>
        <v>-0.002264655581576458</v>
      </c>
      <c r="AL32" s="2">
        <f t="shared" si="12"/>
        <v>0.11137703406447644</v>
      </c>
    </row>
    <row r="33" spans="1:38" ht="12.75">
      <c r="A33" s="4" t="s">
        <v>43</v>
      </c>
      <c r="B33" s="4">
        <v>0.141</v>
      </c>
      <c r="C33" s="4">
        <v>-0.124</v>
      </c>
      <c r="D33" s="4">
        <v>-0.215</v>
      </c>
      <c r="E33" s="4">
        <v>30</v>
      </c>
      <c r="F33" s="4">
        <f t="shared" si="0"/>
        <v>30</v>
      </c>
      <c r="G33" s="4">
        <f t="shared" si="1"/>
        <v>0</v>
      </c>
      <c r="H33" s="4">
        <v>1</v>
      </c>
      <c r="I33" s="4">
        <v>1.575</v>
      </c>
      <c r="J33" s="4">
        <v>1.3</v>
      </c>
      <c r="K33" s="16">
        <v>8.2931</v>
      </c>
      <c r="L33" s="16">
        <v>101.2814</v>
      </c>
      <c r="M33" s="2">
        <v>14.448</v>
      </c>
      <c r="N33" s="2">
        <v>14.463</v>
      </c>
      <c r="O33" s="2">
        <v>1.752</v>
      </c>
      <c r="P33" s="2">
        <v>-0.231</v>
      </c>
      <c r="Q33" s="4">
        <v>0.177</v>
      </c>
      <c r="R33" s="16">
        <f t="shared" si="2"/>
        <v>0.13026771017742758</v>
      </c>
      <c r="S33" s="16">
        <f t="shared" si="3"/>
        <v>-0.02012818413154993</v>
      </c>
      <c r="T33" s="3">
        <f>COS(R33)*COS(S33)*(M33+Q33/2)+B33</f>
        <v>14.551414833321477</v>
      </c>
      <c r="U33" s="3">
        <f>SIN(R33)*COS(S33)*(M33+Q33/2)+C33</f>
        <v>1.763902877500064</v>
      </c>
      <c r="V33" s="3">
        <f>SIN(S33)*(M33+Q33/2)+(I33-J33)+D33</f>
        <v>-0.23257359196514862</v>
      </c>
      <c r="AD33" s="2">
        <f t="shared" si="4"/>
        <v>14.551414833321477</v>
      </c>
      <c r="AE33" s="2">
        <f t="shared" si="5"/>
        <v>1.763902877500064</v>
      </c>
      <c r="AF33" s="2">
        <f t="shared" si="6"/>
        <v>-0.23257359196514862</v>
      </c>
      <c r="AG33" s="4">
        <f t="shared" si="7"/>
        <v>30</v>
      </c>
      <c r="AH33" s="4">
        <f t="shared" si="8"/>
        <v>0</v>
      </c>
      <c r="AI33" s="2">
        <f t="shared" si="9"/>
        <v>0.08841483332147781</v>
      </c>
      <c r="AJ33" s="2">
        <f t="shared" si="10"/>
        <v>0.011902877500064024</v>
      </c>
      <c r="AK33" s="2">
        <f t="shared" si="11"/>
        <v>-0.001573591965148613</v>
      </c>
      <c r="AL33" s="2">
        <f t="shared" si="12"/>
        <v>0.08922632703254692</v>
      </c>
    </row>
    <row r="34" spans="1:38" ht="12.75">
      <c r="A34" s="4" t="s">
        <v>43</v>
      </c>
      <c r="B34" s="4">
        <v>0.141</v>
      </c>
      <c r="C34" s="4">
        <v>-0.124</v>
      </c>
      <c r="D34" s="4">
        <v>-0.215</v>
      </c>
      <c r="E34" s="4">
        <v>31</v>
      </c>
      <c r="F34" s="4">
        <f t="shared" si="0"/>
        <v>31</v>
      </c>
      <c r="G34" s="4">
        <f t="shared" si="1"/>
        <v>0</v>
      </c>
      <c r="H34" s="4">
        <v>1</v>
      </c>
      <c r="I34" s="4">
        <v>1.575</v>
      </c>
      <c r="J34" s="4">
        <v>1.3</v>
      </c>
      <c r="K34" s="16">
        <v>20.9254</v>
      </c>
      <c r="L34" s="16">
        <v>100.8959</v>
      </c>
      <c r="M34" s="2">
        <v>16.051</v>
      </c>
      <c r="N34" s="2">
        <v>15.332</v>
      </c>
      <c r="O34" s="2">
        <v>5.056</v>
      </c>
      <c r="P34" s="2">
        <v>-0.166</v>
      </c>
      <c r="Q34" s="4">
        <v>0.257</v>
      </c>
      <c r="R34" s="16">
        <f t="shared" si="2"/>
        <v>0.3286954145671393</v>
      </c>
      <c r="S34" s="16">
        <f t="shared" si="3"/>
        <v>-0.014072764291755524</v>
      </c>
      <c r="T34" s="3">
        <f>COS(R34)*COS(S34)*(M34+Q34/2)+B34</f>
        <v>15.45280250053868</v>
      </c>
      <c r="U34" s="3">
        <f>SIN(R34)*COS(S34)*(M34+Q34/2)+C34</f>
        <v>5.09836392725346</v>
      </c>
      <c r="V34" s="3">
        <f>SIN(S34)*(M34+Q34/2)+(I34-J34)+D34</f>
        <v>-0.16768277453311237</v>
      </c>
      <c r="AD34" s="2">
        <f t="shared" si="4"/>
        <v>15.45280250053868</v>
      </c>
      <c r="AE34" s="2">
        <f t="shared" si="5"/>
        <v>5.09836392725346</v>
      </c>
      <c r="AF34" s="2">
        <f t="shared" si="6"/>
        <v>-0.16768277453311237</v>
      </c>
      <c r="AG34" s="4">
        <f t="shared" si="7"/>
        <v>31</v>
      </c>
      <c r="AH34" s="4">
        <f t="shared" si="8"/>
        <v>0</v>
      </c>
      <c r="AI34" s="2">
        <f t="shared" si="9"/>
        <v>0.12080250053868014</v>
      </c>
      <c r="AJ34" s="2">
        <f t="shared" si="10"/>
        <v>0.04236392725345972</v>
      </c>
      <c r="AK34" s="2">
        <f t="shared" si="11"/>
        <v>-0.0016827745331123578</v>
      </c>
      <c r="AL34" s="2">
        <f t="shared" si="12"/>
        <v>0.1280264746014024</v>
      </c>
    </row>
    <row r="35" spans="1:38" ht="12.75">
      <c r="A35" s="4" t="s">
        <v>43</v>
      </c>
      <c r="B35" s="4">
        <v>0.141</v>
      </c>
      <c r="C35" s="4">
        <v>-0.124</v>
      </c>
      <c r="D35" s="4">
        <v>-0.215</v>
      </c>
      <c r="E35" s="4">
        <v>32</v>
      </c>
      <c r="F35" s="4">
        <f t="shared" si="0"/>
        <v>32</v>
      </c>
      <c r="G35" s="4">
        <f t="shared" si="1"/>
        <v>0</v>
      </c>
      <c r="H35" s="4">
        <v>1</v>
      </c>
      <c r="I35" s="4">
        <v>1.575</v>
      </c>
      <c r="J35" s="4">
        <v>1.3</v>
      </c>
      <c r="K35" s="16">
        <v>24.8217</v>
      </c>
      <c r="L35" s="16">
        <v>100.7771</v>
      </c>
      <c r="M35" s="2">
        <v>21.248</v>
      </c>
      <c r="N35" s="2">
        <v>19.793</v>
      </c>
      <c r="O35" s="2">
        <v>7.951</v>
      </c>
      <c r="P35" s="2">
        <v>-0.2</v>
      </c>
      <c r="Q35" s="4">
        <v>0.217</v>
      </c>
      <c r="R35" s="16">
        <f t="shared" si="2"/>
        <v>0.3898983518480489</v>
      </c>
      <c r="S35" s="16">
        <f t="shared" si="3"/>
        <v>-0.012206658255523362</v>
      </c>
      <c r="T35" s="3">
        <f>COS(R35)*COS(S35)*(M35+Q35/2)+B35</f>
        <v>19.893173913272996</v>
      </c>
      <c r="U35" s="3">
        <f>SIN(R35)*COS(S35)*(M35+Q35/2)+C35</f>
        <v>7.99288125258285</v>
      </c>
      <c r="V35" s="3">
        <f>SIN(S35)*(M35+Q35/2)+(I35-J35)+D35</f>
        <v>-0.20068502313460126</v>
      </c>
      <c r="AD35" s="2">
        <f t="shared" si="4"/>
        <v>19.893173913272996</v>
      </c>
      <c r="AE35" s="2">
        <f t="shared" si="5"/>
        <v>7.99288125258285</v>
      </c>
      <c r="AF35" s="2">
        <f t="shared" si="6"/>
        <v>-0.20068502313460126</v>
      </c>
      <c r="AG35" s="4">
        <f t="shared" si="7"/>
        <v>32</v>
      </c>
      <c r="AH35" s="4">
        <f t="shared" si="8"/>
        <v>0</v>
      </c>
      <c r="AI35" s="2">
        <f t="shared" si="9"/>
        <v>0.10017391327299663</v>
      </c>
      <c r="AJ35" s="2">
        <f t="shared" si="10"/>
        <v>0.04188125258285069</v>
      </c>
      <c r="AK35" s="2">
        <f t="shared" si="11"/>
        <v>-0.0006850231346012536</v>
      </c>
      <c r="AL35" s="2">
        <f t="shared" si="12"/>
        <v>0.10857864189162308</v>
      </c>
    </row>
    <row r="36" spans="1:38" ht="12.75">
      <c r="A36" s="4" t="s">
        <v>43</v>
      </c>
      <c r="B36" s="4">
        <v>0.141</v>
      </c>
      <c r="C36" s="4">
        <v>-0.124</v>
      </c>
      <c r="D36" s="4">
        <v>-0.215</v>
      </c>
      <c r="E36" s="4">
        <v>33</v>
      </c>
      <c r="F36" s="4">
        <f t="shared" si="0"/>
        <v>33</v>
      </c>
      <c r="G36" s="4">
        <f t="shared" si="1"/>
        <v>0</v>
      </c>
      <c r="H36" s="4">
        <v>1</v>
      </c>
      <c r="I36" s="4">
        <v>1.575</v>
      </c>
      <c r="J36" s="4">
        <v>1.3</v>
      </c>
      <c r="K36" s="16">
        <v>39.8934</v>
      </c>
      <c r="L36" s="16">
        <v>100.2455</v>
      </c>
      <c r="M36" s="2">
        <v>22.203</v>
      </c>
      <c r="N36" s="2">
        <v>18.125</v>
      </c>
      <c r="O36" s="2">
        <v>12.896</v>
      </c>
      <c r="P36" s="2">
        <v>-0.026</v>
      </c>
      <c r="Q36" s="4">
        <v>0.206</v>
      </c>
      <c r="R36" s="16">
        <f t="shared" si="2"/>
        <v>0.6266440618335953</v>
      </c>
      <c r="S36" s="16">
        <f t="shared" si="3"/>
        <v>-0.003856304982281733</v>
      </c>
      <c r="T36" s="3">
        <f>COS(R36)*COS(S36)*(M36+Q36/2)+B36</f>
        <v>18.208727615395656</v>
      </c>
      <c r="U36" s="3">
        <f>SIN(R36)*COS(S36)*(M36+Q36/2)+C36</f>
        <v>12.956804854025588</v>
      </c>
      <c r="V36" s="3">
        <f>SIN(S36)*(M36+Q36/2)+(I36-J36)+D36</f>
        <v>-0.026018525736227233</v>
      </c>
      <c r="AD36" s="2">
        <f t="shared" si="4"/>
        <v>18.208727615395656</v>
      </c>
      <c r="AE36" s="2">
        <f t="shared" si="5"/>
        <v>12.956804854025588</v>
      </c>
      <c r="AF36" s="2">
        <f t="shared" si="6"/>
        <v>-0.026018525736227233</v>
      </c>
      <c r="AG36" s="4">
        <f t="shared" si="7"/>
        <v>33</v>
      </c>
      <c r="AH36" s="4">
        <f t="shared" si="8"/>
        <v>0</v>
      </c>
      <c r="AI36" s="2">
        <f t="shared" si="9"/>
        <v>0.08372761539565587</v>
      </c>
      <c r="AJ36" s="2">
        <f t="shared" si="10"/>
        <v>0.06080485402558722</v>
      </c>
      <c r="AK36" s="2">
        <f t="shared" si="11"/>
        <v>-1.852573622723383E-05</v>
      </c>
      <c r="AL36" s="2">
        <f t="shared" si="12"/>
        <v>0.10347726415072417</v>
      </c>
    </row>
    <row r="37" spans="1:38" ht="12.75">
      <c r="A37" s="4" t="s">
        <v>43</v>
      </c>
      <c r="B37" s="4">
        <v>0.141</v>
      </c>
      <c r="C37" s="4">
        <v>-0.124</v>
      </c>
      <c r="D37" s="4">
        <v>-0.215</v>
      </c>
      <c r="E37" s="4">
        <v>34</v>
      </c>
      <c r="F37" s="4">
        <f t="shared" si="0"/>
        <v>34</v>
      </c>
      <c r="G37" s="4">
        <f t="shared" si="1"/>
        <v>0</v>
      </c>
      <c r="H37" s="4">
        <v>1</v>
      </c>
      <c r="I37" s="4">
        <v>1.575</v>
      </c>
      <c r="J37" s="4">
        <v>1.3</v>
      </c>
      <c r="K37" s="16">
        <v>35.2409</v>
      </c>
      <c r="L37" s="16">
        <v>100.4207</v>
      </c>
      <c r="M37" s="2">
        <v>23.656</v>
      </c>
      <c r="N37" s="2">
        <v>20.264</v>
      </c>
      <c r="O37" s="2">
        <v>12.312</v>
      </c>
      <c r="P37" s="2">
        <v>-0.097</v>
      </c>
      <c r="Q37" s="4">
        <v>0.24</v>
      </c>
      <c r="R37" s="16">
        <f t="shared" si="2"/>
        <v>0.5535627627294628</v>
      </c>
      <c r="S37" s="16">
        <f t="shared" si="3"/>
        <v>-0.006608340146826208</v>
      </c>
      <c r="T37" s="3">
        <f>COS(R37)*COS(S37)*(M37+Q37/2)+B37</f>
        <v>20.365776949942543</v>
      </c>
      <c r="U37" s="3">
        <f>SIN(R37)*COS(S37)*(M37+Q37/2)+C37</f>
        <v>12.375275459918415</v>
      </c>
      <c r="V37" s="3">
        <f>SIN(S37)*(M37+Q37/2)+(I37-J37)+D37</f>
        <v>-0.09711875175828882</v>
      </c>
      <c r="AD37" s="2">
        <f t="shared" si="4"/>
        <v>20.365776949942543</v>
      </c>
      <c r="AE37" s="2">
        <f t="shared" si="5"/>
        <v>12.375275459918415</v>
      </c>
      <c r="AF37" s="2">
        <f t="shared" si="6"/>
        <v>-0.09711875175828882</v>
      </c>
      <c r="AG37" s="4">
        <f t="shared" si="7"/>
        <v>34</v>
      </c>
      <c r="AH37" s="4">
        <f t="shared" si="8"/>
        <v>0</v>
      </c>
      <c r="AI37" s="2">
        <f t="shared" si="9"/>
        <v>0.10177694994254338</v>
      </c>
      <c r="AJ37" s="2">
        <f t="shared" si="10"/>
        <v>0.06327545991841532</v>
      </c>
      <c r="AK37" s="2">
        <f t="shared" si="11"/>
        <v>-0.0001187517582888209</v>
      </c>
      <c r="AL37" s="2">
        <f t="shared" si="12"/>
        <v>0.11984300342312046</v>
      </c>
    </row>
    <row r="38" spans="1:38" ht="12.75">
      <c r="A38" s="4" t="s">
        <v>43</v>
      </c>
      <c r="B38" s="4">
        <v>0.141</v>
      </c>
      <c r="C38" s="4">
        <v>-0.124</v>
      </c>
      <c r="D38" s="4">
        <v>-0.215</v>
      </c>
      <c r="E38" s="4">
        <v>35</v>
      </c>
      <c r="F38" s="4">
        <f t="shared" si="0"/>
        <v>35</v>
      </c>
      <c r="G38" s="4">
        <f t="shared" si="1"/>
        <v>0</v>
      </c>
      <c r="H38" s="4">
        <v>1</v>
      </c>
      <c r="I38" s="4">
        <v>1.575</v>
      </c>
      <c r="J38" s="4">
        <v>1.3</v>
      </c>
      <c r="K38" s="16">
        <v>48.1614</v>
      </c>
      <c r="L38" s="16">
        <v>100.1925</v>
      </c>
      <c r="M38" s="2">
        <v>19.911</v>
      </c>
      <c r="N38" s="2">
        <v>14.621</v>
      </c>
      <c r="O38" s="2">
        <v>13.542</v>
      </c>
      <c r="P38" s="2">
        <v>0</v>
      </c>
      <c r="Q38" s="4">
        <v>0.23</v>
      </c>
      <c r="R38" s="16">
        <f t="shared" si="2"/>
        <v>0.7565175021329974</v>
      </c>
      <c r="S38" s="16">
        <f t="shared" si="3"/>
        <v>-0.003023782929080232</v>
      </c>
      <c r="T38" s="3">
        <f>COS(R38)*COS(S38)*(M38+Q38/2)+B38</f>
        <v>14.704456981796547</v>
      </c>
      <c r="U38" s="3">
        <f>SIN(R38)*COS(S38)*(M38+Q38/2)+C38</f>
        <v>13.621644034750842</v>
      </c>
      <c r="V38" s="3">
        <f>SIN(S38)*(M38+Q38/2)+(I38-J38)+D38</f>
        <v>-0.0005541846605209844</v>
      </c>
      <c r="AD38" s="2">
        <f t="shared" si="4"/>
        <v>14.704456981796547</v>
      </c>
      <c r="AE38" s="2">
        <f t="shared" si="5"/>
        <v>13.621644034750842</v>
      </c>
      <c r="AF38" s="2">
        <f t="shared" si="6"/>
        <v>-0.0005541846605209844</v>
      </c>
      <c r="AG38" s="4">
        <f t="shared" si="7"/>
        <v>35</v>
      </c>
      <c r="AH38" s="4">
        <f t="shared" si="8"/>
        <v>0</v>
      </c>
      <c r="AI38" s="2">
        <f t="shared" si="9"/>
        <v>0.08345698179654626</v>
      </c>
      <c r="AJ38" s="2">
        <f t="shared" si="10"/>
        <v>0.07964403475084225</v>
      </c>
      <c r="AK38" s="2">
        <f t="shared" si="11"/>
        <v>-0.0005541846605209844</v>
      </c>
      <c r="AL38" s="2">
        <f t="shared" si="12"/>
        <v>0.11536267681802628</v>
      </c>
    </row>
    <row r="39" spans="1:38" ht="12.75">
      <c r="A39" s="4" t="s">
        <v>43</v>
      </c>
      <c r="B39" s="4">
        <v>0.141</v>
      </c>
      <c r="C39" s="4">
        <v>-0.124</v>
      </c>
      <c r="D39" s="4">
        <v>-0.215</v>
      </c>
      <c r="E39" s="4">
        <v>36</v>
      </c>
      <c r="F39" s="4">
        <f t="shared" si="0"/>
        <v>36</v>
      </c>
      <c r="G39" s="4">
        <f t="shared" si="1"/>
        <v>0</v>
      </c>
      <c r="H39" s="4">
        <v>1</v>
      </c>
      <c r="I39" s="4">
        <v>1.575</v>
      </c>
      <c r="J39" s="4">
        <v>1.3</v>
      </c>
      <c r="K39" s="16">
        <v>56.2601</v>
      </c>
      <c r="L39" s="16">
        <v>99.9405</v>
      </c>
      <c r="M39" s="2">
        <v>23.062</v>
      </c>
      <c r="N39" s="2">
        <v>14.769</v>
      </c>
      <c r="O39" s="2">
        <v>17.705</v>
      </c>
      <c r="P39" s="2">
        <v>0.08</v>
      </c>
      <c r="Q39" s="4">
        <v>0.22</v>
      </c>
      <c r="R39" s="16">
        <f t="shared" si="2"/>
        <v>0.8837315842511357</v>
      </c>
      <c r="S39" s="16">
        <f t="shared" si="3"/>
        <v>0.0009346238144427588</v>
      </c>
      <c r="T39" s="3">
        <f>COS(R39)*COS(S39)*(M39+Q39/2)+B39</f>
        <v>14.838312798504818</v>
      </c>
      <c r="U39" s="3">
        <f>SIN(R39)*COS(S39)*(M39+Q39/2)+C39</f>
        <v>17.79052236240005</v>
      </c>
      <c r="V39" s="3">
        <f>SIN(S39)*(M39+Q39/2)+(I39-J39)+D39</f>
        <v>0.08165709987527617</v>
      </c>
      <c r="AD39" s="2">
        <f t="shared" si="4"/>
        <v>14.838312798504818</v>
      </c>
      <c r="AE39" s="2">
        <f t="shared" si="5"/>
        <v>17.79052236240005</v>
      </c>
      <c r="AF39" s="2">
        <f t="shared" si="6"/>
        <v>0.08165709987527617</v>
      </c>
      <c r="AG39" s="4">
        <f t="shared" si="7"/>
        <v>36</v>
      </c>
      <c r="AH39" s="4">
        <f t="shared" si="8"/>
        <v>0</v>
      </c>
      <c r="AI39" s="2">
        <f t="shared" si="9"/>
        <v>0.06931279850481786</v>
      </c>
      <c r="AJ39" s="2">
        <f t="shared" si="10"/>
        <v>0.08552236240005229</v>
      </c>
      <c r="AK39" s="2">
        <f t="shared" si="11"/>
        <v>0.0016570998752761662</v>
      </c>
      <c r="AL39" s="2">
        <f t="shared" si="12"/>
        <v>0.11009579686369501</v>
      </c>
    </row>
    <row r="40" spans="1:38" ht="12.75">
      <c r="A40" s="4" t="s">
        <v>43</v>
      </c>
      <c r="B40" s="4">
        <v>0.141</v>
      </c>
      <c r="C40" s="4">
        <v>-0.124</v>
      </c>
      <c r="D40" s="4">
        <v>-0.215</v>
      </c>
      <c r="E40" s="4">
        <v>37</v>
      </c>
      <c r="F40" s="4">
        <f t="shared" si="0"/>
        <v>37</v>
      </c>
      <c r="G40" s="4">
        <f t="shared" si="1"/>
        <v>0</v>
      </c>
      <c r="H40" s="4">
        <v>1</v>
      </c>
      <c r="I40" s="4">
        <v>1.575</v>
      </c>
      <c r="J40" s="4">
        <v>1.3</v>
      </c>
      <c r="K40" s="16">
        <v>53.2491</v>
      </c>
      <c r="L40" s="16">
        <v>99.8074</v>
      </c>
      <c r="M40" s="2">
        <v>25.261</v>
      </c>
      <c r="N40" s="2">
        <v>17.069</v>
      </c>
      <c r="O40" s="2">
        <v>18.626</v>
      </c>
      <c r="P40" s="2">
        <v>0.135</v>
      </c>
      <c r="Q40" s="4">
        <v>0.242</v>
      </c>
      <c r="R40" s="16">
        <f t="shared" si="2"/>
        <v>0.8364349068513414</v>
      </c>
      <c r="S40" s="16">
        <f t="shared" si="3"/>
        <v>0.0030253537254067986</v>
      </c>
      <c r="T40" s="3">
        <f>COS(R40)*COS(S40)*(M40+Q40/2)+B40</f>
        <v>17.14973795750227</v>
      </c>
      <c r="U40" s="3">
        <f>SIN(R40)*COS(S40)*(M40+Q40/2)+C40</f>
        <v>18.71592729495954</v>
      </c>
      <c r="V40" s="3">
        <f>SIN(S40)*(M40+Q40/2)+(I40-J40)+D40</f>
        <v>0.13678941111890905</v>
      </c>
      <c r="AD40" s="2">
        <f t="shared" si="4"/>
        <v>17.14973795750227</v>
      </c>
      <c r="AE40" s="2">
        <f t="shared" si="5"/>
        <v>18.71592729495954</v>
      </c>
      <c r="AF40" s="2">
        <f t="shared" si="6"/>
        <v>0.13678941111890905</v>
      </c>
      <c r="AG40" s="4">
        <f t="shared" si="7"/>
        <v>37</v>
      </c>
      <c r="AH40" s="4">
        <f t="shared" si="8"/>
        <v>0</v>
      </c>
      <c r="AI40" s="2">
        <f t="shared" si="9"/>
        <v>0.0807379575022722</v>
      </c>
      <c r="AJ40" s="2">
        <f t="shared" si="10"/>
        <v>0.08992729495953711</v>
      </c>
      <c r="AK40" s="2">
        <f t="shared" si="11"/>
        <v>0.00178941111890904</v>
      </c>
      <c r="AL40" s="2">
        <f t="shared" si="12"/>
        <v>0.12086661305973116</v>
      </c>
    </row>
    <row r="41" spans="1:38" ht="12.75">
      <c r="A41" s="4" t="s">
        <v>43</v>
      </c>
      <c r="B41" s="4">
        <v>0.141</v>
      </c>
      <c r="C41" s="4">
        <v>-0.124</v>
      </c>
      <c r="D41" s="4">
        <v>-0.215</v>
      </c>
      <c r="E41" s="4" t="s">
        <v>4</v>
      </c>
      <c r="F41" s="4">
        <f t="shared" si="0"/>
        <v>38</v>
      </c>
      <c r="G41" s="4">
        <f t="shared" si="1"/>
        <v>1</v>
      </c>
      <c r="H41" s="4">
        <v>1</v>
      </c>
      <c r="I41" s="4">
        <v>1.575</v>
      </c>
      <c r="J41" s="4">
        <v>1.3</v>
      </c>
      <c r="K41" s="16">
        <v>49.541</v>
      </c>
      <c r="L41" s="16">
        <v>99.9254</v>
      </c>
      <c r="M41" s="2">
        <v>26.637</v>
      </c>
      <c r="N41" s="2">
        <v>19.112</v>
      </c>
      <c r="O41" s="2">
        <v>18.575</v>
      </c>
      <c r="P41" s="2">
        <v>0.09</v>
      </c>
      <c r="Q41" s="4">
        <v>0.238</v>
      </c>
      <c r="R41" s="16">
        <f t="shared" si="2"/>
        <v>0.7781882082574597</v>
      </c>
      <c r="S41" s="16">
        <f t="shared" si="3"/>
        <v>0.0011718140597889448</v>
      </c>
      <c r="T41" s="3">
        <f>COS(R41)*COS(S41)*(M41+Q41/2)+B41</f>
        <v>19.19625068617881</v>
      </c>
      <c r="U41" s="3">
        <f>SIN(R41)*COS(S41)*(M41+Q41/2)+C41</f>
        <v>18.658437921450712</v>
      </c>
      <c r="V41" s="3">
        <f>SIN(S41)*(M41+Q41/2)+(I41-J41)+D41</f>
        <v>0.09135304980831452</v>
      </c>
      <c r="W41" s="2">
        <f>T41-T42</f>
        <v>-1.0324375910728634</v>
      </c>
      <c r="X41" s="2">
        <f>U41-U42</f>
        <v>0.8687281837851586</v>
      </c>
      <c r="Y41" s="2">
        <f>V41-V42</f>
        <v>-0.00039770816243378526</v>
      </c>
      <c r="Z41" s="2">
        <f>W41/2+T42</f>
        <v>19.712469481715242</v>
      </c>
      <c r="AA41" s="2">
        <f>X41/2+U42</f>
        <v>18.224073829558133</v>
      </c>
      <c r="AB41" s="17">
        <f>Y41/2+V42</f>
        <v>0.09155190388953141</v>
      </c>
      <c r="AD41" s="2">
        <f t="shared" si="4"/>
        <v>19.712469481715242</v>
      </c>
      <c r="AE41" s="2">
        <f t="shared" si="5"/>
        <v>18.224073829558133</v>
      </c>
      <c r="AF41" s="2">
        <f t="shared" si="6"/>
        <v>0.09155190388953141</v>
      </c>
      <c r="AG41" s="4">
        <f t="shared" si="7"/>
        <v>38</v>
      </c>
      <c r="AH41" s="4">
        <f t="shared" si="8"/>
        <v>1</v>
      </c>
      <c r="AI41" s="2">
        <f t="shared" si="9"/>
        <v>0.08425068617881237</v>
      </c>
      <c r="AJ41" s="2">
        <f t="shared" si="10"/>
        <v>0.08343792145071305</v>
      </c>
      <c r="AK41" s="2">
        <f t="shared" si="11"/>
        <v>0.0013530498083145215</v>
      </c>
      <c r="AL41" s="2">
        <f t="shared" si="12"/>
        <v>0.11858286386067705</v>
      </c>
    </row>
    <row r="42" spans="1:38" ht="12.75">
      <c r="A42" s="4" t="s">
        <v>43</v>
      </c>
      <c r="B42" s="4">
        <v>0.141</v>
      </c>
      <c r="C42" s="4">
        <v>-0.124</v>
      </c>
      <c r="D42" s="4">
        <v>-0.215</v>
      </c>
      <c r="E42" s="4" t="s">
        <v>5</v>
      </c>
      <c r="F42" s="4">
        <f t="shared" si="0"/>
        <v>38</v>
      </c>
      <c r="G42" s="4">
        <f t="shared" si="1"/>
        <v>2</v>
      </c>
      <c r="H42" s="4">
        <v>1</v>
      </c>
      <c r="I42" s="4">
        <v>1.575</v>
      </c>
      <c r="J42" s="4">
        <v>1.3</v>
      </c>
      <c r="K42" s="16">
        <v>46.362</v>
      </c>
      <c r="L42" s="16">
        <v>99.9249</v>
      </c>
      <c r="M42" s="2">
        <v>26.796</v>
      </c>
      <c r="N42" s="2">
        <v>20.14</v>
      </c>
      <c r="O42" s="2">
        <v>17.71</v>
      </c>
      <c r="P42" s="2">
        <v>0.09</v>
      </c>
      <c r="Q42" s="4">
        <v>0.238</v>
      </c>
      <c r="R42" s="16">
        <f t="shared" si="2"/>
        <v>0.7282525930286501</v>
      </c>
      <c r="S42" s="16">
        <f t="shared" si="3"/>
        <v>0.0011796680414228877</v>
      </c>
      <c r="T42" s="3">
        <f>COS(R42)*COS(S42)*(M42+Q42/2)+B42</f>
        <v>20.228688277251674</v>
      </c>
      <c r="U42" s="3">
        <f>SIN(R42)*COS(S42)*(M42+Q42/2)+C42</f>
        <v>17.789709737665554</v>
      </c>
      <c r="V42" s="3">
        <f>SIN(S42)*(M42+Q42/2)+(I42-J42)+D42</f>
        <v>0.0917507579707483</v>
      </c>
      <c r="AD42" s="2">
        <f t="shared" si="4"/>
        <v>20.228688277251674</v>
      </c>
      <c r="AE42" s="2">
        <f t="shared" si="5"/>
        <v>17.789709737665554</v>
      </c>
      <c r="AF42" s="2">
        <f t="shared" si="6"/>
        <v>0.0917507579707483</v>
      </c>
      <c r="AG42" s="4">
        <f t="shared" si="7"/>
        <v>38</v>
      </c>
      <c r="AH42" s="4">
        <f t="shared" si="8"/>
        <v>2</v>
      </c>
      <c r="AI42" s="2">
        <f t="shared" si="9"/>
        <v>0.0886882772516735</v>
      </c>
      <c r="AJ42" s="2">
        <f t="shared" si="10"/>
        <v>0.0797097376655529</v>
      </c>
      <c r="AK42" s="2">
        <f t="shared" si="11"/>
        <v>0.0017507579707483067</v>
      </c>
      <c r="AL42" s="2">
        <f t="shared" si="12"/>
        <v>0.11925736016721614</v>
      </c>
    </row>
    <row r="43" spans="1:38" ht="12.75">
      <c r="A43" s="4" t="s">
        <v>43</v>
      </c>
      <c r="B43" s="4">
        <v>0.141</v>
      </c>
      <c r="C43" s="4">
        <v>-0.124</v>
      </c>
      <c r="D43" s="4">
        <v>-0.215</v>
      </c>
      <c r="E43" s="4" t="s">
        <v>6</v>
      </c>
      <c r="F43" s="4">
        <f t="shared" si="0"/>
        <v>39</v>
      </c>
      <c r="G43" s="4">
        <f t="shared" si="1"/>
        <v>1</v>
      </c>
      <c r="H43" s="4">
        <v>1</v>
      </c>
      <c r="I43" s="4">
        <v>1.575</v>
      </c>
      <c r="J43" s="4">
        <v>1.3</v>
      </c>
      <c r="K43" s="16">
        <v>54.5235</v>
      </c>
      <c r="L43" s="16">
        <v>99.7105</v>
      </c>
      <c r="M43" s="2">
        <v>28.361</v>
      </c>
      <c r="N43" s="2">
        <v>18.721</v>
      </c>
      <c r="O43" s="2">
        <v>21.303</v>
      </c>
      <c r="P43" s="2">
        <v>0.188</v>
      </c>
      <c r="Q43" s="4">
        <v>0.216</v>
      </c>
      <c r="R43" s="16">
        <f t="shared" si="2"/>
        <v>0.8564531352400154</v>
      </c>
      <c r="S43" s="16">
        <f t="shared" si="3"/>
        <v>0.004547455366071151</v>
      </c>
      <c r="T43" s="3">
        <f>COS(R43)*COS(S43)*(M43+Q43/2)+B43</f>
        <v>18.791456123076614</v>
      </c>
      <c r="U43" s="3">
        <f>SIN(R43)*COS(S43)*(M43+Q43/2)+C43</f>
        <v>21.384781630649773</v>
      </c>
      <c r="V43" s="3">
        <f>SIN(S43)*(M43+Q43/2)+(I43-J43)+D43</f>
        <v>0.18946106062049914</v>
      </c>
      <c r="W43" s="2">
        <f>T43-T44</f>
        <v>-1.1913976574972622</v>
      </c>
      <c r="X43" s="2">
        <f>U43-U44</f>
        <v>0.5449400934117818</v>
      </c>
      <c r="Y43" s="2">
        <f>V43-V44</f>
        <v>0.04938889378791306</v>
      </c>
      <c r="Z43" s="2">
        <f>W43/2+T44</f>
        <v>19.387154951825245</v>
      </c>
      <c r="AA43" s="2">
        <f>X43/2+U44</f>
        <v>21.11231158394388</v>
      </c>
      <c r="AB43" s="17">
        <f>Y43/2+V44</f>
        <v>0.1647666137265426</v>
      </c>
      <c r="AD43" s="2">
        <f t="shared" si="4"/>
        <v>19.387154951825245</v>
      </c>
      <c r="AE43" s="2">
        <f t="shared" si="5"/>
        <v>21.11231158394388</v>
      </c>
      <c r="AF43" s="2">
        <f t="shared" si="6"/>
        <v>0.1647666137265426</v>
      </c>
      <c r="AG43" s="4">
        <f t="shared" si="7"/>
        <v>39</v>
      </c>
      <c r="AH43" s="4">
        <f t="shared" si="8"/>
        <v>1</v>
      </c>
      <c r="AI43" s="2">
        <f t="shared" si="9"/>
        <v>0.07045612307661386</v>
      </c>
      <c r="AJ43" s="2">
        <f t="shared" si="10"/>
        <v>0.08178163064977184</v>
      </c>
      <c r="AK43" s="2">
        <f t="shared" si="11"/>
        <v>0.0014610606204991383</v>
      </c>
      <c r="AL43" s="2">
        <f t="shared" si="12"/>
        <v>0.10795570892203633</v>
      </c>
    </row>
    <row r="44" spans="1:38" ht="12.75">
      <c r="A44" s="4" t="s">
        <v>43</v>
      </c>
      <c r="B44" s="4">
        <v>0.141</v>
      </c>
      <c r="C44" s="4">
        <v>-0.124</v>
      </c>
      <c r="D44" s="4">
        <v>-0.215</v>
      </c>
      <c r="E44" s="4" t="s">
        <v>7</v>
      </c>
      <c r="F44" s="4">
        <f t="shared" si="0"/>
        <v>39</v>
      </c>
      <c r="G44" s="4">
        <f t="shared" si="1"/>
        <v>2</v>
      </c>
      <c r="H44" s="4">
        <v>1</v>
      </c>
      <c r="I44" s="4">
        <v>1.575</v>
      </c>
      <c r="J44" s="4">
        <v>1.3</v>
      </c>
      <c r="K44" s="16">
        <v>51.75</v>
      </c>
      <c r="L44" s="16">
        <v>99.8234</v>
      </c>
      <c r="M44" s="2">
        <v>28.757</v>
      </c>
      <c r="N44" s="2">
        <v>19.909</v>
      </c>
      <c r="O44" s="2">
        <v>20.761</v>
      </c>
      <c r="P44" s="2">
        <v>0.139</v>
      </c>
      <c r="Q44" s="4">
        <v>0.216</v>
      </c>
      <c r="R44" s="16">
        <f t="shared" si="2"/>
        <v>0.812887099116359</v>
      </c>
      <c r="S44" s="16">
        <f t="shared" si="3"/>
        <v>0.0027740263131195153</v>
      </c>
      <c r="T44" s="3">
        <f>COS(R44)*COS(S44)*(M44+Q44/2)+B44</f>
        <v>19.982853780573876</v>
      </c>
      <c r="U44" s="3">
        <f>SIN(R44)*COS(S44)*(M44+Q44/2)+C44</f>
        <v>20.83984153723799</v>
      </c>
      <c r="V44" s="3">
        <f>SIN(S44)*(M44+Q44/2)+(I44-J44)+D44</f>
        <v>0.14007216683258608</v>
      </c>
      <c r="AD44" s="2">
        <f t="shared" si="4"/>
        <v>19.982853780573876</v>
      </c>
      <c r="AE44" s="2">
        <f t="shared" si="5"/>
        <v>20.83984153723799</v>
      </c>
      <c r="AF44" s="2">
        <f t="shared" si="6"/>
        <v>0.14007216683258608</v>
      </c>
      <c r="AG44" s="4">
        <f t="shared" si="7"/>
        <v>39</v>
      </c>
      <c r="AH44" s="4">
        <f t="shared" si="8"/>
        <v>2</v>
      </c>
      <c r="AI44" s="2">
        <f t="shared" si="9"/>
        <v>0.07385378057387726</v>
      </c>
      <c r="AJ44" s="2">
        <f t="shared" si="10"/>
        <v>0.07884153723799159</v>
      </c>
      <c r="AK44" s="2">
        <f t="shared" si="11"/>
        <v>0.001072166832586069</v>
      </c>
      <c r="AL44" s="2">
        <f t="shared" si="12"/>
        <v>0.10803480198908555</v>
      </c>
    </row>
    <row r="45" spans="1:38" ht="12.75">
      <c r="A45" s="4" t="s">
        <v>43</v>
      </c>
      <c r="B45" s="4">
        <v>0.141</v>
      </c>
      <c r="C45" s="4">
        <v>-0.124</v>
      </c>
      <c r="D45" s="4">
        <v>-0.215</v>
      </c>
      <c r="E45" s="4">
        <v>40</v>
      </c>
      <c r="F45" s="4">
        <f t="shared" si="0"/>
        <v>40</v>
      </c>
      <c r="G45" s="4">
        <f t="shared" si="1"/>
        <v>0</v>
      </c>
      <c r="H45" s="4">
        <v>1</v>
      </c>
      <c r="I45" s="4">
        <v>1.575</v>
      </c>
      <c r="J45" s="4">
        <v>1.3</v>
      </c>
      <c r="K45" s="16">
        <v>58.125</v>
      </c>
      <c r="L45" s="16">
        <v>99.5497</v>
      </c>
      <c r="M45" s="2">
        <v>28.11</v>
      </c>
      <c r="N45" s="2">
        <v>17.326</v>
      </c>
      <c r="O45" s="2">
        <v>22.12</v>
      </c>
      <c r="P45" s="2">
        <v>0.258</v>
      </c>
      <c r="Q45" s="4">
        <v>0.228</v>
      </c>
      <c r="R45" s="16">
        <f t="shared" si="2"/>
        <v>0.9130253649495337</v>
      </c>
      <c r="S45" s="16">
        <f t="shared" si="3"/>
        <v>0.007073295859557183</v>
      </c>
      <c r="T45" s="3">
        <f>COS(R45)*COS(S45)*(M45+Q45/2)+B45</f>
        <v>17.395435153738795</v>
      </c>
      <c r="U45" s="3">
        <f>SIN(R45)*COS(S45)*(M45+Q45/2)+C45</f>
        <v>22.210699222894466</v>
      </c>
      <c r="V45" s="3">
        <f>SIN(S45)*(M45+Q45/2)+(I45-J45)+D45</f>
        <v>0.25963503765655094</v>
      </c>
      <c r="AD45" s="2">
        <f t="shared" si="4"/>
        <v>17.395435153738795</v>
      </c>
      <c r="AE45" s="2">
        <f t="shared" si="5"/>
        <v>22.210699222894466</v>
      </c>
      <c r="AF45" s="2">
        <f t="shared" si="6"/>
        <v>0.25963503765655094</v>
      </c>
      <c r="AG45" s="4">
        <f t="shared" si="7"/>
        <v>40</v>
      </c>
      <c r="AH45" s="4">
        <f t="shared" si="8"/>
        <v>0</v>
      </c>
      <c r="AI45" s="2">
        <f t="shared" si="9"/>
        <v>0.0694351537387945</v>
      </c>
      <c r="AJ45" s="2">
        <f t="shared" si="10"/>
        <v>0.09069922289446453</v>
      </c>
      <c r="AK45" s="2">
        <f t="shared" si="11"/>
        <v>0.0016350376565509306</v>
      </c>
      <c r="AL45" s="2">
        <f t="shared" si="12"/>
        <v>0.11423774751161773</v>
      </c>
    </row>
    <row r="46" spans="1:38" ht="12.75">
      <c r="A46" s="4" t="s">
        <v>43</v>
      </c>
      <c r="B46" s="4">
        <v>0.141</v>
      </c>
      <c r="C46" s="4">
        <v>-0.124</v>
      </c>
      <c r="D46" s="4">
        <v>-0.215</v>
      </c>
      <c r="E46" s="4">
        <v>41</v>
      </c>
      <c r="F46" s="4">
        <f t="shared" si="0"/>
        <v>41</v>
      </c>
      <c r="G46" s="4">
        <f t="shared" si="1"/>
        <v>0</v>
      </c>
      <c r="H46" s="4">
        <v>1</v>
      </c>
      <c r="I46" s="4">
        <v>1.575</v>
      </c>
      <c r="J46" s="4">
        <v>1.3</v>
      </c>
      <c r="K46" s="16">
        <v>65.4381</v>
      </c>
      <c r="L46" s="16">
        <v>99.409</v>
      </c>
      <c r="M46" s="2">
        <v>30.033</v>
      </c>
      <c r="N46" s="2">
        <v>15.656</v>
      </c>
      <c r="O46" s="2">
        <v>25.589</v>
      </c>
      <c r="P46" s="2">
        <v>0.338</v>
      </c>
      <c r="Q46" s="4">
        <v>0.168</v>
      </c>
      <c r="R46" s="16">
        <f t="shared" si="2"/>
        <v>1.0278992711243713</v>
      </c>
      <c r="S46" s="16">
        <f t="shared" si="3"/>
        <v>0.009283406291357599</v>
      </c>
      <c r="T46" s="3">
        <f>COS(R46)*COS(S46)*(M46+Q46/2)+B46</f>
        <v>15.699333750605714</v>
      </c>
      <c r="U46" s="3">
        <f>SIN(R46)*COS(S46)*(M46+Q46/2)+C46</f>
        <v>25.66153417143807</v>
      </c>
      <c r="V46" s="3">
        <f>SIN(S46)*(M46+Q46/2)+(I46-J46)+D46</f>
        <v>0.33958433139742816</v>
      </c>
      <c r="AD46" s="2">
        <f t="shared" si="4"/>
        <v>15.699333750605714</v>
      </c>
      <c r="AE46" s="2">
        <f t="shared" si="5"/>
        <v>25.66153417143807</v>
      </c>
      <c r="AF46" s="2">
        <f t="shared" si="6"/>
        <v>0.33958433139742816</v>
      </c>
      <c r="AG46" s="4">
        <f t="shared" si="7"/>
        <v>41</v>
      </c>
      <c r="AH46" s="4">
        <f t="shared" si="8"/>
        <v>0</v>
      </c>
      <c r="AI46" s="2">
        <f t="shared" si="9"/>
        <v>0.043333750605713206</v>
      </c>
      <c r="AJ46" s="2">
        <f t="shared" si="10"/>
        <v>0.07253417143807184</v>
      </c>
      <c r="AK46" s="2">
        <f t="shared" si="11"/>
        <v>0.0015843313974281403</v>
      </c>
      <c r="AL46" s="2">
        <f t="shared" si="12"/>
        <v>0.08450757406139774</v>
      </c>
    </row>
    <row r="47" spans="1:38" ht="12.75">
      <c r="A47" s="4" t="s">
        <v>43</v>
      </c>
      <c r="B47" s="4">
        <v>0.141</v>
      </c>
      <c r="C47" s="4">
        <v>-0.124</v>
      </c>
      <c r="D47" s="4">
        <v>-0.215</v>
      </c>
      <c r="E47" s="4">
        <v>42</v>
      </c>
      <c r="F47" s="4">
        <f t="shared" si="0"/>
        <v>42</v>
      </c>
      <c r="G47" s="4">
        <f t="shared" si="1"/>
        <v>0</v>
      </c>
      <c r="H47" s="4">
        <v>1</v>
      </c>
      <c r="I47" s="4">
        <v>1.575</v>
      </c>
      <c r="J47" s="4">
        <v>1.3</v>
      </c>
      <c r="K47" s="16">
        <v>57.0245</v>
      </c>
      <c r="L47" s="16">
        <v>99.4072</v>
      </c>
      <c r="M47" s="2">
        <v>36.9</v>
      </c>
      <c r="N47" s="2">
        <v>23.2</v>
      </c>
      <c r="O47" s="2">
        <v>28.681</v>
      </c>
      <c r="P47" s="2">
        <v>0.402</v>
      </c>
      <c r="Q47" s="4">
        <v>0.323</v>
      </c>
      <c r="R47" s="16">
        <f t="shared" si="2"/>
        <v>0.895738751373156</v>
      </c>
      <c r="S47" s="16">
        <f t="shared" si="3"/>
        <v>0.009311680625240015</v>
      </c>
      <c r="T47" s="3">
        <f>COS(R47)*COS(S47)*(M47+Q47/2)+B47</f>
        <v>23.301293641941626</v>
      </c>
      <c r="U47" s="3">
        <f>SIN(R47)*COS(S47)*(M47+Q47/2)+C47</f>
        <v>28.807582859440682</v>
      </c>
      <c r="V47" s="3">
        <f>SIN(S47)*(M47+Q47/2)+(I47-J47)+D47</f>
        <v>0.4050998643234468</v>
      </c>
      <c r="AD47" s="2">
        <f t="shared" si="4"/>
        <v>23.301293641941626</v>
      </c>
      <c r="AE47" s="2">
        <f t="shared" si="5"/>
        <v>28.807582859440682</v>
      </c>
      <c r="AF47" s="2">
        <f t="shared" si="6"/>
        <v>0.4050998643234468</v>
      </c>
      <c r="AG47" s="4">
        <f t="shared" si="7"/>
        <v>42</v>
      </c>
      <c r="AH47" s="4">
        <f t="shared" si="8"/>
        <v>0</v>
      </c>
      <c r="AI47" s="2">
        <f t="shared" si="9"/>
        <v>0.10129364194162704</v>
      </c>
      <c r="AJ47" s="2">
        <f t="shared" si="10"/>
        <v>0.12658285944068126</v>
      </c>
      <c r="AK47" s="2">
        <f t="shared" si="11"/>
        <v>0.003099864323446777</v>
      </c>
      <c r="AL47" s="2">
        <f t="shared" si="12"/>
        <v>0.16215187745074552</v>
      </c>
    </row>
    <row r="48" spans="1:38" ht="12.75">
      <c r="A48" s="4" t="s">
        <v>43</v>
      </c>
      <c r="B48" s="4">
        <v>0.141</v>
      </c>
      <c r="C48" s="4">
        <v>-0.124</v>
      </c>
      <c r="D48" s="4">
        <v>-0.215</v>
      </c>
      <c r="E48" s="4">
        <v>43</v>
      </c>
      <c r="F48" s="4">
        <f t="shared" si="0"/>
        <v>43</v>
      </c>
      <c r="G48" s="4">
        <f t="shared" si="1"/>
        <v>0</v>
      </c>
      <c r="H48" s="4">
        <v>1</v>
      </c>
      <c r="I48" s="4">
        <v>1.575</v>
      </c>
      <c r="J48" s="4">
        <v>1.3</v>
      </c>
      <c r="K48" s="16">
        <v>66.1611</v>
      </c>
      <c r="L48" s="16">
        <v>99.2801</v>
      </c>
      <c r="M48" s="2">
        <v>34.961</v>
      </c>
      <c r="N48" s="2">
        <v>17.86</v>
      </c>
      <c r="O48" s="2">
        <v>30.011</v>
      </c>
      <c r="P48" s="2">
        <v>0.454</v>
      </c>
      <c r="Q48" s="4">
        <v>0.254</v>
      </c>
      <c r="R48" s="16">
        <f t="shared" si="2"/>
        <v>1.0392561285670985</v>
      </c>
      <c r="S48" s="16">
        <f t="shared" si="3"/>
        <v>0.011308162756596296</v>
      </c>
      <c r="T48" s="3">
        <f>COS(R48)*COS(S48)*(M48+Q48/2)+B48</f>
        <v>17.92462395134859</v>
      </c>
      <c r="U48" s="3">
        <f>SIN(R48)*COS(S48)*(M48+Q48/2)+C48</f>
        <v>30.120884441051416</v>
      </c>
      <c r="V48" s="3">
        <f>SIN(S48)*(M48+Q48/2)+(I48-J48)+D48</f>
        <v>0.45677235849649656</v>
      </c>
      <c r="AD48" s="2">
        <f t="shared" si="4"/>
        <v>17.92462395134859</v>
      </c>
      <c r="AE48" s="2">
        <f t="shared" si="5"/>
        <v>30.120884441051416</v>
      </c>
      <c r="AF48" s="2">
        <f t="shared" si="6"/>
        <v>0.45677235849649656</v>
      </c>
      <c r="AG48" s="4">
        <f t="shared" si="7"/>
        <v>43</v>
      </c>
      <c r="AH48" s="4">
        <f t="shared" si="8"/>
        <v>0</v>
      </c>
      <c r="AI48" s="2">
        <f t="shared" si="9"/>
        <v>0.06462395134859023</v>
      </c>
      <c r="AJ48" s="2">
        <f t="shared" si="10"/>
        <v>0.10988444105141681</v>
      </c>
      <c r="AK48" s="2">
        <f t="shared" si="11"/>
        <v>0.002772358496496541</v>
      </c>
      <c r="AL48" s="2">
        <f t="shared" si="12"/>
        <v>0.1275089465281568</v>
      </c>
    </row>
    <row r="49" spans="1:38" ht="12.75">
      <c r="A49" s="4" t="s">
        <v>43</v>
      </c>
      <c r="B49" s="4">
        <v>0.141</v>
      </c>
      <c r="C49" s="4">
        <v>-0.124</v>
      </c>
      <c r="D49" s="4">
        <v>-0.215</v>
      </c>
      <c r="E49" s="4">
        <v>44</v>
      </c>
      <c r="F49" s="4">
        <f t="shared" si="0"/>
        <v>44</v>
      </c>
      <c r="G49" s="4">
        <f t="shared" si="1"/>
        <v>0</v>
      </c>
      <c r="H49" s="4">
        <v>1</v>
      </c>
      <c r="I49" s="4">
        <v>1.575</v>
      </c>
      <c r="J49" s="4">
        <v>1.3</v>
      </c>
      <c r="K49" s="16">
        <v>71.1171</v>
      </c>
      <c r="L49" s="16">
        <v>99.087</v>
      </c>
      <c r="M49" s="2">
        <v>37.367</v>
      </c>
      <c r="N49" s="2">
        <v>16.517</v>
      </c>
      <c r="O49" s="2">
        <v>33.459</v>
      </c>
      <c r="P49" s="2">
        <v>0.595</v>
      </c>
      <c r="Q49" s="4">
        <v>0.245</v>
      </c>
      <c r="R49" s="16">
        <f t="shared" si="2"/>
        <v>1.1171047945230534</v>
      </c>
      <c r="S49" s="16">
        <f t="shared" si="3"/>
        <v>0.01434137046363726</v>
      </c>
      <c r="T49" s="3">
        <f>COS(R49)*COS(S49)*(M49+Q49/2)+B49</f>
        <v>16.570455496690553</v>
      </c>
      <c r="U49" s="3">
        <f>SIN(R49)*COS(S49)*(M49+Q49/2)+C49</f>
        <v>33.56942003653562</v>
      </c>
      <c r="V49" s="3">
        <f>SIN(S49)*(M49+Q49/2)+(I49-J49)+D49</f>
        <v>0.5976323779727576</v>
      </c>
      <c r="AD49" s="2">
        <f t="shared" si="4"/>
        <v>16.570455496690553</v>
      </c>
      <c r="AE49" s="2">
        <f t="shared" si="5"/>
        <v>33.56942003653562</v>
      </c>
      <c r="AF49" s="2">
        <f t="shared" si="6"/>
        <v>0.5976323779727576</v>
      </c>
      <c r="AG49" s="4">
        <f t="shared" si="7"/>
        <v>44</v>
      </c>
      <c r="AH49" s="4">
        <f t="shared" si="8"/>
        <v>0</v>
      </c>
      <c r="AI49" s="2">
        <f t="shared" si="9"/>
        <v>0.05345549669055316</v>
      </c>
      <c r="AJ49" s="2">
        <f t="shared" si="10"/>
        <v>0.11042003653561494</v>
      </c>
      <c r="AK49" s="2">
        <f t="shared" si="11"/>
        <v>0.0026323779727576158</v>
      </c>
      <c r="AL49" s="2">
        <f t="shared" si="12"/>
        <v>0.1227069843519583</v>
      </c>
    </row>
    <row r="50" spans="1:38" ht="12.75">
      <c r="A50" s="4" t="s">
        <v>43</v>
      </c>
      <c r="B50" s="4">
        <v>0.141</v>
      </c>
      <c r="C50" s="4">
        <v>-0.124</v>
      </c>
      <c r="D50" s="4">
        <v>-0.215</v>
      </c>
      <c r="E50" s="4">
        <v>45</v>
      </c>
      <c r="F50" s="4">
        <f t="shared" si="0"/>
        <v>45</v>
      </c>
      <c r="G50" s="4">
        <f t="shared" si="1"/>
        <v>0</v>
      </c>
      <c r="H50" s="4">
        <v>1</v>
      </c>
      <c r="I50" s="4">
        <v>1.575</v>
      </c>
      <c r="J50" s="4">
        <v>1.3</v>
      </c>
      <c r="K50" s="16">
        <v>65.2446</v>
      </c>
      <c r="L50" s="16">
        <v>99.2123</v>
      </c>
      <c r="M50" s="2">
        <v>39.564</v>
      </c>
      <c r="N50" s="2">
        <v>20.682</v>
      </c>
      <c r="O50" s="2">
        <v>33.686</v>
      </c>
      <c r="P50" s="2">
        <v>0.548</v>
      </c>
      <c r="Q50" s="4">
        <v>0.298</v>
      </c>
      <c r="R50" s="16">
        <f t="shared" si="2"/>
        <v>1.0248597802320232</v>
      </c>
      <c r="S50" s="16">
        <f t="shared" si="3"/>
        <v>0.012373162666163173</v>
      </c>
      <c r="T50" s="3">
        <f>COS(R50)*COS(S50)*(M50+Q50/2)+B50</f>
        <v>20.759155036326472</v>
      </c>
      <c r="U50" s="3">
        <f>SIN(R50)*COS(S50)*(M50+Q50/2)+C50</f>
        <v>33.81377562579521</v>
      </c>
      <c r="V50" s="3">
        <f>SIN(S50)*(M50+Q50/2)+(I50-J50)+D50</f>
        <v>0.5513628711916311</v>
      </c>
      <c r="AD50" s="2">
        <f t="shared" si="4"/>
        <v>20.759155036326472</v>
      </c>
      <c r="AE50" s="2">
        <f t="shared" si="5"/>
        <v>33.81377562579521</v>
      </c>
      <c r="AF50" s="2">
        <f t="shared" si="6"/>
        <v>0.5513628711916311</v>
      </c>
      <c r="AG50" s="4">
        <f t="shared" si="7"/>
        <v>45</v>
      </c>
      <c r="AH50" s="4">
        <f t="shared" si="8"/>
        <v>0</v>
      </c>
      <c r="AI50" s="2">
        <f t="shared" si="9"/>
        <v>0.07715503632647369</v>
      </c>
      <c r="AJ50" s="2">
        <f t="shared" si="10"/>
        <v>0.12777562579520918</v>
      </c>
      <c r="AK50" s="2">
        <f t="shared" si="11"/>
        <v>0.003362871191631034</v>
      </c>
      <c r="AL50" s="2">
        <f t="shared" si="12"/>
        <v>0.14930110207412503</v>
      </c>
    </row>
    <row r="51" spans="1:38" ht="12.75">
      <c r="A51" s="4" t="s">
        <v>43</v>
      </c>
      <c r="B51" s="4">
        <v>0.141</v>
      </c>
      <c r="C51" s="4">
        <v>-0.124</v>
      </c>
      <c r="D51" s="4">
        <v>-0.215</v>
      </c>
      <c r="E51" s="4">
        <v>46</v>
      </c>
      <c r="F51" s="4">
        <f t="shared" si="0"/>
        <v>46</v>
      </c>
      <c r="G51" s="4">
        <f t="shared" si="1"/>
        <v>0</v>
      </c>
      <c r="H51" s="4">
        <v>1</v>
      </c>
      <c r="I51" s="4">
        <v>1.575</v>
      </c>
      <c r="J51" s="4">
        <v>1.3</v>
      </c>
      <c r="K51" s="16">
        <v>369.0201</v>
      </c>
      <c r="L51" s="16">
        <v>101.5037</v>
      </c>
      <c r="M51" s="2">
        <v>14.832</v>
      </c>
      <c r="N51" s="2">
        <v>13.247</v>
      </c>
      <c r="O51" s="2">
        <v>-7.058</v>
      </c>
      <c r="P51" s="2">
        <v>-0.291</v>
      </c>
      <c r="Q51" s="4">
        <v>0.163</v>
      </c>
      <c r="R51" s="16">
        <f t="shared" si="2"/>
        <v>5.796554175934855</v>
      </c>
      <c r="S51" s="16">
        <f t="shared" si="3"/>
        <v>-0.023620064366014937</v>
      </c>
      <c r="T51" s="3">
        <f>COS(R51)*COS(S51)*(M51+Q51/2)+B51</f>
        <v>13.319564316215766</v>
      </c>
      <c r="U51" s="3">
        <f>SIN(R51)*COS(S51)*(M51+Q51/2)+C51</f>
        <v>-7.096364183617742</v>
      </c>
      <c r="V51" s="3">
        <f>SIN(S51)*(M51+Q51/2)+(I51-J51)+D51</f>
        <v>-0.29222507629219474</v>
      </c>
      <c r="AD51" s="2">
        <f t="shared" si="4"/>
        <v>13.319564316215766</v>
      </c>
      <c r="AE51" s="2">
        <f t="shared" si="5"/>
        <v>-7.096364183617742</v>
      </c>
      <c r="AF51" s="2">
        <f t="shared" si="6"/>
        <v>-0.29222507629219474</v>
      </c>
      <c r="AG51" s="4">
        <f t="shared" si="7"/>
        <v>46</v>
      </c>
      <c r="AH51" s="4">
        <f t="shared" si="8"/>
        <v>0</v>
      </c>
      <c r="AI51" s="2">
        <f t="shared" si="9"/>
        <v>0.07256431621576631</v>
      </c>
      <c r="AJ51" s="2">
        <f t="shared" si="10"/>
        <v>-0.038364183617741965</v>
      </c>
      <c r="AK51" s="2">
        <f t="shared" si="11"/>
        <v>-0.00122507629219476</v>
      </c>
      <c r="AL51" s="2">
        <f t="shared" si="12"/>
        <v>0.08209075090678149</v>
      </c>
    </row>
    <row r="52" spans="1:38" ht="12.75">
      <c r="A52" s="4" t="s">
        <v>43</v>
      </c>
      <c r="B52" s="4">
        <v>0.141</v>
      </c>
      <c r="C52" s="4">
        <v>-0.124</v>
      </c>
      <c r="D52" s="4">
        <v>-0.215</v>
      </c>
      <c r="E52" s="4" t="s">
        <v>8</v>
      </c>
      <c r="F52" s="4">
        <f t="shared" si="0"/>
        <v>47</v>
      </c>
      <c r="G52" s="4">
        <f t="shared" si="1"/>
        <v>1</v>
      </c>
      <c r="H52" s="4">
        <v>1</v>
      </c>
      <c r="I52" s="4">
        <v>1.575</v>
      </c>
      <c r="J52" s="4">
        <v>1.3</v>
      </c>
      <c r="K52" s="16">
        <v>360.4059</v>
      </c>
      <c r="L52" s="16">
        <v>102.1091</v>
      </c>
      <c r="M52" s="2">
        <v>10.255</v>
      </c>
      <c r="N52" s="2">
        <v>8.471</v>
      </c>
      <c r="O52" s="2">
        <v>-6.096</v>
      </c>
      <c r="P52" s="2">
        <v>-0.28</v>
      </c>
      <c r="Q52" s="4">
        <v>0.227</v>
      </c>
      <c r="R52" s="16">
        <f t="shared" si="2"/>
        <v>5.661242638752088</v>
      </c>
      <c r="S52" s="16">
        <f t="shared" si="3"/>
        <v>-0.0331296653284312</v>
      </c>
      <c r="T52" s="3">
        <f>COS(R52)*COS(S52)*(M52+Q52/2)+B52</f>
        <v>8.563355130645615</v>
      </c>
      <c r="U52" s="3">
        <f>SIN(R52)*COS(S52)*(M52+Q52/2)+C52</f>
        <v>-6.161530441025329</v>
      </c>
      <c r="V52" s="3">
        <f>SIN(S52)*(M52+Q52/2)+(I52-J52)+D52</f>
        <v>-0.28344210135042636</v>
      </c>
      <c r="W52" s="2">
        <f>T52-T53</f>
        <v>0.5952669725619826</v>
      </c>
      <c r="X52" s="2">
        <f>U52-U53</f>
        <v>1.1767158817143946</v>
      </c>
      <c r="Y52" s="2">
        <f>V52-V53</f>
        <v>0.009391018443273391</v>
      </c>
      <c r="Z52" s="2">
        <f>W52/2+T53</f>
        <v>8.265721644364623</v>
      </c>
      <c r="AA52" s="2">
        <f>X52/2+U53</f>
        <v>-6.749888381882526</v>
      </c>
      <c r="AB52" s="17">
        <f>Y52/2+V53</f>
        <v>-0.28813761057206305</v>
      </c>
      <c r="AD52" s="2">
        <f t="shared" si="4"/>
        <v>8.265721644364623</v>
      </c>
      <c r="AE52" s="2">
        <f t="shared" si="5"/>
        <v>-6.749888381882526</v>
      </c>
      <c r="AF52" s="2">
        <f t="shared" si="6"/>
        <v>-0.28813761057206305</v>
      </c>
      <c r="AG52" s="4">
        <f t="shared" si="7"/>
        <v>47</v>
      </c>
      <c r="AH52" s="4">
        <f t="shared" si="8"/>
        <v>1</v>
      </c>
      <c r="AI52" s="2">
        <f t="shared" si="9"/>
        <v>0.09235513064561474</v>
      </c>
      <c r="AJ52" s="2">
        <f t="shared" si="10"/>
        <v>-0.06553044102532901</v>
      </c>
      <c r="AK52" s="2">
        <f t="shared" si="11"/>
        <v>-0.00344210135042633</v>
      </c>
      <c r="AL52" s="2">
        <f t="shared" si="12"/>
        <v>0.11329411687836795</v>
      </c>
    </row>
    <row r="53" spans="1:38" ht="12.75">
      <c r="A53" s="4" t="s">
        <v>43</v>
      </c>
      <c r="B53" s="4">
        <v>0.141</v>
      </c>
      <c r="C53" s="4">
        <v>-0.124</v>
      </c>
      <c r="D53" s="4">
        <v>-0.215</v>
      </c>
      <c r="E53" s="4" t="s">
        <v>9</v>
      </c>
      <c r="F53" s="4">
        <f t="shared" si="0"/>
        <v>47</v>
      </c>
      <c r="G53" s="4">
        <f t="shared" si="1"/>
        <v>2</v>
      </c>
      <c r="H53" s="4">
        <v>1</v>
      </c>
      <c r="I53" s="4">
        <v>1.575</v>
      </c>
      <c r="J53" s="4">
        <v>1.3</v>
      </c>
      <c r="K53" s="16">
        <v>352.5924</v>
      </c>
      <c r="L53" s="16">
        <v>102.1094</v>
      </c>
      <c r="M53" s="2">
        <v>10.537</v>
      </c>
      <c r="N53" s="2">
        <v>7.885</v>
      </c>
      <c r="O53" s="2">
        <v>-7.262</v>
      </c>
      <c r="P53" s="2">
        <v>-0.289</v>
      </c>
      <c r="Q53" s="4">
        <v>0.227</v>
      </c>
      <c r="R53" s="16">
        <f t="shared" si="2"/>
        <v>5.5385084677579695</v>
      </c>
      <c r="S53" s="16">
        <f t="shared" si="3"/>
        <v>-0.03313437771741157</v>
      </c>
      <c r="T53" s="3">
        <f>COS(R53)*COS(S53)*(M53+Q53/2)+B53</f>
        <v>7.968088158083632</v>
      </c>
      <c r="U53" s="3">
        <f>SIN(R53)*COS(S53)*(M53+Q53/2)+C53</f>
        <v>-7.338246322739724</v>
      </c>
      <c r="V53" s="3">
        <f>SIN(S53)*(M53+Q53/2)+(I53-J53)+D53</f>
        <v>-0.29283311979369975</v>
      </c>
      <c r="AD53" s="2">
        <f t="shared" si="4"/>
        <v>7.968088158083632</v>
      </c>
      <c r="AE53" s="2">
        <f t="shared" si="5"/>
        <v>-7.338246322739724</v>
      </c>
      <c r="AF53" s="2">
        <f t="shared" si="6"/>
        <v>-0.29283311979369975</v>
      </c>
      <c r="AG53" s="4">
        <f t="shared" si="7"/>
        <v>47</v>
      </c>
      <c r="AH53" s="4">
        <f t="shared" si="8"/>
        <v>2</v>
      </c>
      <c r="AI53" s="2">
        <f t="shared" si="9"/>
        <v>0.08308815808363246</v>
      </c>
      <c r="AJ53" s="2">
        <f t="shared" si="10"/>
        <v>-0.07624632273972409</v>
      </c>
      <c r="AK53" s="2">
        <f t="shared" si="11"/>
        <v>-0.0038331197936997685</v>
      </c>
      <c r="AL53" s="2">
        <f t="shared" si="12"/>
        <v>0.11283544014366105</v>
      </c>
    </row>
    <row r="54" spans="1:38" ht="12.75">
      <c r="A54" s="4" t="s">
        <v>43</v>
      </c>
      <c r="B54" s="4">
        <v>0.141</v>
      </c>
      <c r="C54" s="4">
        <v>-0.124</v>
      </c>
      <c r="D54" s="4">
        <v>-0.215</v>
      </c>
      <c r="E54" s="4">
        <v>48</v>
      </c>
      <c r="F54" s="4">
        <f t="shared" si="0"/>
        <v>48</v>
      </c>
      <c r="G54" s="4">
        <f t="shared" si="1"/>
        <v>0</v>
      </c>
      <c r="H54" s="4">
        <v>1</v>
      </c>
      <c r="I54" s="4">
        <v>1.575</v>
      </c>
      <c r="J54" s="4">
        <v>1.3</v>
      </c>
      <c r="K54" s="16">
        <v>356.7681</v>
      </c>
      <c r="L54" s="16">
        <v>102.9085</v>
      </c>
      <c r="M54" s="2">
        <v>6.195</v>
      </c>
      <c r="N54" s="2">
        <v>4.957</v>
      </c>
      <c r="O54" s="2">
        <v>-4.011</v>
      </c>
      <c r="P54" s="2">
        <v>-0.223</v>
      </c>
      <c r="Q54" s="4">
        <v>0.228</v>
      </c>
      <c r="R54" s="16">
        <f t="shared" si="2"/>
        <v>5.604100209975944</v>
      </c>
      <c r="S54" s="16">
        <f t="shared" si="3"/>
        <v>-0.04568661116482975</v>
      </c>
      <c r="T54" s="3">
        <f>COS(R54)*COS(S54)*(M54+Q54/2)+B54</f>
        <v>5.0452110462109445</v>
      </c>
      <c r="U54" s="3">
        <f>SIN(R54)*COS(S54)*(M54+Q54/2)+C54</f>
        <v>-4.082430538957934</v>
      </c>
      <c r="V54" s="3">
        <f>SIN(S54)*(M54+Q54/2)+(I54-J54)+D54</f>
        <v>-0.22813656912608807</v>
      </c>
      <c r="AD54" s="2">
        <f t="shared" si="4"/>
        <v>5.0452110462109445</v>
      </c>
      <c r="AE54" s="2">
        <f t="shared" si="5"/>
        <v>-4.082430538957934</v>
      </c>
      <c r="AF54" s="2">
        <f t="shared" si="6"/>
        <v>-0.22813656912608807</v>
      </c>
      <c r="AG54" s="4">
        <f t="shared" si="7"/>
        <v>48</v>
      </c>
      <c r="AH54" s="4">
        <f t="shared" si="8"/>
        <v>0</v>
      </c>
      <c r="AI54" s="2">
        <f t="shared" si="9"/>
        <v>0.08821104621094467</v>
      </c>
      <c r="AJ54" s="2">
        <f t="shared" si="10"/>
        <v>-0.07143053895793372</v>
      </c>
      <c r="AK54" s="2">
        <f t="shared" si="11"/>
        <v>-0.005136569126088064</v>
      </c>
      <c r="AL54" s="2">
        <f t="shared" si="12"/>
        <v>0.11362171848655249</v>
      </c>
    </row>
    <row r="55" spans="1:38" ht="12.75">
      <c r="A55" s="4" t="s">
        <v>43</v>
      </c>
      <c r="B55" s="4">
        <v>0.141</v>
      </c>
      <c r="C55" s="4">
        <v>-0.124</v>
      </c>
      <c r="D55" s="4">
        <v>-0.215</v>
      </c>
      <c r="E55" s="4">
        <v>49</v>
      </c>
      <c r="F55" s="4">
        <f t="shared" si="0"/>
        <v>49</v>
      </c>
      <c r="G55" s="4">
        <f t="shared" si="1"/>
        <v>0</v>
      </c>
      <c r="H55" s="4">
        <v>1</v>
      </c>
      <c r="I55" s="4">
        <v>1.575</v>
      </c>
      <c r="J55" s="4">
        <v>1.3</v>
      </c>
      <c r="K55" s="16">
        <v>378.2372</v>
      </c>
      <c r="L55" s="16">
        <v>102.3236</v>
      </c>
      <c r="M55" s="2">
        <v>6.401</v>
      </c>
      <c r="N55" s="2">
        <v>6.168</v>
      </c>
      <c r="O55" s="2">
        <v>-2.268</v>
      </c>
      <c r="P55" s="2">
        <v>-0.174</v>
      </c>
      <c r="Q55" s="4">
        <v>0.275</v>
      </c>
      <c r="R55" s="16">
        <f t="shared" si="2"/>
        <v>5.941336044171867</v>
      </c>
      <c r="S55" s="16">
        <f t="shared" si="3"/>
        <v>-0.036499023449406254</v>
      </c>
      <c r="T55" s="3">
        <f>COS(R55)*COS(S55)*(M55+Q55/2)+B55</f>
        <v>6.2970557543635355</v>
      </c>
      <c r="U55" s="3">
        <f>SIN(R55)*COS(S55)*(M55+Q55/2)+C55</f>
        <v>-2.3144410068850148</v>
      </c>
      <c r="V55" s="3">
        <f>SIN(S55)*(M55+Q55/2)+(I55-J55)+D55</f>
        <v>-0.17859588119699185</v>
      </c>
      <c r="AD55" s="2">
        <f t="shared" si="4"/>
        <v>6.2970557543635355</v>
      </c>
      <c r="AE55" s="2">
        <f t="shared" si="5"/>
        <v>-2.3144410068850148</v>
      </c>
      <c r="AF55" s="2">
        <f t="shared" si="6"/>
        <v>-0.17859588119699185</v>
      </c>
      <c r="AG55" s="4">
        <f t="shared" si="7"/>
        <v>49</v>
      </c>
      <c r="AH55" s="4">
        <f t="shared" si="8"/>
        <v>0</v>
      </c>
      <c r="AI55" s="2">
        <f t="shared" si="9"/>
        <v>0.12905575436353534</v>
      </c>
      <c r="AJ55" s="2">
        <f t="shared" si="10"/>
        <v>-0.04644100688501496</v>
      </c>
      <c r="AK55" s="2">
        <f t="shared" si="11"/>
        <v>-0.004595881196991863</v>
      </c>
      <c r="AL55" s="2">
        <f t="shared" si="12"/>
        <v>0.13723438701292048</v>
      </c>
    </row>
    <row r="56" spans="1:38" ht="12.75">
      <c r="A56" s="4" t="s">
        <v>43</v>
      </c>
      <c r="B56" s="4">
        <v>0.141</v>
      </c>
      <c r="C56" s="4">
        <v>-0.124</v>
      </c>
      <c r="D56" s="4">
        <v>-0.215</v>
      </c>
      <c r="E56" s="4">
        <v>50</v>
      </c>
      <c r="F56" s="4">
        <f t="shared" si="0"/>
        <v>50</v>
      </c>
      <c r="G56" s="4">
        <f t="shared" si="1"/>
        <v>0</v>
      </c>
      <c r="H56" s="4">
        <v>1</v>
      </c>
      <c r="I56" s="4">
        <v>1.575</v>
      </c>
      <c r="J56" s="4">
        <v>1.3</v>
      </c>
      <c r="K56" s="16">
        <v>374.0969</v>
      </c>
      <c r="L56" s="16">
        <v>102.0877</v>
      </c>
      <c r="M56" s="2">
        <v>8.082</v>
      </c>
      <c r="N56" s="2">
        <v>7.56</v>
      </c>
      <c r="O56" s="2">
        <v>-3.321</v>
      </c>
      <c r="P56" s="2">
        <v>-0.205</v>
      </c>
      <c r="Q56" s="4">
        <v>0.25</v>
      </c>
      <c r="R56" s="16">
        <f t="shared" si="2"/>
        <v>5.876300363853578</v>
      </c>
      <c r="S56" s="16">
        <f t="shared" si="3"/>
        <v>-0.03279351491449711</v>
      </c>
      <c r="T56" s="3">
        <f>COS(R56)*COS(S56)*(M56+Q56/2)+B56</f>
        <v>7.673912295261452</v>
      </c>
      <c r="U56" s="3">
        <f>SIN(R56)*COS(S56)*(M56+Q56/2)+C56</f>
        <v>-3.370178202821044</v>
      </c>
      <c r="V56" s="3">
        <f>SIN(S56)*(M56+Q56/2)+(I56-J56)+D56</f>
        <v>-0.20908814063128126</v>
      </c>
      <c r="AD56" s="2">
        <f t="shared" si="4"/>
        <v>7.673912295261452</v>
      </c>
      <c r="AE56" s="2">
        <f t="shared" si="5"/>
        <v>-3.370178202821044</v>
      </c>
      <c r="AF56" s="2">
        <f t="shared" si="6"/>
        <v>-0.20908814063128126</v>
      </c>
      <c r="AG56" s="4">
        <f t="shared" si="7"/>
        <v>50</v>
      </c>
      <c r="AH56" s="4">
        <f t="shared" si="8"/>
        <v>0</v>
      </c>
      <c r="AI56" s="2">
        <f t="shared" si="9"/>
        <v>0.11391229526145263</v>
      </c>
      <c r="AJ56" s="2">
        <f t="shared" si="10"/>
        <v>-0.049178202821043904</v>
      </c>
      <c r="AK56" s="2">
        <f t="shared" si="11"/>
        <v>-0.004088140631281267</v>
      </c>
      <c r="AL56" s="2">
        <f t="shared" si="12"/>
        <v>0.12414193303739565</v>
      </c>
    </row>
    <row r="57" spans="1:38" ht="12.75">
      <c r="A57" s="4" t="s">
        <v>43</v>
      </c>
      <c r="B57" s="4">
        <v>0.141</v>
      </c>
      <c r="C57" s="4">
        <v>-0.124</v>
      </c>
      <c r="D57" s="4">
        <v>-0.215</v>
      </c>
      <c r="E57" s="4">
        <v>51</v>
      </c>
      <c r="F57" s="4">
        <f t="shared" si="0"/>
        <v>51</v>
      </c>
      <c r="G57" s="4">
        <f t="shared" si="1"/>
        <v>0</v>
      </c>
      <c r="H57" s="4">
        <v>1</v>
      </c>
      <c r="I57" s="4">
        <v>1.575</v>
      </c>
      <c r="J57" s="4">
        <v>1.3</v>
      </c>
      <c r="K57" s="16">
        <v>391.0142</v>
      </c>
      <c r="L57" s="16">
        <v>101.6212</v>
      </c>
      <c r="M57" s="2">
        <v>11.721</v>
      </c>
      <c r="N57" s="2">
        <v>11.742</v>
      </c>
      <c r="O57" s="2">
        <v>-1.772</v>
      </c>
      <c r="P57" s="2">
        <v>-0.239</v>
      </c>
      <c r="Q57" s="4">
        <v>0.221</v>
      </c>
      <c r="R57" s="16">
        <f t="shared" si="2"/>
        <v>6.142036690846451</v>
      </c>
      <c r="S57" s="16">
        <f t="shared" si="3"/>
        <v>-0.02546575004999907</v>
      </c>
      <c r="T57" s="3">
        <f>COS(R57)*COS(S57)*(M57+Q57/2)+B57</f>
        <v>11.851038428497509</v>
      </c>
      <c r="U57" s="3">
        <f>SIN(R57)*COS(S57)*(M57+Q57/2)+C57</f>
        <v>-1.7879204840905425</v>
      </c>
      <c r="V57" s="3">
        <f>SIN(S57)*(M57+Q57/2)+(I57-J57)+D57</f>
        <v>-0.24126545725574014</v>
      </c>
      <c r="AD57" s="2">
        <f t="shared" si="4"/>
        <v>11.851038428497509</v>
      </c>
      <c r="AE57" s="2">
        <f t="shared" si="5"/>
        <v>-1.7879204840905425</v>
      </c>
      <c r="AF57" s="2">
        <f t="shared" si="6"/>
        <v>-0.24126545725574014</v>
      </c>
      <c r="AG57" s="4">
        <f t="shared" si="7"/>
        <v>51</v>
      </c>
      <c r="AH57" s="4">
        <f t="shared" si="8"/>
        <v>0</v>
      </c>
      <c r="AI57" s="2">
        <f t="shared" si="9"/>
        <v>0.10903842849750767</v>
      </c>
      <c r="AJ57" s="2">
        <f t="shared" si="10"/>
        <v>-0.015920484090542475</v>
      </c>
      <c r="AK57" s="2">
        <f t="shared" si="11"/>
        <v>-0.0022654572557401498</v>
      </c>
      <c r="AL57" s="2">
        <f t="shared" si="12"/>
        <v>0.11021784338055654</v>
      </c>
    </row>
    <row r="58" spans="1:38" ht="12.75">
      <c r="A58" s="4" t="s">
        <v>43</v>
      </c>
      <c r="B58" s="4">
        <v>0.141</v>
      </c>
      <c r="C58" s="4">
        <v>-0.124</v>
      </c>
      <c r="D58" s="4">
        <v>-0.215</v>
      </c>
      <c r="E58" s="4">
        <v>52</v>
      </c>
      <c r="F58" s="4">
        <f t="shared" si="0"/>
        <v>52</v>
      </c>
      <c r="G58" s="4">
        <f t="shared" si="1"/>
        <v>0</v>
      </c>
      <c r="H58" s="4">
        <v>1</v>
      </c>
      <c r="I58" s="4">
        <v>1.575</v>
      </c>
      <c r="J58" s="4">
        <v>1.3</v>
      </c>
      <c r="K58" s="16">
        <v>3.1866</v>
      </c>
      <c r="L58" s="16">
        <v>101.3214</v>
      </c>
      <c r="M58" s="2">
        <v>9.564</v>
      </c>
      <c r="N58" s="2">
        <v>9.691</v>
      </c>
      <c r="O58" s="2">
        <v>0.354</v>
      </c>
      <c r="P58" s="2">
        <v>-0.139</v>
      </c>
      <c r="Q58" s="4">
        <v>0.213</v>
      </c>
      <c r="R58" s="16">
        <f t="shared" si="2"/>
        <v>0.050054995749646176</v>
      </c>
      <c r="S58" s="16">
        <f t="shared" si="3"/>
        <v>-0.020756502662267806</v>
      </c>
      <c r="T58" s="3">
        <f>COS(R58)*COS(S58)*(M58+Q58/2)+B58</f>
        <v>9.797307299288358</v>
      </c>
      <c r="U58" s="3">
        <f>SIN(R58)*COS(S58)*(M58+Q58/2)+C58</f>
        <v>0.3597505010355407</v>
      </c>
      <c r="V58" s="3">
        <f>SIN(S58)*(M58+Q58/2)+(I58-J58)+D58</f>
        <v>-0.14071134611243366</v>
      </c>
      <c r="AD58" s="2">
        <f t="shared" si="4"/>
        <v>9.797307299288358</v>
      </c>
      <c r="AE58" s="2">
        <f t="shared" si="5"/>
        <v>0.3597505010355407</v>
      </c>
      <c r="AF58" s="2">
        <f t="shared" si="6"/>
        <v>-0.14071134611243366</v>
      </c>
      <c r="AG58" s="4">
        <f t="shared" si="7"/>
        <v>52</v>
      </c>
      <c r="AH58" s="4">
        <f t="shared" si="8"/>
        <v>0</v>
      </c>
      <c r="AI58" s="2">
        <f t="shared" si="9"/>
        <v>0.10630729928835692</v>
      </c>
      <c r="AJ58" s="2">
        <f t="shared" si="10"/>
        <v>0.0057505010355407005</v>
      </c>
      <c r="AK58" s="2">
        <f t="shared" si="11"/>
        <v>-0.0017113461124336482</v>
      </c>
      <c r="AL58" s="2">
        <f t="shared" si="12"/>
        <v>0.10647647087343094</v>
      </c>
    </row>
    <row r="59" spans="1:38" ht="12.75">
      <c r="A59" s="4" t="s">
        <v>43</v>
      </c>
      <c r="B59" s="4">
        <v>0.141</v>
      </c>
      <c r="C59" s="4">
        <v>-0.124</v>
      </c>
      <c r="D59" s="4">
        <v>-0.215</v>
      </c>
      <c r="E59" s="4">
        <v>53</v>
      </c>
      <c r="F59" s="4">
        <f t="shared" si="0"/>
        <v>53</v>
      </c>
      <c r="G59" s="4">
        <f t="shared" si="1"/>
        <v>0</v>
      </c>
      <c r="H59" s="4">
        <v>1</v>
      </c>
      <c r="I59" s="4">
        <v>1.575</v>
      </c>
      <c r="J59" s="4">
        <v>1.3</v>
      </c>
      <c r="K59" s="16">
        <v>36.8615</v>
      </c>
      <c r="L59" s="16">
        <v>102.0043</v>
      </c>
      <c r="M59" s="2">
        <v>5.846</v>
      </c>
      <c r="N59" s="2">
        <v>5.032</v>
      </c>
      <c r="O59" s="2">
        <v>3.073</v>
      </c>
      <c r="P59" s="2">
        <v>-0.124</v>
      </c>
      <c r="Q59" s="4">
        <v>0.192</v>
      </c>
      <c r="R59" s="16">
        <f t="shared" si="2"/>
        <v>0.5790190880015008</v>
      </c>
      <c r="S59" s="16">
        <f t="shared" si="3"/>
        <v>-0.03148347077795033</v>
      </c>
      <c r="T59" s="3">
        <f>COS(R59)*COS(S59)*(M59+Q59/2)+B59</f>
        <v>5.111988213118092</v>
      </c>
      <c r="U59" s="3">
        <f>SIN(R59)*COS(S59)*(M59+Q59/2)+C59</f>
        <v>3.1258699623288555</v>
      </c>
      <c r="V59" s="3">
        <f>SIN(S59)*(M59+Q59/2)+(I59-J59)+D59</f>
        <v>-0.12704387986150148</v>
      </c>
      <c r="AD59" s="2">
        <f t="shared" si="4"/>
        <v>5.111988213118092</v>
      </c>
      <c r="AE59" s="2">
        <f t="shared" si="5"/>
        <v>3.1258699623288555</v>
      </c>
      <c r="AF59" s="2">
        <f t="shared" si="6"/>
        <v>-0.12704387986150148</v>
      </c>
      <c r="AG59" s="4">
        <f t="shared" si="7"/>
        <v>53</v>
      </c>
      <c r="AH59" s="4">
        <f t="shared" si="8"/>
        <v>0</v>
      </c>
      <c r="AI59" s="2">
        <f t="shared" si="9"/>
        <v>0.07998821311809223</v>
      </c>
      <c r="AJ59" s="2">
        <f t="shared" si="10"/>
        <v>0.052869962328855546</v>
      </c>
      <c r="AK59" s="2">
        <f t="shared" si="11"/>
        <v>-0.0030438798615014806</v>
      </c>
      <c r="AL59" s="2">
        <f t="shared" si="12"/>
        <v>0.0959302473628167</v>
      </c>
    </row>
    <row r="60" spans="1:38" ht="12.75">
      <c r="A60" s="4" t="s">
        <v>43</v>
      </c>
      <c r="B60" s="4">
        <v>0.141</v>
      </c>
      <c r="C60" s="4">
        <v>-0.124</v>
      </c>
      <c r="D60" s="4">
        <v>-0.215</v>
      </c>
      <c r="E60" s="4">
        <v>54</v>
      </c>
      <c r="F60" s="4">
        <f t="shared" si="0"/>
        <v>54</v>
      </c>
      <c r="G60" s="4">
        <f t="shared" si="1"/>
        <v>0</v>
      </c>
      <c r="H60" s="4">
        <v>1</v>
      </c>
      <c r="I60" s="4">
        <v>1.575</v>
      </c>
      <c r="J60" s="4">
        <v>1.3</v>
      </c>
      <c r="K60" s="16">
        <v>32.5128</v>
      </c>
      <c r="L60" s="16">
        <v>101.0422</v>
      </c>
      <c r="M60" s="2">
        <v>13.813</v>
      </c>
      <c r="N60" s="2">
        <v>12.19</v>
      </c>
      <c r="O60" s="2">
        <v>6.626</v>
      </c>
      <c r="P60" s="2">
        <v>-0.166</v>
      </c>
      <c r="Q60" s="4">
        <v>0.204</v>
      </c>
      <c r="R60" s="16">
        <f t="shared" si="2"/>
        <v>0.5107098681381711</v>
      </c>
      <c r="S60" s="16">
        <f t="shared" si="3"/>
        <v>-0.016370839317856545</v>
      </c>
      <c r="T60" s="3">
        <f>COS(R60)*COS(S60)*(M60+Q60/2)+B60</f>
        <v>12.278787968058602</v>
      </c>
      <c r="U60" s="3">
        <f>SIN(R60)*COS(S60)*(M60+Q60/2)+C60</f>
        <v>6.676694077353432</v>
      </c>
      <c r="V60" s="3">
        <f>SIN(S60)*(M60+Q60/2)+(I60-J60)+D60</f>
        <v>-0.1677900540011303</v>
      </c>
      <c r="AD60" s="2">
        <f t="shared" si="4"/>
        <v>12.278787968058602</v>
      </c>
      <c r="AE60" s="2">
        <f t="shared" si="5"/>
        <v>6.676694077353432</v>
      </c>
      <c r="AF60" s="2">
        <f t="shared" si="6"/>
        <v>-0.1677900540011303</v>
      </c>
      <c r="AG60" s="4">
        <f t="shared" si="7"/>
        <v>54</v>
      </c>
      <c r="AH60" s="4">
        <f t="shared" si="8"/>
        <v>0</v>
      </c>
      <c r="AI60" s="2">
        <f t="shared" si="9"/>
        <v>0.08878796805860212</v>
      </c>
      <c r="AJ60" s="2">
        <f t="shared" si="10"/>
        <v>0.05069407735343123</v>
      </c>
      <c r="AK60" s="2">
        <f t="shared" si="11"/>
        <v>-0.0017900540011303034</v>
      </c>
      <c r="AL60" s="2">
        <f t="shared" si="12"/>
        <v>0.10225652567938137</v>
      </c>
    </row>
    <row r="61" spans="1:38" ht="12.75">
      <c r="A61" s="4" t="s">
        <v>43</v>
      </c>
      <c r="B61" s="4">
        <v>0.141</v>
      </c>
      <c r="C61" s="4">
        <v>-0.124</v>
      </c>
      <c r="D61" s="4">
        <v>-0.215</v>
      </c>
      <c r="E61" s="4">
        <v>55</v>
      </c>
      <c r="F61" s="4">
        <f t="shared" si="0"/>
        <v>55</v>
      </c>
      <c r="G61" s="4">
        <f t="shared" si="1"/>
        <v>0</v>
      </c>
      <c r="H61" s="4">
        <v>1</v>
      </c>
      <c r="I61" s="4">
        <v>1.575</v>
      </c>
      <c r="J61" s="4">
        <v>1.3</v>
      </c>
      <c r="K61" s="16">
        <v>43.647</v>
      </c>
      <c r="L61" s="16">
        <v>100.1773</v>
      </c>
      <c r="M61" s="2">
        <v>15.553</v>
      </c>
      <c r="N61" s="2">
        <v>12.179</v>
      </c>
      <c r="O61" s="2">
        <v>9.723</v>
      </c>
      <c r="P61" s="2">
        <v>0.015</v>
      </c>
      <c r="Q61" s="4">
        <v>0.303</v>
      </c>
      <c r="R61" s="16">
        <f t="shared" si="2"/>
        <v>0.6856054727561686</v>
      </c>
      <c r="S61" s="16">
        <f t="shared" si="3"/>
        <v>-0.0027850218874074795</v>
      </c>
      <c r="T61" s="3">
        <f>COS(R61)*COS(S61)*(M61+Q61/2)+B61</f>
        <v>12.29679868945263</v>
      </c>
      <c r="U61" s="3">
        <f>SIN(R61)*COS(S61)*(M61+Q61/2)+C61</f>
        <v>9.819136603626044</v>
      </c>
      <c r="V61" s="3">
        <f>SIN(S61)*(M61+Q61/2)+(I61-J61)+D61</f>
        <v>0.016262680309564403</v>
      </c>
      <c r="AD61" s="2">
        <f t="shared" si="4"/>
        <v>12.29679868945263</v>
      </c>
      <c r="AE61" s="2">
        <f t="shared" si="5"/>
        <v>9.819136603626044</v>
      </c>
      <c r="AF61" s="2">
        <f t="shared" si="6"/>
        <v>0.016262680309564403</v>
      </c>
      <c r="AG61" s="4">
        <f t="shared" si="7"/>
        <v>55</v>
      </c>
      <c r="AH61" s="4">
        <f t="shared" si="8"/>
        <v>0</v>
      </c>
      <c r="AI61" s="2">
        <f t="shared" si="9"/>
        <v>0.11779868945263061</v>
      </c>
      <c r="AJ61" s="2">
        <f t="shared" si="10"/>
        <v>0.09613660362604293</v>
      </c>
      <c r="AK61" s="2">
        <f t="shared" si="11"/>
        <v>0.001262680309564404</v>
      </c>
      <c r="AL61" s="2">
        <f t="shared" si="12"/>
        <v>0.15205384623570808</v>
      </c>
    </row>
    <row r="62" spans="1:38" ht="12.75">
      <c r="A62" s="4" t="s">
        <v>43</v>
      </c>
      <c r="B62" s="4">
        <v>0.141</v>
      </c>
      <c r="C62" s="4">
        <v>-0.124</v>
      </c>
      <c r="D62" s="4">
        <v>-0.215</v>
      </c>
      <c r="E62" s="4">
        <v>56</v>
      </c>
      <c r="F62" s="4">
        <f t="shared" si="0"/>
        <v>56</v>
      </c>
      <c r="G62" s="4">
        <f t="shared" si="1"/>
        <v>0</v>
      </c>
      <c r="H62" s="4">
        <v>1</v>
      </c>
      <c r="I62" s="4">
        <v>1.575</v>
      </c>
      <c r="J62" s="4">
        <v>1.3</v>
      </c>
      <c r="K62" s="16">
        <v>63.9775</v>
      </c>
      <c r="L62" s="16">
        <v>100.2192</v>
      </c>
      <c r="M62" s="2">
        <v>13.406</v>
      </c>
      <c r="N62" s="2">
        <v>7.328</v>
      </c>
      <c r="O62" s="2">
        <v>11.192</v>
      </c>
      <c r="P62" s="2">
        <v>0.013</v>
      </c>
      <c r="Q62" s="4">
        <v>0.188</v>
      </c>
      <c r="R62" s="16">
        <f t="shared" si="2"/>
        <v>1.0049562199752051</v>
      </c>
      <c r="S62" s="16">
        <f t="shared" si="3"/>
        <v>-0.0034431855483345597</v>
      </c>
      <c r="T62" s="3">
        <f>COS(R62)*COS(S62)*(M62+Q62/2)+B62</f>
        <v>7.3786469137083515</v>
      </c>
      <c r="U62" s="3">
        <f>SIN(R62)*COS(S62)*(M62+Q62/2)+C62</f>
        <v>11.271802143389547</v>
      </c>
      <c r="V62" s="3">
        <f>SIN(S62)*(M62+Q62/2)+(I62-J62)+D62</f>
        <v>0.013517086944180023</v>
      </c>
      <c r="AD62" s="2">
        <f t="shared" si="4"/>
        <v>7.3786469137083515</v>
      </c>
      <c r="AE62" s="2">
        <f t="shared" si="5"/>
        <v>11.271802143389547</v>
      </c>
      <c r="AF62" s="2">
        <f t="shared" si="6"/>
        <v>0.013517086944180023</v>
      </c>
      <c r="AG62" s="4">
        <f t="shared" si="7"/>
        <v>56</v>
      </c>
      <c r="AH62" s="4">
        <f t="shared" si="8"/>
        <v>0</v>
      </c>
      <c r="AI62" s="2">
        <f t="shared" si="9"/>
        <v>0.05064691370835117</v>
      </c>
      <c r="AJ62" s="2">
        <f t="shared" si="10"/>
        <v>0.07980214338954639</v>
      </c>
      <c r="AK62" s="2">
        <f t="shared" si="11"/>
        <v>0.000517086944180024</v>
      </c>
      <c r="AL62" s="2">
        <f t="shared" si="12"/>
        <v>0.0945185660949992</v>
      </c>
    </row>
    <row r="63" spans="1:38" ht="12.75">
      <c r="A63" s="4" t="s">
        <v>43</v>
      </c>
      <c r="B63" s="4">
        <v>0.141</v>
      </c>
      <c r="C63" s="4">
        <v>-0.124</v>
      </c>
      <c r="D63" s="4">
        <v>-0.215</v>
      </c>
      <c r="E63" s="4">
        <v>57</v>
      </c>
      <c r="F63" s="4">
        <f t="shared" si="0"/>
        <v>57</v>
      </c>
      <c r="G63" s="4">
        <f t="shared" si="1"/>
        <v>0</v>
      </c>
      <c r="H63" s="4">
        <v>1</v>
      </c>
      <c r="I63" s="4">
        <v>1.575</v>
      </c>
      <c r="J63" s="4">
        <v>1.3</v>
      </c>
      <c r="K63" s="16">
        <v>75.588</v>
      </c>
      <c r="L63" s="16">
        <v>99.7753</v>
      </c>
      <c r="M63" s="2">
        <v>11.846</v>
      </c>
      <c r="N63" s="2">
        <v>4.573</v>
      </c>
      <c r="O63" s="2">
        <v>10.862</v>
      </c>
      <c r="P63" s="2">
        <v>0.101</v>
      </c>
      <c r="Q63" s="4">
        <v>0.292</v>
      </c>
      <c r="R63" s="16">
        <f t="shared" si="2"/>
        <v>1.1873335274977264</v>
      </c>
      <c r="S63" s="16">
        <f t="shared" si="3"/>
        <v>0.0035295793463079317</v>
      </c>
      <c r="T63" s="3">
        <f>COS(R63)*COS(S63)*(M63+Q63/2)+B63</f>
        <v>4.627587201545486</v>
      </c>
      <c r="U63" s="3">
        <f>SIN(R63)*COS(S63)*(M63+Q63/2)+C63</f>
        <v>10.997007496603944</v>
      </c>
      <c r="V63" s="3">
        <f>SIN(S63)*(M63+Q63/2)+(I63-J63)+D63</f>
        <v>0.10232662763710029</v>
      </c>
      <c r="AD63" s="2">
        <f t="shared" si="4"/>
        <v>4.627587201545486</v>
      </c>
      <c r="AE63" s="2">
        <f t="shared" si="5"/>
        <v>10.997007496603944</v>
      </c>
      <c r="AF63" s="2">
        <f t="shared" si="6"/>
        <v>0.10232662763710029</v>
      </c>
      <c r="AG63" s="4">
        <f t="shared" si="7"/>
        <v>57</v>
      </c>
      <c r="AH63" s="4">
        <f t="shared" si="8"/>
        <v>0</v>
      </c>
      <c r="AI63" s="2">
        <f t="shared" si="9"/>
        <v>0.0545872015454858</v>
      </c>
      <c r="AJ63" s="2">
        <f t="shared" si="10"/>
        <v>0.13500749660394362</v>
      </c>
      <c r="AK63" s="2">
        <f t="shared" si="11"/>
        <v>0.001326627637100286</v>
      </c>
      <c r="AL63" s="2">
        <f t="shared" si="12"/>
        <v>0.1456315441541387</v>
      </c>
    </row>
    <row r="64" spans="1:38" ht="12.75">
      <c r="A64" s="4" t="s">
        <v>43</v>
      </c>
      <c r="B64" s="4">
        <v>0.141</v>
      </c>
      <c r="C64" s="4">
        <v>-0.124</v>
      </c>
      <c r="D64" s="4">
        <v>-0.215</v>
      </c>
      <c r="E64" s="4">
        <v>58</v>
      </c>
      <c r="F64" s="4">
        <f t="shared" si="0"/>
        <v>58</v>
      </c>
      <c r="G64" s="4">
        <f t="shared" si="1"/>
        <v>0</v>
      </c>
      <c r="H64" s="4">
        <v>1</v>
      </c>
      <c r="I64" s="4">
        <v>1.575</v>
      </c>
      <c r="J64" s="4">
        <v>1.3</v>
      </c>
      <c r="K64" s="16">
        <v>71.8808</v>
      </c>
      <c r="L64" s="16">
        <v>99.7745</v>
      </c>
      <c r="M64" s="2">
        <v>14.604</v>
      </c>
      <c r="N64" s="2">
        <v>6.384</v>
      </c>
      <c r="O64" s="2">
        <v>13.078</v>
      </c>
      <c r="P64" s="2">
        <v>0.11</v>
      </c>
      <c r="Q64" s="4">
        <v>0.239</v>
      </c>
      <c r="R64" s="16">
        <f t="shared" si="2"/>
        <v>1.129100966070786</v>
      </c>
      <c r="S64" s="16">
        <f t="shared" si="3"/>
        <v>0.0035421457169222403</v>
      </c>
      <c r="T64" s="3">
        <f>COS(R64)*COS(S64)*(M64+Q64/2)+B64</f>
        <v>6.434855294935357</v>
      </c>
      <c r="U64" s="3">
        <f>SIN(R64)*COS(S64)*(M64+Q64/2)+C64</f>
        <v>13.186376323570679</v>
      </c>
      <c r="V64" s="3">
        <f>SIN(S64)*(M64+Q64/2)+(I64-J64)+D64</f>
        <v>0.11215267340478344</v>
      </c>
      <c r="AD64" s="2">
        <f t="shared" si="4"/>
        <v>6.434855294935357</v>
      </c>
      <c r="AE64" s="2">
        <f t="shared" si="5"/>
        <v>13.186376323570679</v>
      </c>
      <c r="AF64" s="2">
        <f t="shared" si="6"/>
        <v>0.11215267340478344</v>
      </c>
      <c r="AG64" s="4">
        <f t="shared" si="7"/>
        <v>58</v>
      </c>
      <c r="AH64" s="4">
        <f t="shared" si="8"/>
        <v>0</v>
      </c>
      <c r="AI64" s="2">
        <f t="shared" si="9"/>
        <v>0.050855294935356454</v>
      </c>
      <c r="AJ64" s="2">
        <f t="shared" si="10"/>
        <v>0.10837632357067939</v>
      </c>
      <c r="AK64" s="2">
        <f t="shared" si="11"/>
        <v>0.0021526734047834367</v>
      </c>
      <c r="AL64" s="2">
        <f t="shared" si="12"/>
        <v>0.11973438326749068</v>
      </c>
    </row>
    <row r="65" spans="1:38" ht="12.75">
      <c r="A65" s="4" t="s">
        <v>43</v>
      </c>
      <c r="B65" s="4">
        <v>0.141</v>
      </c>
      <c r="C65" s="4">
        <v>-0.124</v>
      </c>
      <c r="D65" s="4">
        <v>-0.215</v>
      </c>
      <c r="E65" s="4">
        <v>59</v>
      </c>
      <c r="F65" s="4">
        <f t="shared" si="0"/>
        <v>59</v>
      </c>
      <c r="G65" s="4">
        <f t="shared" si="1"/>
        <v>0</v>
      </c>
      <c r="H65" s="4">
        <v>1</v>
      </c>
      <c r="I65" s="4">
        <v>1.575</v>
      </c>
      <c r="J65" s="4">
        <v>1.3</v>
      </c>
      <c r="K65" s="16">
        <v>60.5098</v>
      </c>
      <c r="L65" s="16">
        <v>100.1205</v>
      </c>
      <c r="M65" s="2">
        <v>17.287</v>
      </c>
      <c r="N65" s="2">
        <v>10.19</v>
      </c>
      <c r="O65" s="2">
        <v>13.942</v>
      </c>
      <c r="P65" s="2">
        <v>0.026</v>
      </c>
      <c r="Q65" s="4">
        <v>0.193</v>
      </c>
      <c r="R65" s="16">
        <f t="shared" si="2"/>
        <v>0.9504857157509384</v>
      </c>
      <c r="S65" s="16">
        <f t="shared" si="3"/>
        <v>-0.0018928095737880124</v>
      </c>
      <c r="T65" s="3">
        <f>COS(R65)*COS(S65)*(M65+Q65/2)+B65</f>
        <v>10.245800666976612</v>
      </c>
      <c r="U65" s="3">
        <f>SIN(R65)*COS(S65)*(M65+Q65/2)+C65</f>
        <v>14.020892826792101</v>
      </c>
      <c r="V65" s="3">
        <f>SIN(S65)*(M65+Q65/2)+(I65-J65)+D65</f>
        <v>0.027096364421527408</v>
      </c>
      <c r="AD65" s="2">
        <f t="shared" si="4"/>
        <v>10.245800666976612</v>
      </c>
      <c r="AE65" s="2">
        <f t="shared" si="5"/>
        <v>14.020892826792101</v>
      </c>
      <c r="AF65" s="2">
        <f t="shared" si="6"/>
        <v>0.027096364421527408</v>
      </c>
      <c r="AG65" s="4">
        <f t="shared" si="7"/>
        <v>59</v>
      </c>
      <c r="AH65" s="4">
        <f t="shared" si="8"/>
        <v>0</v>
      </c>
      <c r="AI65" s="2">
        <f t="shared" si="9"/>
        <v>0.055800666976612234</v>
      </c>
      <c r="AJ65" s="2">
        <f t="shared" si="10"/>
        <v>0.07889282679210119</v>
      </c>
      <c r="AK65" s="2">
        <f t="shared" si="11"/>
        <v>0.0010963644215274092</v>
      </c>
      <c r="AL65" s="2">
        <f t="shared" si="12"/>
        <v>0.09663847354562288</v>
      </c>
    </row>
    <row r="66" spans="1:38" ht="12.75">
      <c r="A66" s="4" t="s">
        <v>43</v>
      </c>
      <c r="B66" s="4">
        <v>0.141</v>
      </c>
      <c r="C66" s="4">
        <v>-0.124</v>
      </c>
      <c r="D66" s="4">
        <v>-0.215</v>
      </c>
      <c r="E66" s="4" t="s">
        <v>10</v>
      </c>
      <c r="F66" s="4">
        <f aca="true" t="shared" si="13" ref="F66:F123">IF(ISNUMBER(E66)=TRUE,E66,VALUE(RIGHT(E66,LEN(E66)-1)))</f>
        <v>60</v>
      </c>
      <c r="G66" s="4">
        <f t="shared" si="1"/>
        <v>1</v>
      </c>
      <c r="H66" s="4">
        <v>1</v>
      </c>
      <c r="I66" s="4">
        <v>1.575</v>
      </c>
      <c r="J66" s="4">
        <v>1.3</v>
      </c>
      <c r="K66" s="16">
        <v>67.0963</v>
      </c>
      <c r="L66" s="16">
        <v>99.9231</v>
      </c>
      <c r="M66" s="2">
        <v>19.043</v>
      </c>
      <c r="N66" s="2">
        <v>9.551</v>
      </c>
      <c r="O66" s="2">
        <v>16.432</v>
      </c>
      <c r="P66" s="2">
        <v>0.082</v>
      </c>
      <c r="Q66" s="4">
        <v>0.187</v>
      </c>
      <c r="R66" s="16">
        <f t="shared" si="2"/>
        <v>1.0539462158152844</v>
      </c>
      <c r="S66" s="16">
        <f t="shared" si="3"/>
        <v>0.0012079423753050822</v>
      </c>
      <c r="T66" s="3">
        <f>COS(R66)*COS(S66)*(M66+Q66/2)+B66</f>
        <v>9.597182499140073</v>
      </c>
      <c r="U66" s="3">
        <f>SIN(R66)*COS(S66)*(M66+Q66/2)+C66</f>
        <v>16.512878026045136</v>
      </c>
      <c r="V66" s="3">
        <f>SIN(S66)*(M66+Q66/2)+(I66-J66)+D66</f>
        <v>0.08311578364355585</v>
      </c>
      <c r="W66" s="2">
        <f>T66-T67</f>
        <v>1.18983353124589</v>
      </c>
      <c r="X66" s="2">
        <f>U66-U67</f>
        <v>-0.48550828919702127</v>
      </c>
      <c r="Y66" s="2">
        <f>V66-V67</f>
        <v>-0.044292395407262874</v>
      </c>
      <c r="Z66" s="2">
        <f>W66/2+T67</f>
        <v>9.002265733517127</v>
      </c>
      <c r="AA66" s="2">
        <f>X66/2+U67</f>
        <v>16.755632170643647</v>
      </c>
      <c r="AB66" s="17">
        <f>Y66/2+V67</f>
        <v>0.10526198134718728</v>
      </c>
      <c r="AD66" s="2">
        <f t="shared" si="4"/>
        <v>9.002265733517127</v>
      </c>
      <c r="AE66" s="2">
        <f t="shared" si="5"/>
        <v>16.755632170643647</v>
      </c>
      <c r="AF66" s="2">
        <f t="shared" si="6"/>
        <v>0.10526198134718728</v>
      </c>
      <c r="AG66" s="4">
        <f t="shared" si="7"/>
        <v>60</v>
      </c>
      <c r="AH66" s="4">
        <f t="shared" si="8"/>
        <v>1</v>
      </c>
      <c r="AI66" s="2">
        <f t="shared" si="9"/>
        <v>0.04618249914007322</v>
      </c>
      <c r="AJ66" s="2">
        <f t="shared" si="10"/>
        <v>0.08087802604513783</v>
      </c>
      <c r="AK66" s="2">
        <f t="shared" si="11"/>
        <v>0.0011157836435558427</v>
      </c>
      <c r="AL66" s="2">
        <f t="shared" si="12"/>
        <v>0.09314141558361716</v>
      </c>
    </row>
    <row r="67" spans="1:38" ht="12.75">
      <c r="A67" s="4" t="s">
        <v>43</v>
      </c>
      <c r="B67" s="4">
        <v>0.141</v>
      </c>
      <c r="C67" s="4">
        <v>-0.124</v>
      </c>
      <c r="D67" s="4">
        <v>-0.215</v>
      </c>
      <c r="E67" s="4" t="s">
        <v>11</v>
      </c>
      <c r="F67" s="4">
        <f t="shared" si="13"/>
        <v>60</v>
      </c>
      <c r="G67" s="4">
        <f aca="true" t="shared" si="14" ref="G67:G123">IF(AND(LEFT(E67)&lt;&gt;"A",LEFT(E67)&lt;&gt;"B"),0,IF(LEFT(E67)="B",2,1))</f>
        <v>2</v>
      </c>
      <c r="H67" s="4">
        <v>1</v>
      </c>
      <c r="I67" s="4">
        <v>1.575</v>
      </c>
      <c r="J67" s="4">
        <v>1.3</v>
      </c>
      <c r="K67" s="16">
        <v>71.3663</v>
      </c>
      <c r="L67" s="16">
        <v>99.7743</v>
      </c>
      <c r="M67" s="2">
        <v>18.92</v>
      </c>
      <c r="N67" s="2">
        <v>8.367</v>
      </c>
      <c r="O67" s="2">
        <v>16.914</v>
      </c>
      <c r="P67" s="2">
        <v>0.126</v>
      </c>
      <c r="Q67" s="4">
        <v>0.187</v>
      </c>
      <c r="R67" s="16">
        <f aca="true" t="shared" si="15" ref="R67:R123">PI()/200*K67</f>
        <v>1.1210192189694264</v>
      </c>
      <c r="S67" s="16">
        <f aca="true" t="shared" si="16" ref="S67:S123">PI()/2-PI()/200*L67</f>
        <v>0.0035452873095760395</v>
      </c>
      <c r="T67" s="3">
        <f>COS(R67)*COS(S67)*(M67+Q67/2)+B67</f>
        <v>8.407348967894183</v>
      </c>
      <c r="U67" s="3">
        <f>SIN(R67)*COS(S67)*(M67+Q67/2)+C67</f>
        <v>16.998386315242158</v>
      </c>
      <c r="V67" s="3">
        <f>SIN(S67)*(M67+Q67/2)+(I67-J67)+D67</f>
        <v>0.12740817905081872</v>
      </c>
      <c r="AD67" s="2">
        <f aca="true" t="shared" si="17" ref="AD67:AD106">IF(Z67&lt;&gt;"",Z67,T67)</f>
        <v>8.407348967894183</v>
      </c>
      <c r="AE67" s="2">
        <f aca="true" t="shared" si="18" ref="AE67:AE106">IF(AA67&lt;&gt;"",AA67,U67)</f>
        <v>16.998386315242158</v>
      </c>
      <c r="AF67" s="2">
        <f aca="true" t="shared" si="19" ref="AF67:AF127">IF(AB67&lt;&gt;"",AB67,V67)</f>
        <v>0.12740817905081872</v>
      </c>
      <c r="AG67" s="4">
        <f aca="true" t="shared" si="20" ref="AG67:AG123">F67</f>
        <v>60</v>
      </c>
      <c r="AH67" s="4">
        <f aca="true" t="shared" si="21" ref="AH67:AH123">G67</f>
        <v>2</v>
      </c>
      <c r="AI67" s="2">
        <f aca="true" t="shared" si="22" ref="AI67:AI106">T67-N67</f>
        <v>0.04034896789418241</v>
      </c>
      <c r="AJ67" s="2">
        <f aca="true" t="shared" si="23" ref="AJ67:AJ106">U67-O67</f>
        <v>0.08438631524215623</v>
      </c>
      <c r="AK67" s="2">
        <f aca="true" t="shared" si="24" ref="AK67:AK106">V67-P67</f>
        <v>0.0014081790508187197</v>
      </c>
      <c r="AL67" s="2">
        <f aca="true" t="shared" si="25" ref="AL67:AL127">SQRT(AI67^2+AJ67^2+AK67^2)</f>
        <v>0.09354716659799749</v>
      </c>
    </row>
    <row r="68" spans="1:38" ht="12.75">
      <c r="A68" s="4" t="s">
        <v>43</v>
      </c>
      <c r="B68" s="4">
        <v>0.141</v>
      </c>
      <c r="C68" s="4">
        <v>-0.124</v>
      </c>
      <c r="D68" s="4">
        <v>-0.215</v>
      </c>
      <c r="E68" s="4">
        <v>61</v>
      </c>
      <c r="F68" s="4">
        <f t="shared" si="13"/>
        <v>61</v>
      </c>
      <c r="G68" s="4">
        <f t="shared" si="14"/>
        <v>0</v>
      </c>
      <c r="H68" s="4">
        <v>1</v>
      </c>
      <c r="I68" s="4">
        <v>1.575</v>
      </c>
      <c r="J68" s="4">
        <v>1.3</v>
      </c>
      <c r="K68" s="16">
        <v>85.4066</v>
      </c>
      <c r="L68" s="16">
        <v>99.6758</v>
      </c>
      <c r="M68" s="2">
        <v>16.122</v>
      </c>
      <c r="N68" s="2">
        <v>3.804</v>
      </c>
      <c r="O68" s="2">
        <v>15.576</v>
      </c>
      <c r="P68" s="2">
        <v>0.141</v>
      </c>
      <c r="Q68" s="4">
        <v>0.204</v>
      </c>
      <c r="R68" s="16">
        <f t="shared" si="15"/>
        <v>1.3415637356404102</v>
      </c>
      <c r="S68" s="16">
        <f t="shared" si="16"/>
        <v>0.00509252169146901</v>
      </c>
      <c r="T68" s="3">
        <f>COS(R68)*COS(S68)*(M68+Q68/2)+B68</f>
        <v>3.8275358743822885</v>
      </c>
      <c r="U68" s="3">
        <f>SIN(R68)*COS(S68)*(M68+Q68/2)+C68</f>
        <v>15.67539249035787</v>
      </c>
      <c r="V68" s="3">
        <f>SIN(S68)*(M68+Q68/2)+(I68-J68)+D68</f>
        <v>0.14262071481011127</v>
      </c>
      <c r="AD68" s="2">
        <f t="shared" si="17"/>
        <v>3.8275358743822885</v>
      </c>
      <c r="AE68" s="2">
        <f t="shared" si="18"/>
        <v>15.67539249035787</v>
      </c>
      <c r="AF68" s="2">
        <f t="shared" si="19"/>
        <v>0.14262071481011127</v>
      </c>
      <c r="AG68" s="4">
        <f t="shared" si="20"/>
        <v>61</v>
      </c>
      <c r="AH68" s="4">
        <f t="shared" si="21"/>
        <v>0</v>
      </c>
      <c r="AI68" s="2">
        <f t="shared" si="22"/>
        <v>0.023535874382288657</v>
      </c>
      <c r="AJ68" s="2">
        <f t="shared" si="23"/>
        <v>0.09939249035786979</v>
      </c>
      <c r="AK68" s="2">
        <f t="shared" si="24"/>
        <v>0.001620714810111279</v>
      </c>
      <c r="AL68" s="2">
        <f t="shared" si="25"/>
        <v>0.10215395850858558</v>
      </c>
    </row>
    <row r="69" spans="1:38" ht="12.75">
      <c r="A69" s="4" t="s">
        <v>43</v>
      </c>
      <c r="B69" s="4">
        <v>0.141</v>
      </c>
      <c r="C69" s="4">
        <v>-0.124</v>
      </c>
      <c r="D69" s="4">
        <v>-0.215</v>
      </c>
      <c r="E69" s="4">
        <v>62</v>
      </c>
      <c r="F69" s="4">
        <f t="shared" si="13"/>
        <v>62</v>
      </c>
      <c r="G69" s="4">
        <f t="shared" si="14"/>
        <v>0</v>
      </c>
      <c r="H69" s="4">
        <v>1</v>
      </c>
      <c r="I69" s="4">
        <v>1.575</v>
      </c>
      <c r="J69" s="4">
        <v>1.3</v>
      </c>
      <c r="K69" s="16">
        <v>84.7211</v>
      </c>
      <c r="L69" s="16">
        <v>99.3458</v>
      </c>
      <c r="M69" s="2">
        <v>18.121</v>
      </c>
      <c r="N69" s="2">
        <v>4.448</v>
      </c>
      <c r="O69" s="2">
        <v>17.476</v>
      </c>
      <c r="P69" s="2">
        <v>0.245</v>
      </c>
      <c r="Q69" s="4">
        <v>0.28</v>
      </c>
      <c r="R69" s="16">
        <f t="shared" si="15"/>
        <v>1.3307959268202314</v>
      </c>
      <c r="S69" s="16">
        <f t="shared" si="16"/>
        <v>0.010276149569892201</v>
      </c>
      <c r="T69" s="3">
        <f>COS(R69)*COS(S69)*(M69+Q69/2)+B69</f>
        <v>4.4814655707388</v>
      </c>
      <c r="U69" s="3">
        <f>SIN(R69)*COS(S69)*(M69+Q69/2)+C69</f>
        <v>17.612664492165614</v>
      </c>
      <c r="V69" s="3">
        <f>SIN(S69)*(M69+Q69/2)+(I69-J69)+D69</f>
        <v>0.24764946464799206</v>
      </c>
      <c r="AD69" s="2">
        <f t="shared" si="17"/>
        <v>4.4814655707388</v>
      </c>
      <c r="AE69" s="2">
        <f t="shared" si="18"/>
        <v>17.612664492165614</v>
      </c>
      <c r="AF69" s="2">
        <f t="shared" si="19"/>
        <v>0.24764946464799206</v>
      </c>
      <c r="AG69" s="4">
        <f t="shared" si="20"/>
        <v>62</v>
      </c>
      <c r="AH69" s="4">
        <f t="shared" si="21"/>
        <v>0</v>
      </c>
      <c r="AI69" s="2">
        <f t="shared" si="22"/>
        <v>0.033465570738799855</v>
      </c>
      <c r="AJ69" s="2">
        <f t="shared" si="23"/>
        <v>0.1366644921656146</v>
      </c>
      <c r="AK69" s="2">
        <f t="shared" si="24"/>
        <v>0.002649464647992067</v>
      </c>
      <c r="AL69" s="2">
        <f t="shared" si="25"/>
        <v>0.14072720954627044</v>
      </c>
    </row>
    <row r="70" spans="1:38" ht="12.75">
      <c r="A70" s="4" t="s">
        <v>43</v>
      </c>
      <c r="B70" s="4">
        <v>0.141</v>
      </c>
      <c r="C70" s="4">
        <v>-0.124</v>
      </c>
      <c r="D70" s="4">
        <v>-0.215</v>
      </c>
      <c r="E70" s="4">
        <v>63</v>
      </c>
      <c r="F70" s="4">
        <f t="shared" si="13"/>
        <v>63</v>
      </c>
      <c r="G70" s="4">
        <f t="shared" si="14"/>
        <v>0</v>
      </c>
      <c r="H70" s="4">
        <v>1</v>
      </c>
      <c r="I70" s="4">
        <v>1.575</v>
      </c>
      <c r="J70" s="4">
        <v>1.3</v>
      </c>
      <c r="K70" s="16">
        <v>63.0442</v>
      </c>
      <c r="L70" s="16">
        <v>99.6947</v>
      </c>
      <c r="M70" s="2">
        <v>23.035</v>
      </c>
      <c r="N70" s="2">
        <v>12.774</v>
      </c>
      <c r="O70" s="2">
        <v>19.137</v>
      </c>
      <c r="P70" s="2">
        <v>0.169</v>
      </c>
      <c r="Q70" s="4">
        <v>0.216</v>
      </c>
      <c r="R70" s="16">
        <f t="shared" si="15"/>
        <v>0.9902959778572282</v>
      </c>
      <c r="S70" s="16">
        <f t="shared" si="16"/>
        <v>0.0047956411857046355</v>
      </c>
      <c r="T70" s="3">
        <f>COS(R70)*COS(S70)*(M70+Q70/2)+B70</f>
        <v>12.833456310509437</v>
      </c>
      <c r="U70" s="3">
        <f>SIN(R70)*COS(S70)*(M70+Q70/2)+C70</f>
        <v>19.22768427072199</v>
      </c>
      <c r="V70" s="3">
        <f>SIN(S70)*(M70+Q70/2)+(I70-J70)+D70</f>
        <v>0.1709850985505125</v>
      </c>
      <c r="AD70" s="2">
        <f t="shared" si="17"/>
        <v>12.833456310509437</v>
      </c>
      <c r="AE70" s="2">
        <f t="shared" si="18"/>
        <v>19.22768427072199</v>
      </c>
      <c r="AF70" s="2">
        <f t="shared" si="19"/>
        <v>0.1709850985505125</v>
      </c>
      <c r="AG70" s="4">
        <f t="shared" si="20"/>
        <v>63</v>
      </c>
      <c r="AH70" s="4">
        <f t="shared" si="21"/>
        <v>0</v>
      </c>
      <c r="AI70" s="2">
        <f t="shared" si="22"/>
        <v>0.05945631050943767</v>
      </c>
      <c r="AJ70" s="2">
        <f t="shared" si="23"/>
        <v>0.09068427072199015</v>
      </c>
      <c r="AK70" s="2">
        <f t="shared" si="24"/>
        <v>0.0019850985505124874</v>
      </c>
      <c r="AL70" s="2">
        <f t="shared" si="25"/>
        <v>0.10845566113407412</v>
      </c>
    </row>
    <row r="71" spans="1:38" ht="12.75">
      <c r="A71" s="4" t="s">
        <v>43</v>
      </c>
      <c r="B71" s="4">
        <v>0.141</v>
      </c>
      <c r="C71" s="4">
        <v>-0.124</v>
      </c>
      <c r="D71" s="4">
        <v>-0.215</v>
      </c>
      <c r="E71" s="4">
        <v>64</v>
      </c>
      <c r="F71" s="4">
        <f t="shared" si="13"/>
        <v>64</v>
      </c>
      <c r="G71" s="4">
        <f t="shared" si="14"/>
        <v>0</v>
      </c>
      <c r="H71" s="4">
        <v>1</v>
      </c>
      <c r="I71" s="4">
        <v>1.575</v>
      </c>
      <c r="J71" s="4">
        <v>1.3</v>
      </c>
      <c r="K71" s="16">
        <v>66.4972</v>
      </c>
      <c r="L71" s="16">
        <v>99.6951</v>
      </c>
      <c r="M71" s="2">
        <v>25.214</v>
      </c>
      <c r="N71" s="2">
        <v>12.806</v>
      </c>
      <c r="O71" s="2">
        <v>21.678</v>
      </c>
      <c r="P71" s="2">
        <v>0.18</v>
      </c>
      <c r="Q71" s="4">
        <v>0.196</v>
      </c>
      <c r="R71" s="16">
        <f t="shared" si="15"/>
        <v>1.0445355750214562</v>
      </c>
      <c r="S71" s="16">
        <f t="shared" si="16"/>
        <v>0.004789358000397481</v>
      </c>
      <c r="T71" s="3">
        <f>COS(R71)*COS(S71)*(M71+Q71/2)+B71</f>
        <v>12.855162010925156</v>
      </c>
      <c r="U71" s="3">
        <f>SIN(R71)*COS(S71)*(M71+Q71/2)+C71</f>
        <v>21.76281640140103</v>
      </c>
      <c r="V71" s="3">
        <f>SIN(S71)*(M71+Q71/2)+(I71-J71)+D71</f>
        <v>0.1812277662520794</v>
      </c>
      <c r="AD71" s="2">
        <f t="shared" si="17"/>
        <v>12.855162010925156</v>
      </c>
      <c r="AE71" s="2">
        <f t="shared" si="18"/>
        <v>21.76281640140103</v>
      </c>
      <c r="AF71" s="2">
        <f t="shared" si="19"/>
        <v>0.1812277662520794</v>
      </c>
      <c r="AG71" s="4">
        <f t="shared" si="20"/>
        <v>64</v>
      </c>
      <c r="AH71" s="4">
        <f t="shared" si="21"/>
        <v>0</v>
      </c>
      <c r="AI71" s="2">
        <f t="shared" si="22"/>
        <v>0.04916201092515671</v>
      </c>
      <c r="AJ71" s="2">
        <f t="shared" si="23"/>
        <v>0.08481640140102797</v>
      </c>
      <c r="AK71" s="2">
        <f t="shared" si="24"/>
        <v>0.0012277662520794042</v>
      </c>
      <c r="AL71" s="2">
        <f t="shared" si="25"/>
        <v>0.09804199444521348</v>
      </c>
    </row>
    <row r="72" spans="1:38" ht="12.75">
      <c r="A72" s="4" t="s">
        <v>43</v>
      </c>
      <c r="B72" s="4">
        <v>0.141</v>
      </c>
      <c r="C72" s="4">
        <v>-0.124</v>
      </c>
      <c r="D72" s="4">
        <v>-0.215</v>
      </c>
      <c r="E72" s="4">
        <v>65</v>
      </c>
      <c r="F72" s="4">
        <f t="shared" si="13"/>
        <v>65</v>
      </c>
      <c r="G72" s="4">
        <f t="shared" si="14"/>
        <v>0</v>
      </c>
      <c r="H72" s="4">
        <v>1</v>
      </c>
      <c r="I72" s="4">
        <v>1.575</v>
      </c>
      <c r="J72" s="4">
        <v>1.3</v>
      </c>
      <c r="K72" s="16">
        <v>76.5275</v>
      </c>
      <c r="L72" s="16">
        <v>99.3842</v>
      </c>
      <c r="M72" s="2">
        <v>23.093</v>
      </c>
      <c r="N72" s="2">
        <v>8.464</v>
      </c>
      <c r="O72" s="2">
        <v>21.416</v>
      </c>
      <c r="P72" s="2">
        <v>0.282</v>
      </c>
      <c r="Q72" s="4">
        <v>0.198</v>
      </c>
      <c r="R72" s="16">
        <f t="shared" si="15"/>
        <v>1.2020911589879646</v>
      </c>
      <c r="S72" s="16">
        <f t="shared" si="16"/>
        <v>0.009672963780402721</v>
      </c>
      <c r="T72" s="3">
        <f>COS(R72)*COS(S72)*(M72+Q72/2)+B72</f>
        <v>8.499189482695444</v>
      </c>
      <c r="U72" s="3">
        <f>SIN(R72)*COS(S72)*(M72+Q72/2)+C72</f>
        <v>21.508364821721017</v>
      </c>
      <c r="V72" s="3">
        <f>SIN(S72)*(M72+Q72/2)+(I72-J72)+D72</f>
        <v>0.2843318776422987</v>
      </c>
      <c r="AD72" s="2">
        <f t="shared" si="17"/>
        <v>8.499189482695444</v>
      </c>
      <c r="AE72" s="2">
        <f t="shared" si="18"/>
        <v>21.508364821721017</v>
      </c>
      <c r="AF72" s="2">
        <f t="shared" si="19"/>
        <v>0.2843318776422987</v>
      </c>
      <c r="AG72" s="4">
        <f t="shared" si="20"/>
        <v>65</v>
      </c>
      <c r="AH72" s="4">
        <f t="shared" si="21"/>
        <v>0</v>
      </c>
      <c r="AI72" s="2">
        <f t="shared" si="22"/>
        <v>0.03518948269544353</v>
      </c>
      <c r="AJ72" s="2">
        <f t="shared" si="23"/>
        <v>0.09236482172101645</v>
      </c>
      <c r="AK72" s="2">
        <f t="shared" si="24"/>
        <v>0.002331877642298752</v>
      </c>
      <c r="AL72" s="2">
        <f t="shared" si="25"/>
        <v>0.09886858771756946</v>
      </c>
    </row>
    <row r="73" spans="1:38" ht="12.75">
      <c r="A73" s="4" t="s">
        <v>43</v>
      </c>
      <c r="B73" s="4">
        <v>0.141</v>
      </c>
      <c r="C73" s="4">
        <v>-0.124</v>
      </c>
      <c r="D73" s="4">
        <v>-0.215</v>
      </c>
      <c r="E73" s="4">
        <v>66</v>
      </c>
      <c r="F73" s="4">
        <f t="shared" si="13"/>
        <v>66</v>
      </c>
      <c r="G73" s="4">
        <f t="shared" si="14"/>
        <v>0</v>
      </c>
      <c r="H73" s="4">
        <v>1</v>
      </c>
      <c r="I73" s="4">
        <v>1.575</v>
      </c>
      <c r="J73" s="4">
        <v>1.3</v>
      </c>
      <c r="K73" s="16">
        <v>88.1837</v>
      </c>
      <c r="L73" s="16">
        <v>99.0148</v>
      </c>
      <c r="M73" s="2">
        <v>25.789</v>
      </c>
      <c r="N73" s="2">
        <v>4.9</v>
      </c>
      <c r="O73" s="2">
        <v>25.218</v>
      </c>
      <c r="P73" s="2">
        <v>0.458</v>
      </c>
      <c r="Q73" s="4">
        <v>0.203</v>
      </c>
      <c r="R73" s="16">
        <f t="shared" si="15"/>
        <v>1.3851863204318313</v>
      </c>
      <c r="S73" s="16">
        <f t="shared" si="16"/>
        <v>0.015475485411583279</v>
      </c>
      <c r="T73" s="3">
        <f>COS(R73)*COS(S73)*(M73+Q73/2)+B73</f>
        <v>4.918418584279867</v>
      </c>
      <c r="U73" s="3">
        <f>SIN(R73)*COS(S73)*(M73+Q73/2)+C73</f>
        <v>25.31875417177486</v>
      </c>
      <c r="V73" s="3">
        <f>SIN(S73)*(M73+Q73/2)+(I73-J73)+D73</f>
        <v>0.46065206253136315</v>
      </c>
      <c r="AD73" s="2">
        <f t="shared" si="17"/>
        <v>4.918418584279867</v>
      </c>
      <c r="AE73" s="2">
        <f t="shared" si="18"/>
        <v>25.31875417177486</v>
      </c>
      <c r="AF73" s="2">
        <f t="shared" si="19"/>
        <v>0.46065206253136315</v>
      </c>
      <c r="AG73" s="4">
        <f t="shared" si="20"/>
        <v>66</v>
      </c>
      <c r="AH73" s="4">
        <f t="shared" si="21"/>
        <v>0</v>
      </c>
      <c r="AI73" s="2">
        <f t="shared" si="22"/>
        <v>0.018418584279866757</v>
      </c>
      <c r="AJ73" s="2">
        <f t="shared" si="23"/>
        <v>0.10075417177485946</v>
      </c>
      <c r="AK73" s="2">
        <f t="shared" si="24"/>
        <v>0.0026520625313631307</v>
      </c>
      <c r="AL73" s="2">
        <f t="shared" si="25"/>
        <v>0.10245819055879672</v>
      </c>
    </row>
    <row r="74" spans="1:38" ht="12.75">
      <c r="A74" s="4" t="s">
        <v>43</v>
      </c>
      <c r="B74" s="4">
        <v>0.141</v>
      </c>
      <c r="C74" s="4">
        <v>-0.124</v>
      </c>
      <c r="D74" s="4">
        <v>-0.215</v>
      </c>
      <c r="E74" s="4">
        <v>67</v>
      </c>
      <c r="F74" s="4">
        <f t="shared" si="13"/>
        <v>67</v>
      </c>
      <c r="G74" s="4">
        <f t="shared" si="14"/>
        <v>0</v>
      </c>
      <c r="H74" s="4">
        <v>1</v>
      </c>
      <c r="I74" s="4">
        <v>1.575</v>
      </c>
      <c r="J74" s="4">
        <v>1.3</v>
      </c>
      <c r="K74" s="16">
        <v>82.0236</v>
      </c>
      <c r="L74" s="16">
        <v>99.4244</v>
      </c>
      <c r="M74" s="2">
        <v>25.656</v>
      </c>
      <c r="N74" s="2">
        <v>7.289</v>
      </c>
      <c r="O74" s="2">
        <v>24.515</v>
      </c>
      <c r="P74" s="2">
        <v>0.291</v>
      </c>
      <c r="Q74" s="4">
        <v>0.171</v>
      </c>
      <c r="R74" s="16">
        <f t="shared" si="15"/>
        <v>1.2884236959049389</v>
      </c>
      <c r="S74" s="16">
        <f t="shared" si="16"/>
        <v>0.009041503657031269</v>
      </c>
      <c r="T74" s="3">
        <f>COS(R74)*COS(S74)*(M74+Q74/2)+B74</f>
        <v>7.313192216205468</v>
      </c>
      <c r="U74" s="3">
        <f>SIN(R74)*COS(S74)*(M74+Q74/2)+C74</f>
        <v>24.59705001336904</v>
      </c>
      <c r="V74" s="3">
        <f>SIN(S74)*(M74+Q74/2)+(I74-J74)+D74</f>
        <v>0.29273869533950136</v>
      </c>
      <c r="AD74" s="2">
        <f t="shared" si="17"/>
        <v>7.313192216205468</v>
      </c>
      <c r="AE74" s="2">
        <f t="shared" si="18"/>
        <v>24.59705001336904</v>
      </c>
      <c r="AF74" s="2">
        <f t="shared" si="19"/>
        <v>0.29273869533950136</v>
      </c>
      <c r="AG74" s="4">
        <f t="shared" si="20"/>
        <v>67</v>
      </c>
      <c r="AH74" s="4">
        <f t="shared" si="21"/>
        <v>0</v>
      </c>
      <c r="AI74" s="2">
        <f t="shared" si="22"/>
        <v>0.024192216205467965</v>
      </c>
      <c r="AJ74" s="2">
        <f t="shared" si="23"/>
        <v>0.08205001336903806</v>
      </c>
      <c r="AK74" s="2">
        <f t="shared" si="24"/>
        <v>0.0017386953395013838</v>
      </c>
      <c r="AL74" s="2">
        <f t="shared" si="25"/>
        <v>0.08555986839795299</v>
      </c>
    </row>
    <row r="75" spans="1:38" ht="12.75">
      <c r="A75" s="4" t="s">
        <v>43</v>
      </c>
      <c r="B75" s="4">
        <v>0.141</v>
      </c>
      <c r="C75" s="4">
        <v>-0.124</v>
      </c>
      <c r="D75" s="4">
        <v>-0.215</v>
      </c>
      <c r="E75" s="4" t="s">
        <v>12</v>
      </c>
      <c r="F75" s="4">
        <f t="shared" si="13"/>
        <v>68</v>
      </c>
      <c r="G75" s="4">
        <f t="shared" si="14"/>
        <v>1</v>
      </c>
      <c r="H75" s="4">
        <v>1</v>
      </c>
      <c r="I75" s="4">
        <v>1.575</v>
      </c>
      <c r="J75" s="4">
        <v>1.3</v>
      </c>
      <c r="K75" s="16">
        <v>70.4465</v>
      </c>
      <c r="L75" s="16">
        <v>99.6004</v>
      </c>
      <c r="M75" s="2">
        <v>27.24</v>
      </c>
      <c r="N75" s="2">
        <v>12.337</v>
      </c>
      <c r="O75" s="2">
        <v>24.233</v>
      </c>
      <c r="P75" s="2">
        <v>0.23</v>
      </c>
      <c r="Q75" s="4">
        <v>0.219</v>
      </c>
      <c r="R75" s="16">
        <f t="shared" si="15"/>
        <v>1.1065710343555668</v>
      </c>
      <c r="S75" s="16">
        <f t="shared" si="16"/>
        <v>0.006276902121872263</v>
      </c>
      <c r="T75" s="3">
        <f>COS(R75)*COS(S75)*(M75+Q75/2)+B75</f>
        <v>12.385956333039283</v>
      </c>
      <c r="U75" s="3">
        <f>SIN(R75)*COS(S75)*(M75+Q75/2)+C75</f>
        <v>24.330584936242413</v>
      </c>
      <c r="V75" s="3">
        <f>SIN(S75)*(M75+Q75/2)+(I75-J75)+D75</f>
        <v>0.23166900729811443</v>
      </c>
      <c r="W75" s="2">
        <f>T75-T76</f>
        <v>3.329232828558496</v>
      </c>
      <c r="X75" s="2">
        <f>U75-U76</f>
        <v>-1.8834392747364213</v>
      </c>
      <c r="Y75" s="2">
        <f>V75-V76</f>
        <v>-0.1029421788211217</v>
      </c>
      <c r="Z75" s="2">
        <f>W75/2+T76</f>
        <v>10.721339918760036</v>
      </c>
      <c r="AA75" s="2">
        <f>X75/2+U76</f>
        <v>25.272304573610626</v>
      </c>
      <c r="AB75" s="17">
        <f>Y75/2+V76</f>
        <v>0.2831400967086753</v>
      </c>
      <c r="AD75" s="2">
        <f t="shared" si="17"/>
        <v>10.721339918760036</v>
      </c>
      <c r="AE75" s="2">
        <f t="shared" si="18"/>
        <v>25.272304573610626</v>
      </c>
      <c r="AF75" s="2">
        <f t="shared" si="19"/>
        <v>0.2831400967086753</v>
      </c>
      <c r="AG75" s="4">
        <f t="shared" si="20"/>
        <v>68</v>
      </c>
      <c r="AH75" s="4">
        <f t="shared" si="21"/>
        <v>1</v>
      </c>
      <c r="AI75" s="2">
        <f t="shared" si="22"/>
        <v>0.048956333039283706</v>
      </c>
      <c r="AJ75" s="2">
        <f t="shared" si="23"/>
        <v>0.09758493624241282</v>
      </c>
      <c r="AK75" s="2">
        <f t="shared" si="24"/>
        <v>0.0016690072981144222</v>
      </c>
      <c r="AL75" s="2">
        <f t="shared" si="25"/>
        <v>0.10918941300075843</v>
      </c>
    </row>
    <row r="76" spans="1:38" ht="12.75">
      <c r="A76" s="4" t="s">
        <v>43</v>
      </c>
      <c r="B76" s="4">
        <v>0.141</v>
      </c>
      <c r="C76" s="4">
        <v>-0.124</v>
      </c>
      <c r="D76" s="4">
        <v>-0.215</v>
      </c>
      <c r="E76" s="4" t="s">
        <v>13</v>
      </c>
      <c r="F76" s="4">
        <f t="shared" si="13"/>
        <v>68</v>
      </c>
      <c r="G76" s="4">
        <f t="shared" si="14"/>
        <v>2</v>
      </c>
      <c r="H76" s="4">
        <v>1</v>
      </c>
      <c r="I76" s="4">
        <v>1.575</v>
      </c>
      <c r="J76" s="4">
        <v>1.3</v>
      </c>
      <c r="K76" s="16">
        <v>79.2205</v>
      </c>
      <c r="L76" s="16">
        <v>99.3713</v>
      </c>
      <c r="M76" s="2">
        <v>27.698</v>
      </c>
      <c r="N76" s="2">
        <v>9.022</v>
      </c>
      <c r="O76" s="2">
        <v>26.11</v>
      </c>
      <c r="P76" s="2">
        <v>0.332</v>
      </c>
      <c r="Q76" s="4">
        <v>0.219</v>
      </c>
      <c r="R76" s="16">
        <f t="shared" si="15"/>
        <v>1.2443927040685512</v>
      </c>
      <c r="S76" s="16">
        <f t="shared" si="16"/>
        <v>0.009875596506559337</v>
      </c>
      <c r="T76" s="3">
        <f>COS(R76)*COS(S76)*(M76+Q76/2)+B76</f>
        <v>9.056723504480788</v>
      </c>
      <c r="U76" s="3">
        <f>SIN(R76)*COS(S76)*(M76+Q76/2)+C76</f>
        <v>26.214024210978835</v>
      </c>
      <c r="V76" s="3">
        <f>SIN(S76)*(M76+Q76/2)+(I76-J76)+D76</f>
        <v>0.3346111861192361</v>
      </c>
      <c r="AD76" s="2">
        <f t="shared" si="17"/>
        <v>9.056723504480788</v>
      </c>
      <c r="AE76" s="2">
        <f t="shared" si="18"/>
        <v>26.214024210978835</v>
      </c>
      <c r="AF76" s="2">
        <f t="shared" si="19"/>
        <v>0.3346111861192361</v>
      </c>
      <c r="AG76" s="4">
        <f t="shared" si="20"/>
        <v>68</v>
      </c>
      <c r="AH76" s="4">
        <f t="shared" si="21"/>
        <v>2</v>
      </c>
      <c r="AI76" s="2">
        <f t="shared" si="22"/>
        <v>0.034723504480787426</v>
      </c>
      <c r="AJ76" s="2">
        <f t="shared" si="23"/>
        <v>0.10402421097883519</v>
      </c>
      <c r="AK76" s="2">
        <f t="shared" si="24"/>
        <v>0.0026111861192361085</v>
      </c>
      <c r="AL76" s="2">
        <f t="shared" si="25"/>
        <v>0.1096976596201841</v>
      </c>
    </row>
    <row r="77" spans="1:38" ht="12.75">
      <c r="A77" s="4" t="s">
        <v>43</v>
      </c>
      <c r="B77" s="4">
        <v>0.141</v>
      </c>
      <c r="C77" s="4">
        <v>-0.124</v>
      </c>
      <c r="D77" s="4">
        <v>-0.215</v>
      </c>
      <c r="E77" s="4">
        <v>69</v>
      </c>
      <c r="F77" s="4">
        <f t="shared" si="13"/>
        <v>69</v>
      </c>
      <c r="G77" s="4">
        <f t="shared" si="14"/>
        <v>0</v>
      </c>
      <c r="H77" s="4">
        <v>1</v>
      </c>
      <c r="I77" s="4">
        <v>1.575</v>
      </c>
      <c r="J77" s="4">
        <v>1.3</v>
      </c>
      <c r="K77" s="16">
        <v>80.5901</v>
      </c>
      <c r="L77" s="16">
        <v>99.1371</v>
      </c>
      <c r="M77" s="2">
        <v>30.275</v>
      </c>
      <c r="N77" s="2">
        <v>9.228</v>
      </c>
      <c r="O77" s="2">
        <v>28.752</v>
      </c>
      <c r="P77" s="2">
        <v>0.469</v>
      </c>
      <c r="Q77" s="4">
        <v>0.341</v>
      </c>
      <c r="R77" s="16">
        <f t="shared" si="15"/>
        <v>1.2659063305603342</v>
      </c>
      <c r="S77" s="16">
        <f t="shared" si="16"/>
        <v>0.013554401503913072</v>
      </c>
      <c r="T77" s="3">
        <f>COS(R77)*COS(S77)*(M77+Q77/2)+B77</f>
        <v>9.27954172402538</v>
      </c>
      <c r="U77" s="3">
        <f>SIN(R77)*COS(S77)*(M77+Q77/2)+C77</f>
        <v>28.91468521248741</v>
      </c>
      <c r="V77" s="3">
        <f>SIN(S77)*(M77+Q77/2)+(I77-J77)+D77</f>
        <v>0.47265789500799227</v>
      </c>
      <c r="AD77" s="2">
        <f t="shared" si="17"/>
        <v>9.27954172402538</v>
      </c>
      <c r="AE77" s="2">
        <f t="shared" si="18"/>
        <v>28.91468521248741</v>
      </c>
      <c r="AF77" s="2">
        <f t="shared" si="19"/>
        <v>0.47265789500799227</v>
      </c>
      <c r="AG77" s="4">
        <f t="shared" si="20"/>
        <v>69</v>
      </c>
      <c r="AH77" s="4">
        <f t="shared" si="21"/>
        <v>0</v>
      </c>
      <c r="AI77" s="2">
        <f t="shared" si="22"/>
        <v>0.051541724025380375</v>
      </c>
      <c r="AJ77" s="2">
        <f t="shared" si="23"/>
        <v>0.16268521248741052</v>
      </c>
      <c r="AK77" s="2">
        <f t="shared" si="24"/>
        <v>0.0036578950079922956</v>
      </c>
      <c r="AL77" s="2">
        <f t="shared" si="25"/>
        <v>0.17069390110215385</v>
      </c>
    </row>
    <row r="78" spans="1:38" ht="12.75">
      <c r="A78" s="4" t="s">
        <v>43</v>
      </c>
      <c r="B78" s="4">
        <v>0.141</v>
      </c>
      <c r="C78" s="4">
        <v>-0.124</v>
      </c>
      <c r="D78" s="4">
        <v>-0.215</v>
      </c>
      <c r="E78" s="4">
        <v>70</v>
      </c>
      <c r="F78" s="4">
        <f t="shared" si="13"/>
        <v>70</v>
      </c>
      <c r="G78" s="4">
        <f t="shared" si="14"/>
        <v>0</v>
      </c>
      <c r="H78" s="4">
        <v>1</v>
      </c>
      <c r="I78" s="4">
        <v>1.575</v>
      </c>
      <c r="J78" s="4">
        <v>1.3</v>
      </c>
      <c r="K78" s="16">
        <v>92.0649</v>
      </c>
      <c r="L78" s="16">
        <v>98.9731</v>
      </c>
      <c r="M78" s="2">
        <v>30.57</v>
      </c>
      <c r="N78" s="2">
        <v>3.941</v>
      </c>
      <c r="O78" s="2">
        <v>30.204</v>
      </c>
      <c r="P78" s="2">
        <v>0.552</v>
      </c>
      <c r="Q78" s="4">
        <v>0.199</v>
      </c>
      <c r="R78" s="16">
        <f t="shared" si="15"/>
        <v>1.4461520674673947</v>
      </c>
      <c r="S78" s="16">
        <f t="shared" si="16"/>
        <v>0.01613050747985656</v>
      </c>
      <c r="T78" s="3">
        <f>COS(R78)*COS(S78)*(M78+Q78/2)+B78</f>
        <v>3.9533901988496165</v>
      </c>
      <c r="U78" s="3">
        <f>SIN(R78)*COS(S78)*(M78+Q78/2)+C78</f>
        <v>30.30360572100852</v>
      </c>
      <c r="V78" s="3">
        <f>SIN(S78)*(M78+Q78/2)+(I78-J78)+D78</f>
        <v>0.5546931458642225</v>
      </c>
      <c r="AD78" s="2">
        <f t="shared" si="17"/>
        <v>3.9533901988496165</v>
      </c>
      <c r="AE78" s="2">
        <f t="shared" si="18"/>
        <v>30.30360572100852</v>
      </c>
      <c r="AF78" s="2">
        <f t="shared" si="19"/>
        <v>0.5546931458642225</v>
      </c>
      <c r="AG78" s="4">
        <f t="shared" si="20"/>
        <v>70</v>
      </c>
      <c r="AH78" s="4">
        <f t="shared" si="21"/>
        <v>0</v>
      </c>
      <c r="AI78" s="2">
        <f t="shared" si="22"/>
        <v>0.012390198849616674</v>
      </c>
      <c r="AJ78" s="2">
        <f t="shared" si="23"/>
        <v>0.09960572100851905</v>
      </c>
      <c r="AK78" s="2">
        <f t="shared" si="24"/>
        <v>0.0026931458642224237</v>
      </c>
      <c r="AL78" s="2">
        <f t="shared" si="25"/>
        <v>0.10040951010639358</v>
      </c>
    </row>
    <row r="79" spans="1:38" ht="12.75">
      <c r="A79" s="4" t="s">
        <v>43</v>
      </c>
      <c r="B79" s="4">
        <v>0.141</v>
      </c>
      <c r="C79" s="4">
        <v>-0.124</v>
      </c>
      <c r="D79" s="4">
        <v>-0.215</v>
      </c>
      <c r="E79" s="4">
        <v>71</v>
      </c>
      <c r="F79" s="4">
        <f t="shared" si="13"/>
        <v>71</v>
      </c>
      <c r="G79" s="4">
        <f t="shared" si="14"/>
        <v>0</v>
      </c>
      <c r="H79" s="4">
        <v>1</v>
      </c>
      <c r="I79" s="4">
        <v>1.575</v>
      </c>
      <c r="J79" s="4">
        <v>1.3</v>
      </c>
      <c r="K79" s="16">
        <v>71.4037</v>
      </c>
      <c r="L79" s="16">
        <v>99.2634</v>
      </c>
      <c r="M79" s="2">
        <v>33.194</v>
      </c>
      <c r="N79" s="2">
        <v>14.554</v>
      </c>
      <c r="O79" s="2">
        <v>29.775</v>
      </c>
      <c r="P79" s="2">
        <v>0.443</v>
      </c>
      <c r="Q79" s="4">
        <v>0.219</v>
      </c>
      <c r="R79" s="16">
        <f t="shared" si="15"/>
        <v>1.1216066967956477</v>
      </c>
      <c r="S79" s="16">
        <f t="shared" si="16"/>
        <v>0.0115704857431711</v>
      </c>
      <c r="T79" s="3">
        <f>COS(R79)*COS(S79)*(M79+Q79/2)+B79</f>
        <v>14.60160048475558</v>
      </c>
      <c r="U79" s="3">
        <f>SIN(R79)*COS(S79)*(M79+Q79/2)+C79</f>
        <v>29.87376103936678</v>
      </c>
      <c r="V79" s="3">
        <f>SIN(S79)*(M79+Q79/2)+(I79-J79)+D79</f>
        <v>0.4453290740852104</v>
      </c>
      <c r="AD79" s="2">
        <f t="shared" si="17"/>
        <v>14.60160048475558</v>
      </c>
      <c r="AE79" s="2">
        <f t="shared" si="18"/>
        <v>29.87376103936678</v>
      </c>
      <c r="AF79" s="2">
        <f t="shared" si="19"/>
        <v>0.4453290740852104</v>
      </c>
      <c r="AG79" s="4">
        <f t="shared" si="20"/>
        <v>71</v>
      </c>
      <c r="AH79" s="4">
        <f t="shared" si="21"/>
        <v>0</v>
      </c>
      <c r="AI79" s="2">
        <f t="shared" si="22"/>
        <v>0.047600484755578876</v>
      </c>
      <c r="AJ79" s="2">
        <f t="shared" si="23"/>
        <v>0.09876103936678149</v>
      </c>
      <c r="AK79" s="2">
        <f t="shared" si="24"/>
        <v>0.002329074085210381</v>
      </c>
      <c r="AL79" s="2">
        <f t="shared" si="25"/>
        <v>0.10965844076890506</v>
      </c>
    </row>
    <row r="80" spans="1:38" ht="12.75">
      <c r="A80" s="4" t="s">
        <v>43</v>
      </c>
      <c r="B80" s="4">
        <v>0.141</v>
      </c>
      <c r="C80" s="4">
        <v>-0.124</v>
      </c>
      <c r="D80" s="4">
        <v>-0.215</v>
      </c>
      <c r="E80" s="4">
        <v>72</v>
      </c>
      <c r="F80" s="4">
        <f t="shared" si="13"/>
        <v>72</v>
      </c>
      <c r="G80" s="4">
        <f t="shared" si="14"/>
        <v>0</v>
      </c>
      <c r="H80" s="4">
        <v>1</v>
      </c>
      <c r="I80" s="4">
        <v>1.575</v>
      </c>
      <c r="J80" s="4">
        <v>1.3</v>
      </c>
      <c r="K80" s="16">
        <v>76.8389</v>
      </c>
      <c r="L80" s="16">
        <v>98.9804</v>
      </c>
      <c r="M80" s="2">
        <v>36.614</v>
      </c>
      <c r="N80" s="2">
        <v>13.168</v>
      </c>
      <c r="O80" s="2">
        <v>34.088</v>
      </c>
      <c r="P80" s="2">
        <v>0.645</v>
      </c>
      <c r="Q80" s="4">
        <v>0.282</v>
      </c>
      <c r="R80" s="16">
        <f t="shared" si="15"/>
        <v>1.2069826187496038</v>
      </c>
      <c r="S80" s="16">
        <f t="shared" si="16"/>
        <v>0.01601583934800055</v>
      </c>
      <c r="T80" s="3">
        <f>COS(R80)*COS(S80)*(M80+Q80/2)+B80</f>
        <v>13.21825489832875</v>
      </c>
      <c r="U80" s="3">
        <f>SIN(R80)*COS(S80)*(M80+Q80/2)+C80</f>
        <v>34.22085311942855</v>
      </c>
      <c r="V80" s="3">
        <f>SIN(S80)*(M80+Q80/2)+(I80-J80)+D80</f>
        <v>0.648637009552963</v>
      </c>
      <c r="AD80" s="2">
        <f t="shared" si="17"/>
        <v>13.21825489832875</v>
      </c>
      <c r="AE80" s="2">
        <f t="shared" si="18"/>
        <v>34.22085311942855</v>
      </c>
      <c r="AF80" s="2">
        <f t="shared" si="19"/>
        <v>0.648637009552963</v>
      </c>
      <c r="AG80" s="4">
        <f t="shared" si="20"/>
        <v>72</v>
      </c>
      <c r="AH80" s="4">
        <f t="shared" si="21"/>
        <v>0</v>
      </c>
      <c r="AI80" s="2">
        <f t="shared" si="22"/>
        <v>0.05025489832875074</v>
      </c>
      <c r="AJ80" s="2">
        <f t="shared" si="23"/>
        <v>0.13285311942854605</v>
      </c>
      <c r="AK80" s="2">
        <f t="shared" si="24"/>
        <v>0.0036370095529629776</v>
      </c>
      <c r="AL80" s="2">
        <f t="shared" si="25"/>
        <v>0.1420870648103371</v>
      </c>
    </row>
    <row r="81" spans="1:38" ht="12.75">
      <c r="A81" s="4" t="s">
        <v>43</v>
      </c>
      <c r="B81" s="4">
        <v>0.141</v>
      </c>
      <c r="C81" s="4">
        <v>-0.124</v>
      </c>
      <c r="D81" s="4">
        <v>-0.215</v>
      </c>
      <c r="E81" s="4">
        <v>73</v>
      </c>
      <c r="F81" s="4">
        <f t="shared" si="13"/>
        <v>73</v>
      </c>
      <c r="G81" s="4">
        <f t="shared" si="14"/>
        <v>0</v>
      </c>
      <c r="H81" s="4">
        <v>1</v>
      </c>
      <c r="I81" s="4">
        <v>1.575</v>
      </c>
      <c r="J81" s="4">
        <v>1.3</v>
      </c>
      <c r="K81" s="16">
        <v>86.9294</v>
      </c>
      <c r="L81" s="16">
        <v>99.0779</v>
      </c>
      <c r="M81" s="2">
        <v>36.957</v>
      </c>
      <c r="N81" s="2">
        <v>7.675</v>
      </c>
      <c r="O81" s="2">
        <v>36.052</v>
      </c>
      <c r="P81" s="2">
        <v>0.594</v>
      </c>
      <c r="Q81" s="4">
        <v>0.225</v>
      </c>
      <c r="R81" s="16">
        <f t="shared" si="15"/>
        <v>1.3654838221048429</v>
      </c>
      <c r="S81" s="16">
        <f t="shared" si="16"/>
        <v>0.014484312929375687</v>
      </c>
      <c r="T81" s="3">
        <f>COS(R81)*COS(S81)*(M81+Q81/2)+B81</f>
        <v>7.697681544749806</v>
      </c>
      <c r="U81" s="3">
        <f>SIN(R81)*COS(S81)*(M81+Q81/2)+C81</f>
        <v>36.16313442331994</v>
      </c>
      <c r="V81" s="3">
        <f>SIN(S81)*(M81+Q81/2)+(I81-J81)+D81</f>
        <v>0.5969074642303431</v>
      </c>
      <c r="AD81" s="2">
        <f t="shared" si="17"/>
        <v>7.697681544749806</v>
      </c>
      <c r="AE81" s="2">
        <f t="shared" si="18"/>
        <v>36.16313442331994</v>
      </c>
      <c r="AF81" s="2">
        <f t="shared" si="19"/>
        <v>0.5969074642303431</v>
      </c>
      <c r="AG81" s="4">
        <f t="shared" si="20"/>
        <v>73</v>
      </c>
      <c r="AH81" s="4">
        <f t="shared" si="21"/>
        <v>0</v>
      </c>
      <c r="AI81" s="2">
        <f t="shared" si="22"/>
        <v>0.022681544749806548</v>
      </c>
      <c r="AJ81" s="2">
        <f t="shared" si="23"/>
        <v>0.11113442331993895</v>
      </c>
      <c r="AK81" s="2">
        <f t="shared" si="24"/>
        <v>0.0029074642303431597</v>
      </c>
      <c r="AL81" s="2">
        <f t="shared" si="25"/>
        <v>0.11346261880964846</v>
      </c>
    </row>
    <row r="82" spans="1:38" ht="12.75">
      <c r="A82" s="4" t="s">
        <v>43</v>
      </c>
      <c r="B82" s="4">
        <v>0.141</v>
      </c>
      <c r="C82" s="4">
        <v>-0.124</v>
      </c>
      <c r="D82" s="4">
        <v>-0.215</v>
      </c>
      <c r="E82" s="4">
        <v>74</v>
      </c>
      <c r="F82" s="4">
        <f t="shared" si="13"/>
        <v>74</v>
      </c>
      <c r="G82" s="4">
        <f t="shared" si="14"/>
        <v>0</v>
      </c>
      <c r="H82" s="4">
        <v>1</v>
      </c>
      <c r="I82" s="4">
        <v>1.575</v>
      </c>
      <c r="J82" s="4">
        <v>1.3</v>
      </c>
      <c r="K82" s="16">
        <v>96.917</v>
      </c>
      <c r="L82" s="16">
        <v>98.9846</v>
      </c>
      <c r="M82" s="2">
        <v>35.577</v>
      </c>
      <c r="N82" s="2">
        <v>1.863</v>
      </c>
      <c r="O82" s="2">
        <v>35.406</v>
      </c>
      <c r="P82" s="2">
        <v>0.626</v>
      </c>
      <c r="Q82" s="4">
        <v>0.265</v>
      </c>
      <c r="R82" s="16">
        <f t="shared" si="15"/>
        <v>1.52236867603981</v>
      </c>
      <c r="S82" s="16">
        <f t="shared" si="16"/>
        <v>0.015949865902275207</v>
      </c>
      <c r="T82" s="3">
        <f>COS(R82)*COS(S82)*(M82+Q82/2)+B82</f>
        <v>1.8694314485229375</v>
      </c>
      <c r="U82" s="3">
        <f>SIN(R82)*COS(S82)*(M82+Q82/2)+C82</f>
        <v>35.539097761049675</v>
      </c>
      <c r="V82" s="3">
        <f>SIN(S82)*(M82+Q82/2)+(I82-J82)+D82</f>
        <v>0.6295375874955974</v>
      </c>
      <c r="AD82" s="2">
        <f t="shared" si="17"/>
        <v>1.8694314485229375</v>
      </c>
      <c r="AE82" s="2">
        <f t="shared" si="18"/>
        <v>35.539097761049675</v>
      </c>
      <c r="AF82" s="2">
        <f t="shared" si="19"/>
        <v>0.6295375874955974</v>
      </c>
      <c r="AG82" s="4">
        <f t="shared" si="20"/>
        <v>74</v>
      </c>
      <c r="AH82" s="4">
        <f t="shared" si="21"/>
        <v>0</v>
      </c>
      <c r="AI82" s="2">
        <f t="shared" si="22"/>
        <v>0.006431448522937533</v>
      </c>
      <c r="AJ82" s="2">
        <f t="shared" si="23"/>
        <v>0.13309776104967597</v>
      </c>
      <c r="AK82" s="2">
        <f t="shared" si="24"/>
        <v>0.003537587495597405</v>
      </c>
      <c r="AL82" s="2">
        <f t="shared" si="25"/>
        <v>0.133300007696282</v>
      </c>
    </row>
    <row r="83" spans="1:38" ht="12.75">
      <c r="A83" s="4" t="s">
        <v>43</v>
      </c>
      <c r="B83" s="4">
        <v>0.141</v>
      </c>
      <c r="C83" s="4">
        <v>-0.124</v>
      </c>
      <c r="D83" s="4">
        <v>-0.215</v>
      </c>
      <c r="E83" s="4">
        <v>75</v>
      </c>
      <c r="F83" s="4">
        <f t="shared" si="13"/>
        <v>75</v>
      </c>
      <c r="G83" s="4">
        <f t="shared" si="14"/>
        <v>0</v>
      </c>
      <c r="H83" s="4">
        <v>1</v>
      </c>
      <c r="I83" s="4">
        <v>1.575</v>
      </c>
      <c r="J83" s="4">
        <v>1.3</v>
      </c>
      <c r="K83" s="16">
        <v>313.4519</v>
      </c>
      <c r="L83" s="16">
        <v>103.6807</v>
      </c>
      <c r="M83" s="2">
        <v>4.737</v>
      </c>
      <c r="N83" s="2">
        <v>1.133</v>
      </c>
      <c r="O83" s="2">
        <v>-4.749</v>
      </c>
      <c r="P83" s="2">
        <v>-0.214</v>
      </c>
      <c r="Q83" s="4">
        <v>0.238</v>
      </c>
      <c r="R83" s="16">
        <f t="shared" si="15"/>
        <v>4.923690931468813</v>
      </c>
      <c r="S83" s="16">
        <f t="shared" si="16"/>
        <v>-0.057816300400340026</v>
      </c>
      <c r="T83" s="3">
        <f>COS(R83)*COS(S83)*(M83+Q83/2)+B83</f>
        <v>1.157762045970314</v>
      </c>
      <c r="U83" s="3">
        <f>SIN(R83)*COS(S83)*(M83+Q83/2)+C83</f>
        <v>-4.8640627448889475</v>
      </c>
      <c r="V83" s="3">
        <f>SIN(S83)*(M83+Q83/2)+(I83-J83)+D83</f>
        <v>-0.22059956591220134</v>
      </c>
      <c r="AD83" s="2">
        <f t="shared" si="17"/>
        <v>1.157762045970314</v>
      </c>
      <c r="AE83" s="2">
        <f t="shared" si="18"/>
        <v>-4.8640627448889475</v>
      </c>
      <c r="AF83" s="2">
        <f t="shared" si="19"/>
        <v>-0.22059956591220134</v>
      </c>
      <c r="AG83" s="4">
        <f t="shared" si="20"/>
        <v>75</v>
      </c>
      <c r="AH83" s="4">
        <f t="shared" si="21"/>
        <v>0</v>
      </c>
      <c r="AI83" s="2">
        <f t="shared" si="22"/>
        <v>0.02476204597031395</v>
      </c>
      <c r="AJ83" s="2">
        <f t="shared" si="23"/>
        <v>-0.11506274488894785</v>
      </c>
      <c r="AK83" s="2">
        <f t="shared" si="24"/>
        <v>-0.006599565912201344</v>
      </c>
      <c r="AL83" s="2">
        <f t="shared" si="25"/>
        <v>0.11788192589300757</v>
      </c>
    </row>
    <row r="84" spans="1:38" ht="12.75">
      <c r="A84" s="4" t="s">
        <v>43</v>
      </c>
      <c r="B84" s="4">
        <v>0.141</v>
      </c>
      <c r="C84" s="4">
        <v>-0.124</v>
      </c>
      <c r="D84" s="4">
        <v>-0.215</v>
      </c>
      <c r="E84" s="4">
        <v>76</v>
      </c>
      <c r="F84" s="4">
        <f t="shared" si="13"/>
        <v>76</v>
      </c>
      <c r="G84" s="4">
        <f t="shared" si="14"/>
        <v>0</v>
      </c>
      <c r="H84" s="4">
        <v>1</v>
      </c>
      <c r="I84" s="4">
        <v>1.575</v>
      </c>
      <c r="J84" s="4">
        <v>1.3</v>
      </c>
      <c r="K84" s="16">
        <v>254.6206</v>
      </c>
      <c r="L84" s="16">
        <v>101.4072</v>
      </c>
      <c r="M84" s="2">
        <v>8.207</v>
      </c>
      <c r="N84" s="2">
        <v>-5.224</v>
      </c>
      <c r="O84" s="2">
        <v>-6.331</v>
      </c>
      <c r="P84" s="2">
        <v>-0.122</v>
      </c>
      <c r="Q84" s="4">
        <v>0.269</v>
      </c>
      <c r="R84" s="16">
        <f t="shared" si="15"/>
        <v>3.999571032063127</v>
      </c>
      <c r="S84" s="16">
        <f t="shared" si="16"/>
        <v>-0.02210424591065796</v>
      </c>
      <c r="T84" s="3">
        <f>COS(R84)*COS(S84)*(M84+Q84/2)+B84</f>
        <v>-5.312743165219845</v>
      </c>
      <c r="U84" s="3">
        <f>SIN(R84)*COS(S84)*(M84+Q84/2)+C84</f>
        <v>-6.432986950635338</v>
      </c>
      <c r="V84" s="3">
        <f>SIN(S84)*(M84+Q84/2)+(I84-J84)+D84</f>
        <v>-0.12436755281456949</v>
      </c>
      <c r="AD84" s="2">
        <f t="shared" si="17"/>
        <v>-5.312743165219845</v>
      </c>
      <c r="AE84" s="2">
        <f t="shared" si="18"/>
        <v>-6.432986950635338</v>
      </c>
      <c r="AF84" s="2">
        <f t="shared" si="19"/>
        <v>-0.12436755281456949</v>
      </c>
      <c r="AG84" s="4">
        <f t="shared" si="20"/>
        <v>76</v>
      </c>
      <c r="AH84" s="4">
        <f t="shared" si="21"/>
        <v>0</v>
      </c>
      <c r="AI84" s="2">
        <f t="shared" si="22"/>
        <v>-0.08874316521984493</v>
      </c>
      <c r="AJ84" s="2">
        <f t="shared" si="23"/>
        <v>-0.10198695063533769</v>
      </c>
      <c r="AK84" s="2">
        <f t="shared" si="24"/>
        <v>-0.00236755281456949</v>
      </c>
      <c r="AL84" s="2">
        <f t="shared" si="25"/>
        <v>0.13521202897472281</v>
      </c>
    </row>
    <row r="85" spans="1:38" ht="12.75">
      <c r="A85" s="4" t="s">
        <v>43</v>
      </c>
      <c r="B85" s="4">
        <v>0.141</v>
      </c>
      <c r="C85" s="4">
        <v>-0.124</v>
      </c>
      <c r="D85" s="4">
        <v>-0.215</v>
      </c>
      <c r="E85" s="4">
        <v>77</v>
      </c>
      <c r="F85" s="4">
        <f t="shared" si="13"/>
        <v>77</v>
      </c>
      <c r="G85" s="4">
        <f t="shared" si="14"/>
        <v>0</v>
      </c>
      <c r="H85" s="4">
        <v>1</v>
      </c>
      <c r="I85" s="4">
        <v>1.575</v>
      </c>
      <c r="J85" s="4">
        <v>1.3</v>
      </c>
      <c r="K85" s="16">
        <v>241.886</v>
      </c>
      <c r="L85" s="16">
        <v>101.6443</v>
      </c>
      <c r="M85" s="2">
        <v>7.632</v>
      </c>
      <c r="N85" s="2">
        <v>-5.895</v>
      </c>
      <c r="O85" s="2">
        <v>-4.789</v>
      </c>
      <c r="P85" s="2">
        <v>-0.137</v>
      </c>
      <c r="Q85" s="4">
        <v>0.198</v>
      </c>
      <c r="R85" s="16">
        <f t="shared" si="15"/>
        <v>3.799536403031104</v>
      </c>
      <c r="S85" s="16">
        <f t="shared" si="16"/>
        <v>-0.025828604001488564</v>
      </c>
      <c r="T85" s="3">
        <f>COS(R85)*COS(S85)*(M85+Q85/2)+B85</f>
        <v>-5.974123346153696</v>
      </c>
      <c r="U85" s="3">
        <f>SIN(R85)*COS(S85)*(M85+Q85/2)+C85</f>
        <v>-4.849861175516603</v>
      </c>
      <c r="V85" s="3">
        <f>SIN(S85)*(M85+Q85/2)+(I85-J85)+D85</f>
        <v>-0.13965873652521982</v>
      </c>
      <c r="AD85" s="2">
        <f t="shared" si="17"/>
        <v>-5.974123346153696</v>
      </c>
      <c r="AE85" s="2">
        <f t="shared" si="18"/>
        <v>-4.849861175516603</v>
      </c>
      <c r="AF85" s="2">
        <f t="shared" si="19"/>
        <v>-0.13965873652521982</v>
      </c>
      <c r="AG85" s="4">
        <f t="shared" si="20"/>
        <v>77</v>
      </c>
      <c r="AH85" s="4">
        <f t="shared" si="21"/>
        <v>0</v>
      </c>
      <c r="AI85" s="2">
        <f t="shared" si="22"/>
        <v>-0.07912334615369598</v>
      </c>
      <c r="AJ85" s="2">
        <f t="shared" si="23"/>
        <v>-0.06086117551660308</v>
      </c>
      <c r="AK85" s="2">
        <f t="shared" si="24"/>
        <v>-0.002658736525219807</v>
      </c>
      <c r="AL85" s="2">
        <f t="shared" si="25"/>
        <v>0.09985817678953939</v>
      </c>
    </row>
    <row r="86" spans="1:38" ht="12.75">
      <c r="A86" s="4" t="s">
        <v>43</v>
      </c>
      <c r="B86" s="4">
        <v>0.141</v>
      </c>
      <c r="C86" s="4">
        <v>-0.124</v>
      </c>
      <c r="D86" s="4">
        <v>-0.215</v>
      </c>
      <c r="E86" s="4">
        <v>78</v>
      </c>
      <c r="F86" s="4">
        <f t="shared" si="13"/>
        <v>78</v>
      </c>
      <c r="G86" s="4">
        <f t="shared" si="14"/>
        <v>0</v>
      </c>
      <c r="H86" s="4">
        <v>1</v>
      </c>
      <c r="I86" s="4">
        <v>1.575</v>
      </c>
      <c r="J86" s="4">
        <v>1.3</v>
      </c>
      <c r="K86" s="16">
        <v>162.3969</v>
      </c>
      <c r="L86" s="16">
        <v>101.272</v>
      </c>
      <c r="M86" s="2">
        <v>7.992</v>
      </c>
      <c r="N86" s="2">
        <v>-6.495</v>
      </c>
      <c r="O86" s="2">
        <v>4.325</v>
      </c>
      <c r="P86" s="2">
        <v>-0.1</v>
      </c>
      <c r="Q86" s="4">
        <v>0.256</v>
      </c>
      <c r="R86" s="16">
        <f t="shared" si="15"/>
        <v>2.5509245400287814</v>
      </c>
      <c r="S86" s="16">
        <f t="shared" si="16"/>
        <v>-0.01998052927683136</v>
      </c>
      <c r="T86" s="3">
        <f>COS(R86)*COS(S86)*(M86+Q86/2)+B86</f>
        <v>-6.601872330484085</v>
      </c>
      <c r="U86" s="3">
        <f>SIN(R86)*COS(S86)*(M86+Q86/2)+C86</f>
        <v>4.397255777331656</v>
      </c>
      <c r="V86" s="3">
        <f>SIN(S86)*(M86+Q86/2)+(I86-J86)+D86</f>
        <v>-0.10223110286636414</v>
      </c>
      <c r="AD86" s="2">
        <f t="shared" si="17"/>
        <v>-6.601872330484085</v>
      </c>
      <c r="AE86" s="2">
        <f t="shared" si="18"/>
        <v>4.397255777331656</v>
      </c>
      <c r="AF86" s="2">
        <f t="shared" si="19"/>
        <v>-0.10223110286636414</v>
      </c>
      <c r="AG86" s="4">
        <f t="shared" si="20"/>
        <v>78</v>
      </c>
      <c r="AH86" s="4">
        <f t="shared" si="21"/>
        <v>0</v>
      </c>
      <c r="AI86" s="2">
        <f t="shared" si="22"/>
        <v>-0.10687233048408462</v>
      </c>
      <c r="AJ86" s="2">
        <f t="shared" si="23"/>
        <v>0.07225577733165611</v>
      </c>
      <c r="AK86" s="2">
        <f t="shared" si="24"/>
        <v>-0.002231102866364132</v>
      </c>
      <c r="AL86" s="2">
        <f t="shared" si="25"/>
        <v>0.12902546338185175</v>
      </c>
    </row>
    <row r="87" spans="1:38" ht="12.75">
      <c r="A87" s="4" t="s">
        <v>43</v>
      </c>
      <c r="B87" s="4">
        <v>0.141</v>
      </c>
      <c r="C87" s="4">
        <v>-0.124</v>
      </c>
      <c r="D87" s="4">
        <v>-0.215</v>
      </c>
      <c r="E87" s="4">
        <v>79</v>
      </c>
      <c r="F87" s="4">
        <f t="shared" si="13"/>
        <v>79</v>
      </c>
      <c r="G87" s="4">
        <f t="shared" si="14"/>
        <v>0</v>
      </c>
      <c r="H87" s="4">
        <v>1</v>
      </c>
      <c r="I87" s="4">
        <v>1.575</v>
      </c>
      <c r="J87" s="4">
        <v>1.3</v>
      </c>
      <c r="K87" s="16">
        <v>138.0635</v>
      </c>
      <c r="L87" s="16">
        <v>100.616</v>
      </c>
      <c r="M87" s="2">
        <v>5.548</v>
      </c>
      <c r="N87" s="2">
        <v>-2.981</v>
      </c>
      <c r="O87" s="2">
        <v>4.461</v>
      </c>
      <c r="P87" s="2">
        <v>0.005</v>
      </c>
      <c r="Q87" s="4">
        <v>0.199</v>
      </c>
      <c r="R87" s="16">
        <f t="shared" si="15"/>
        <v>2.168696386644472</v>
      </c>
      <c r="S87" s="16">
        <f t="shared" si="16"/>
        <v>-0.009676105373056743</v>
      </c>
      <c r="T87" s="3">
        <f>COS(R87)*COS(S87)*(M87+Q87/2)+B87</f>
        <v>-3.037874529583406</v>
      </c>
      <c r="U87" s="3">
        <f>SIN(R87)*COS(S87)*(M87+Q87/2)+C87</f>
        <v>4.543550417975742</v>
      </c>
      <c r="V87" s="3">
        <f>SIN(S87)*(M87+Q87/2)+(I87-J87)+D87</f>
        <v>0.0053550476222740395</v>
      </c>
      <c r="AD87" s="2">
        <f t="shared" si="17"/>
        <v>-3.037874529583406</v>
      </c>
      <c r="AE87" s="2">
        <f t="shared" si="18"/>
        <v>4.543550417975742</v>
      </c>
      <c r="AF87" s="2">
        <f t="shared" si="19"/>
        <v>0.0053550476222740395</v>
      </c>
      <c r="AG87" s="4">
        <f t="shared" si="20"/>
        <v>79</v>
      </c>
      <c r="AH87" s="4">
        <f t="shared" si="21"/>
        <v>0</v>
      </c>
      <c r="AI87" s="2">
        <f t="shared" si="22"/>
        <v>-0.05687452958340611</v>
      </c>
      <c r="AJ87" s="2">
        <f t="shared" si="23"/>
        <v>0.08255041797574147</v>
      </c>
      <c r="AK87" s="2">
        <f t="shared" si="24"/>
        <v>0.0003550476222740394</v>
      </c>
      <c r="AL87" s="2">
        <f t="shared" si="25"/>
        <v>0.10024674399758547</v>
      </c>
    </row>
    <row r="88" spans="1:38" ht="12.75">
      <c r="A88" s="4" t="s">
        <v>43</v>
      </c>
      <c r="B88" s="4">
        <v>0.141</v>
      </c>
      <c r="C88" s="4">
        <v>-0.124</v>
      </c>
      <c r="D88" s="4">
        <v>-0.215</v>
      </c>
      <c r="E88" s="4">
        <v>80</v>
      </c>
      <c r="F88" s="4">
        <f t="shared" si="13"/>
        <v>80</v>
      </c>
      <c r="G88" s="4">
        <f t="shared" si="14"/>
        <v>0</v>
      </c>
      <c r="H88" s="4">
        <v>1</v>
      </c>
      <c r="I88" s="4">
        <v>1.575</v>
      </c>
      <c r="J88" s="4">
        <v>1.3</v>
      </c>
      <c r="K88" s="16">
        <v>69.1869</v>
      </c>
      <c r="L88" s="16">
        <v>100.4685</v>
      </c>
      <c r="M88" s="2">
        <v>8.664</v>
      </c>
      <c r="N88" s="2">
        <v>4.173</v>
      </c>
      <c r="O88" s="2">
        <v>7.544</v>
      </c>
      <c r="P88" s="2">
        <v>-0.004</v>
      </c>
      <c r="Q88" s="4">
        <v>0.264</v>
      </c>
      <c r="R88" s="16">
        <f t="shared" si="15"/>
        <v>1.0867852838232583</v>
      </c>
      <c r="S88" s="16">
        <f t="shared" si="16"/>
        <v>-0.007359180791034259</v>
      </c>
      <c r="T88" s="3">
        <f>COS(R88)*COS(S88)*(M88+Q88/2)+B88</f>
        <v>4.233960221927107</v>
      </c>
      <c r="U88" s="3">
        <f>SIN(R88)*COS(S88)*(M88+Q88/2)+C88</f>
        <v>7.661441705461746</v>
      </c>
      <c r="V88" s="3">
        <f>SIN(S88)*(M88+Q88/2)+(I88-J88)+D88</f>
        <v>-0.004730769957681208</v>
      </c>
      <c r="AD88" s="2">
        <f t="shared" si="17"/>
        <v>4.233960221927107</v>
      </c>
      <c r="AE88" s="2">
        <f t="shared" si="18"/>
        <v>7.661441705461746</v>
      </c>
      <c r="AF88" s="2">
        <f t="shared" si="19"/>
        <v>-0.004730769957681208</v>
      </c>
      <c r="AG88" s="4">
        <f t="shared" si="20"/>
        <v>80</v>
      </c>
      <c r="AH88" s="4">
        <f t="shared" si="21"/>
        <v>0</v>
      </c>
      <c r="AI88" s="2">
        <f t="shared" si="22"/>
        <v>0.060960221927106595</v>
      </c>
      <c r="AJ88" s="2">
        <f t="shared" si="23"/>
        <v>0.11744170546174626</v>
      </c>
      <c r="AK88" s="2">
        <f t="shared" si="24"/>
        <v>-0.0007307699576812078</v>
      </c>
      <c r="AL88" s="2">
        <f t="shared" si="25"/>
        <v>0.13232247301156633</v>
      </c>
    </row>
    <row r="89" spans="1:38" ht="12.75">
      <c r="A89" s="4" t="s">
        <v>43</v>
      </c>
      <c r="B89" s="4">
        <v>0.141</v>
      </c>
      <c r="C89" s="4">
        <v>-0.124</v>
      </c>
      <c r="D89" s="4">
        <v>-0.215</v>
      </c>
      <c r="E89" s="4">
        <v>81</v>
      </c>
      <c r="F89" s="4">
        <f t="shared" si="13"/>
        <v>81</v>
      </c>
      <c r="G89" s="4">
        <f t="shared" si="14"/>
        <v>0</v>
      </c>
      <c r="H89" s="4">
        <v>1</v>
      </c>
      <c r="I89" s="4">
        <v>1.575</v>
      </c>
      <c r="J89" s="4">
        <v>1.3</v>
      </c>
      <c r="K89" s="16">
        <v>108.4665</v>
      </c>
      <c r="L89" s="16">
        <v>100.1472</v>
      </c>
      <c r="M89" s="2">
        <v>8.682</v>
      </c>
      <c r="N89" s="2">
        <v>-1.009</v>
      </c>
      <c r="O89" s="2">
        <v>8.481</v>
      </c>
      <c r="P89" s="2">
        <v>0.039</v>
      </c>
      <c r="Q89" s="4">
        <v>0.296</v>
      </c>
      <c r="R89" s="16">
        <f t="shared" si="15"/>
        <v>1.7037877978029865</v>
      </c>
      <c r="S89" s="16">
        <f t="shared" si="16"/>
        <v>-0.002312212193042118</v>
      </c>
      <c r="T89" s="3">
        <f>COS(R89)*COS(S89)*(M89+Q89/2)+B89</f>
        <v>-1.0298529876662004</v>
      </c>
      <c r="U89" s="3">
        <f>SIN(R89)*COS(S89)*(M89+Q89/2)+C89</f>
        <v>8.628004709489083</v>
      </c>
      <c r="V89" s="3">
        <f>SIN(S89)*(M89+Q89/2)+(I89-J89)+D89</f>
        <v>0.0395831845279386</v>
      </c>
      <c r="AD89" s="2">
        <f t="shared" si="17"/>
        <v>-1.0298529876662004</v>
      </c>
      <c r="AE89" s="2">
        <f t="shared" si="18"/>
        <v>8.628004709489083</v>
      </c>
      <c r="AF89" s="2">
        <f t="shared" si="19"/>
        <v>0.0395831845279386</v>
      </c>
      <c r="AG89" s="4">
        <f t="shared" si="20"/>
        <v>81</v>
      </c>
      <c r="AH89" s="4">
        <f t="shared" si="21"/>
        <v>0</v>
      </c>
      <c r="AI89" s="2">
        <f t="shared" si="22"/>
        <v>-0.020852987666200473</v>
      </c>
      <c r="AJ89" s="2">
        <f t="shared" si="23"/>
        <v>0.1470047094890834</v>
      </c>
      <c r="AK89" s="2">
        <f t="shared" si="24"/>
        <v>0.000583184527938603</v>
      </c>
      <c r="AL89" s="2">
        <f t="shared" si="25"/>
        <v>0.14847751281177277</v>
      </c>
    </row>
    <row r="90" spans="1:38" ht="12.75">
      <c r="A90" s="4" t="s">
        <v>43</v>
      </c>
      <c r="B90" s="4">
        <v>0.141</v>
      </c>
      <c r="C90" s="4">
        <v>-0.124</v>
      </c>
      <c r="D90" s="4">
        <v>-0.215</v>
      </c>
      <c r="E90" s="4">
        <v>82</v>
      </c>
      <c r="F90" s="4">
        <f t="shared" si="13"/>
        <v>82</v>
      </c>
      <c r="G90" s="4">
        <f t="shared" si="14"/>
        <v>0</v>
      </c>
      <c r="H90" s="4">
        <v>1</v>
      </c>
      <c r="I90" s="4">
        <v>1.575</v>
      </c>
      <c r="J90" s="4">
        <v>1.3</v>
      </c>
      <c r="K90" s="16">
        <v>146.4817</v>
      </c>
      <c r="L90" s="16">
        <v>100.263</v>
      </c>
      <c r="M90" s="2">
        <v>9.119</v>
      </c>
      <c r="N90" s="2">
        <v>-5.94</v>
      </c>
      <c r="O90" s="2">
        <v>6.67</v>
      </c>
      <c r="P90" s="2">
        <v>0.021</v>
      </c>
      <c r="Q90" s="4">
        <v>0.256</v>
      </c>
      <c r="R90" s="16">
        <f t="shared" si="15"/>
        <v>2.30092916302672</v>
      </c>
      <c r="S90" s="16">
        <f t="shared" si="16"/>
        <v>-0.004131194339470845</v>
      </c>
      <c r="T90" s="3">
        <f>COS(R90)*COS(S90)*(M90+Q90/2)+B90</f>
        <v>-6.026406156273936</v>
      </c>
      <c r="U90" s="3">
        <f>SIN(R90)*COS(S90)*(M90+Q90/2)+C90</f>
        <v>6.765749703993976</v>
      </c>
      <c r="V90" s="3">
        <f>SIN(S90)*(M90+Q90/2)+(I90-J90)+D90</f>
        <v>0.021798954604517418</v>
      </c>
      <c r="AD90" s="2">
        <f t="shared" si="17"/>
        <v>-6.026406156273936</v>
      </c>
      <c r="AE90" s="2">
        <f t="shared" si="18"/>
        <v>6.765749703993976</v>
      </c>
      <c r="AF90" s="2">
        <f t="shared" si="19"/>
        <v>0.021798954604517418</v>
      </c>
      <c r="AG90" s="4">
        <f t="shared" si="20"/>
        <v>82</v>
      </c>
      <c r="AH90" s="4">
        <f t="shared" si="21"/>
        <v>0</v>
      </c>
      <c r="AI90" s="2">
        <f t="shared" si="22"/>
        <v>-0.08640615627393533</v>
      </c>
      <c r="AJ90" s="2">
        <f t="shared" si="23"/>
        <v>0.09574970399397564</v>
      </c>
      <c r="AK90" s="2">
        <f t="shared" si="24"/>
        <v>0.0007989546045174163</v>
      </c>
      <c r="AL90" s="2">
        <f t="shared" si="25"/>
        <v>0.1289754549727574</v>
      </c>
    </row>
    <row r="91" spans="1:38" ht="12.75">
      <c r="A91" s="4" t="s">
        <v>43</v>
      </c>
      <c r="B91" s="4">
        <v>0.141</v>
      </c>
      <c r="C91" s="4">
        <v>-0.124</v>
      </c>
      <c r="D91" s="4">
        <v>-0.215</v>
      </c>
      <c r="E91" s="4">
        <v>83</v>
      </c>
      <c r="F91" s="4">
        <f t="shared" si="13"/>
        <v>83</v>
      </c>
      <c r="G91" s="4">
        <f t="shared" si="14"/>
        <v>0</v>
      </c>
      <c r="H91" s="4">
        <v>1</v>
      </c>
      <c r="I91" s="4">
        <v>1.575</v>
      </c>
      <c r="J91" s="4">
        <v>1.3</v>
      </c>
      <c r="K91" s="16">
        <v>123.5486</v>
      </c>
      <c r="L91" s="16">
        <v>99.9502</v>
      </c>
      <c r="M91" s="2">
        <v>11.052</v>
      </c>
      <c r="N91" s="2">
        <v>-3.854</v>
      </c>
      <c r="O91" s="2">
        <v>10.181</v>
      </c>
      <c r="P91" s="2">
        <v>0.067</v>
      </c>
      <c r="Q91" s="4">
        <v>0.195</v>
      </c>
      <c r="R91" s="16">
        <f t="shared" si="15"/>
        <v>1.9406968706065197</v>
      </c>
      <c r="S91" s="16">
        <f t="shared" si="16"/>
        <v>0.0007822565707438223</v>
      </c>
      <c r="T91" s="3">
        <f>COS(R91)*COS(S91)*(M91+Q91/2)+B91</f>
        <v>-3.8897961600200723</v>
      </c>
      <c r="U91" s="3">
        <f>SIN(R91)*COS(S91)*(M91+Q91/2)+C91</f>
        <v>10.271381498392321</v>
      </c>
      <c r="V91" s="3">
        <f>SIN(S91)*(M91+Q91/2)+(I91-J91)+D91</f>
        <v>0.0687217687459962</v>
      </c>
      <c r="AD91" s="2">
        <f t="shared" si="17"/>
        <v>-3.8897961600200723</v>
      </c>
      <c r="AE91" s="2">
        <f t="shared" si="18"/>
        <v>10.271381498392321</v>
      </c>
      <c r="AF91" s="2">
        <f t="shared" si="19"/>
        <v>0.0687217687459962</v>
      </c>
      <c r="AG91" s="4">
        <f t="shared" si="20"/>
        <v>83</v>
      </c>
      <c r="AH91" s="4">
        <f t="shared" si="21"/>
        <v>0</v>
      </c>
      <c r="AI91" s="2">
        <f t="shared" si="22"/>
        <v>-0.03579616002007224</v>
      </c>
      <c r="AJ91" s="2">
        <f t="shared" si="23"/>
        <v>0.0903814983923219</v>
      </c>
      <c r="AK91" s="2">
        <f t="shared" si="24"/>
        <v>0.001721768745996194</v>
      </c>
      <c r="AL91" s="2">
        <f t="shared" si="25"/>
        <v>0.09722728429529745</v>
      </c>
    </row>
    <row r="92" spans="1:38" ht="12.75">
      <c r="A92" s="4" t="s">
        <v>43</v>
      </c>
      <c r="B92" s="4">
        <v>0.141</v>
      </c>
      <c r="C92" s="4">
        <v>-0.124</v>
      </c>
      <c r="D92" s="4">
        <v>-0.215</v>
      </c>
      <c r="E92" s="4">
        <v>84</v>
      </c>
      <c r="F92" s="4">
        <f t="shared" si="13"/>
        <v>84</v>
      </c>
      <c r="G92" s="4">
        <f t="shared" si="14"/>
        <v>0</v>
      </c>
      <c r="H92" s="4">
        <v>1</v>
      </c>
      <c r="I92" s="4">
        <v>1.575</v>
      </c>
      <c r="J92" s="4">
        <v>1.3</v>
      </c>
      <c r="K92" s="16">
        <v>100.5833</v>
      </c>
      <c r="L92" s="16">
        <v>99.4545</v>
      </c>
      <c r="M92" s="2">
        <v>14.892</v>
      </c>
      <c r="N92" s="2">
        <v>0.004</v>
      </c>
      <c r="O92" s="2">
        <v>14.767</v>
      </c>
      <c r="P92" s="2">
        <v>0.186</v>
      </c>
      <c r="Q92" s="4">
        <v>0.197</v>
      </c>
      <c r="R92" s="16">
        <f t="shared" si="15"/>
        <v>1.5799587817690912</v>
      </c>
      <c r="S92" s="16">
        <f t="shared" si="16"/>
        <v>0.00856869396266613</v>
      </c>
      <c r="T92" s="3">
        <f>COS(R92)*COS(S92)*(M92+Q92/2)+B92</f>
        <v>0.0036571826488010495</v>
      </c>
      <c r="U92" s="3">
        <f>SIN(R92)*COS(S92)*(M92+Q92/2)+C92</f>
        <v>14.865320480160564</v>
      </c>
      <c r="V92" s="3">
        <f>SIN(S92)*(M92+Q92/2)+(I92-J92)+D92</f>
        <v>0.18844743501156871</v>
      </c>
      <c r="AD92" s="2">
        <f t="shared" si="17"/>
        <v>0.0036571826488010495</v>
      </c>
      <c r="AE92" s="2">
        <f t="shared" si="18"/>
        <v>14.865320480160564</v>
      </c>
      <c r="AF92" s="2">
        <f t="shared" si="19"/>
        <v>0.18844743501156871</v>
      </c>
      <c r="AG92" s="4">
        <f t="shared" si="20"/>
        <v>84</v>
      </c>
      <c r="AH92" s="4">
        <f t="shared" si="21"/>
        <v>0</v>
      </c>
      <c r="AI92" s="2">
        <f t="shared" si="22"/>
        <v>-0.0003428173511989506</v>
      </c>
      <c r="AJ92" s="2">
        <f t="shared" si="23"/>
        <v>0.09832048016056483</v>
      </c>
      <c r="AK92" s="2">
        <f t="shared" si="24"/>
        <v>0.002447435011568716</v>
      </c>
      <c r="AL92" s="2">
        <f t="shared" si="25"/>
        <v>0.09835153420702779</v>
      </c>
    </row>
    <row r="93" spans="1:38" ht="12.75">
      <c r="A93" s="4" t="s">
        <v>43</v>
      </c>
      <c r="B93" s="4">
        <v>0.141</v>
      </c>
      <c r="C93" s="4">
        <v>-0.124</v>
      </c>
      <c r="D93" s="4">
        <v>-0.215</v>
      </c>
      <c r="E93" s="4">
        <v>85</v>
      </c>
      <c r="F93" s="4">
        <f t="shared" si="13"/>
        <v>85</v>
      </c>
      <c r="G93" s="4">
        <f t="shared" si="14"/>
        <v>0</v>
      </c>
      <c r="H93" s="4">
        <v>1</v>
      </c>
      <c r="I93" s="4">
        <v>1.575</v>
      </c>
      <c r="J93" s="4">
        <v>1.3</v>
      </c>
      <c r="K93" s="16">
        <v>101.714</v>
      </c>
      <c r="L93" s="16">
        <v>99.2774</v>
      </c>
      <c r="M93" s="2">
        <v>17.67</v>
      </c>
      <c r="N93" s="2">
        <v>-0.334</v>
      </c>
      <c r="O93" s="2">
        <v>17.538</v>
      </c>
      <c r="P93" s="2">
        <v>0.259</v>
      </c>
      <c r="Q93" s="4">
        <v>0.243</v>
      </c>
      <c r="R93" s="16">
        <f t="shared" si="15"/>
        <v>1.5977197758361612</v>
      </c>
      <c r="S93" s="16">
        <f t="shared" si="16"/>
        <v>0.01135057425741981</v>
      </c>
      <c r="T93" s="3">
        <f>COS(R93)*COS(S93)*(M93+Q93/2)+B93</f>
        <v>-0.33791982312396285</v>
      </c>
      <c r="U93" s="3">
        <f>SIN(R93)*COS(S93)*(M93+Q93/2)+C93</f>
        <v>17.65990644738819</v>
      </c>
      <c r="V93" s="3">
        <f>SIN(S93)*(M93+Q93/2)+(I93-J93)+D93</f>
        <v>0.26193940567378027</v>
      </c>
      <c r="AD93" s="2">
        <f t="shared" si="17"/>
        <v>-0.33791982312396285</v>
      </c>
      <c r="AE93" s="2">
        <f t="shared" si="18"/>
        <v>17.65990644738819</v>
      </c>
      <c r="AF93" s="2">
        <f t="shared" si="19"/>
        <v>0.26193940567378027</v>
      </c>
      <c r="AG93" s="4">
        <f t="shared" si="20"/>
        <v>85</v>
      </c>
      <c r="AH93" s="4">
        <f t="shared" si="21"/>
        <v>0</v>
      </c>
      <c r="AI93" s="2">
        <f t="shared" si="22"/>
        <v>-0.003919823123962829</v>
      </c>
      <c r="AJ93" s="2">
        <f t="shared" si="23"/>
        <v>0.12190644738819145</v>
      </c>
      <c r="AK93" s="2">
        <f t="shared" si="24"/>
        <v>0.00293940567378026</v>
      </c>
      <c r="AL93" s="2">
        <f t="shared" si="25"/>
        <v>0.12200486479582728</v>
      </c>
    </row>
    <row r="94" spans="1:38" ht="12.75">
      <c r="A94" s="4" t="s">
        <v>43</v>
      </c>
      <c r="B94" s="4">
        <v>0.141</v>
      </c>
      <c r="C94" s="4">
        <v>-0.124</v>
      </c>
      <c r="D94" s="4">
        <v>-0.215</v>
      </c>
      <c r="E94" s="4">
        <v>86</v>
      </c>
      <c r="F94" s="4">
        <f t="shared" si="13"/>
        <v>86</v>
      </c>
      <c r="G94" s="4">
        <f t="shared" si="14"/>
        <v>0</v>
      </c>
      <c r="H94" s="4">
        <v>1</v>
      </c>
      <c r="I94" s="4">
        <v>1.575</v>
      </c>
      <c r="J94" s="4">
        <v>1.3</v>
      </c>
      <c r="K94" s="16">
        <v>116.2913</v>
      </c>
      <c r="L94" s="16">
        <v>99.2793</v>
      </c>
      <c r="M94" s="2">
        <v>15.098</v>
      </c>
      <c r="N94" s="2">
        <v>-3.68</v>
      </c>
      <c r="O94" s="2">
        <v>14.481</v>
      </c>
      <c r="P94" s="2">
        <v>0.23</v>
      </c>
      <c r="Q94" s="4">
        <v>0.238</v>
      </c>
      <c r="R94" s="16">
        <f t="shared" si="15"/>
        <v>1.8266994687820337</v>
      </c>
      <c r="S94" s="16">
        <f t="shared" si="16"/>
        <v>0.011320729127210605</v>
      </c>
      <c r="T94" s="3">
        <f>COS(R94)*COS(S94)*(M94+Q94/2)+B94</f>
        <v>-3.7104687074389635</v>
      </c>
      <c r="U94" s="3">
        <f>SIN(R94)*COS(S94)*(M94+Q94/2)+C94</f>
        <v>14.596516395822865</v>
      </c>
      <c r="V94" s="3">
        <f>SIN(S94)*(M94+Q94/2)+(I94-J94)+D94</f>
        <v>0.2322638555491455</v>
      </c>
      <c r="AD94" s="2">
        <f t="shared" si="17"/>
        <v>-3.7104687074389635</v>
      </c>
      <c r="AE94" s="2">
        <f t="shared" si="18"/>
        <v>14.596516395822865</v>
      </c>
      <c r="AF94" s="2">
        <f t="shared" si="19"/>
        <v>0.2322638555491455</v>
      </c>
      <c r="AG94" s="4">
        <f t="shared" si="20"/>
        <v>86</v>
      </c>
      <c r="AH94" s="4">
        <f t="shared" si="21"/>
        <v>0</v>
      </c>
      <c r="AI94" s="2">
        <f t="shared" si="22"/>
        <v>-0.03046870743896335</v>
      </c>
      <c r="AJ94" s="2">
        <f t="shared" si="23"/>
        <v>0.11551639582286555</v>
      </c>
      <c r="AK94" s="2">
        <f t="shared" si="24"/>
        <v>0.002263855549145488</v>
      </c>
      <c r="AL94" s="2">
        <f t="shared" si="25"/>
        <v>0.11948851358542162</v>
      </c>
    </row>
    <row r="95" spans="1:38" ht="12.75">
      <c r="A95" s="4" t="s">
        <v>43</v>
      </c>
      <c r="B95" s="4">
        <v>0.141</v>
      </c>
      <c r="C95" s="4">
        <v>-0.124</v>
      </c>
      <c r="D95" s="4">
        <v>-0.215</v>
      </c>
      <c r="E95" s="4">
        <v>87</v>
      </c>
      <c r="F95" s="4">
        <f t="shared" si="13"/>
        <v>87</v>
      </c>
      <c r="G95" s="4">
        <f t="shared" si="14"/>
        <v>0</v>
      </c>
      <c r="H95" s="4">
        <v>1</v>
      </c>
      <c r="I95" s="4">
        <v>1.575</v>
      </c>
      <c r="J95" s="4">
        <v>1.3</v>
      </c>
      <c r="K95" s="16">
        <v>109.635</v>
      </c>
      <c r="L95" s="16">
        <v>99.2369</v>
      </c>
      <c r="M95" s="2">
        <v>20.054</v>
      </c>
      <c r="N95" s="2">
        <v>-2.881</v>
      </c>
      <c r="O95" s="2">
        <v>19.699</v>
      </c>
      <c r="P95" s="2">
        <v>0.299</v>
      </c>
      <c r="Q95" s="4">
        <v>0.203</v>
      </c>
      <c r="R95" s="16">
        <f t="shared" si="15"/>
        <v>1.722142552881585</v>
      </c>
      <c r="S95" s="16">
        <f t="shared" si="16"/>
        <v>0.011986746769771628</v>
      </c>
      <c r="T95" s="3">
        <f>COS(R95)*COS(S95)*(M95+Q95/2)+B95</f>
        <v>-2.8976084076138626</v>
      </c>
      <c r="U95" s="3">
        <f>SIN(R95)*COS(S95)*(M95+Q95/2)+C95</f>
        <v>19.79967114701836</v>
      </c>
      <c r="V95" s="3">
        <f>SIN(S95)*(M95+Q95/2)+(I95-J95)+D95</f>
        <v>0.3015930889874968</v>
      </c>
      <c r="AD95" s="2">
        <f t="shared" si="17"/>
        <v>-2.8976084076138626</v>
      </c>
      <c r="AE95" s="2">
        <f t="shared" si="18"/>
        <v>19.79967114701836</v>
      </c>
      <c r="AF95" s="2">
        <f t="shared" si="19"/>
        <v>0.3015930889874968</v>
      </c>
      <c r="AG95" s="4">
        <f t="shared" si="20"/>
        <v>87</v>
      </c>
      <c r="AH95" s="4">
        <f t="shared" si="21"/>
        <v>0</v>
      </c>
      <c r="AI95" s="2">
        <f t="shared" si="22"/>
        <v>-0.01660840761386284</v>
      </c>
      <c r="AJ95" s="2">
        <f t="shared" si="23"/>
        <v>0.10067114701835678</v>
      </c>
      <c r="AK95" s="2">
        <f t="shared" si="24"/>
        <v>0.0025930889874968277</v>
      </c>
      <c r="AL95" s="2">
        <f t="shared" si="25"/>
        <v>0.1020648967860983</v>
      </c>
    </row>
    <row r="96" spans="1:38" ht="12.75">
      <c r="A96" s="4" t="s">
        <v>43</v>
      </c>
      <c r="B96" s="4">
        <v>0.141</v>
      </c>
      <c r="C96" s="4">
        <v>-0.124</v>
      </c>
      <c r="D96" s="4">
        <v>-0.215</v>
      </c>
      <c r="E96" s="4">
        <v>88</v>
      </c>
      <c r="F96" s="4">
        <f t="shared" si="13"/>
        <v>88</v>
      </c>
      <c r="G96" s="4">
        <f t="shared" si="14"/>
        <v>0</v>
      </c>
      <c r="H96" s="4">
        <v>1</v>
      </c>
      <c r="I96" s="4">
        <v>1.575</v>
      </c>
      <c r="J96" s="4">
        <v>1.3</v>
      </c>
      <c r="K96" s="16">
        <v>114.7675</v>
      </c>
      <c r="L96" s="16">
        <v>98.9919</v>
      </c>
      <c r="M96" s="2">
        <v>22.78</v>
      </c>
      <c r="N96" s="2">
        <v>-5.095</v>
      </c>
      <c r="O96" s="2">
        <v>22.043</v>
      </c>
      <c r="P96" s="2">
        <v>0.42</v>
      </c>
      <c r="Q96" s="4">
        <v>0.174</v>
      </c>
      <c r="R96" s="16">
        <f t="shared" si="15"/>
        <v>1.802763674354333</v>
      </c>
      <c r="S96" s="16">
        <f t="shared" si="16"/>
        <v>0.015835197770419196</v>
      </c>
      <c r="T96" s="3">
        <f>COS(R96)*COS(S96)*(M96+Q96/2)+B96</f>
        <v>-5.115295485580733</v>
      </c>
      <c r="U96" s="3">
        <f>SIN(R96)*COS(S96)*(M96+Q96/2)+C96</f>
        <v>22.12774012984808</v>
      </c>
      <c r="V96" s="3">
        <f>SIN(S96)*(M96+Q96/2)+(I96-J96)+D96</f>
        <v>0.4220883344879709</v>
      </c>
      <c r="AD96" s="2">
        <f t="shared" si="17"/>
        <v>-5.115295485580733</v>
      </c>
      <c r="AE96" s="2">
        <f t="shared" si="18"/>
        <v>22.12774012984808</v>
      </c>
      <c r="AF96" s="2">
        <f t="shared" si="19"/>
        <v>0.4220883344879709</v>
      </c>
      <c r="AG96" s="4">
        <f t="shared" si="20"/>
        <v>88</v>
      </c>
      <c r="AH96" s="4">
        <f t="shared" si="21"/>
        <v>0</v>
      </c>
      <c r="AI96" s="2">
        <f t="shared" si="22"/>
        <v>-0.020295485580732908</v>
      </c>
      <c r="AJ96" s="2">
        <f t="shared" si="23"/>
        <v>0.084740129848079</v>
      </c>
      <c r="AK96" s="2">
        <f t="shared" si="24"/>
        <v>0.002088334487970911</v>
      </c>
      <c r="AL96" s="2">
        <f t="shared" si="25"/>
        <v>0.08716167439052944</v>
      </c>
    </row>
    <row r="97" spans="1:38" ht="12.75">
      <c r="A97" s="4" t="s">
        <v>43</v>
      </c>
      <c r="B97" s="4">
        <v>0.141</v>
      </c>
      <c r="C97" s="4">
        <v>-0.124</v>
      </c>
      <c r="D97" s="4">
        <v>-0.215</v>
      </c>
      <c r="E97" s="4">
        <v>89</v>
      </c>
      <c r="F97" s="4">
        <f t="shared" si="13"/>
        <v>89</v>
      </c>
      <c r="G97" s="4">
        <f t="shared" si="14"/>
        <v>0</v>
      </c>
      <c r="H97" s="4">
        <v>1</v>
      </c>
      <c r="I97" s="4">
        <v>1.575</v>
      </c>
      <c r="J97" s="4">
        <v>1.3</v>
      </c>
      <c r="K97" s="16">
        <v>95.3029</v>
      </c>
      <c r="L97" s="16">
        <v>99.1342</v>
      </c>
      <c r="M97" s="2">
        <v>22.98</v>
      </c>
      <c r="N97" s="2">
        <v>1.835</v>
      </c>
      <c r="O97" s="2">
        <v>22.791</v>
      </c>
      <c r="P97" s="2">
        <v>0.371</v>
      </c>
      <c r="Q97" s="4">
        <v>0.226</v>
      </c>
      <c r="R97" s="16">
        <f t="shared" si="15"/>
        <v>1.4970144525290134</v>
      </c>
      <c r="S97" s="16">
        <f t="shared" si="16"/>
        <v>0.01359995459738994</v>
      </c>
      <c r="T97" s="3">
        <f>COS(R97)*COS(S97)*(M97+Q97/2)+B97</f>
        <v>1.8431419295136149</v>
      </c>
      <c r="U97" s="3">
        <f>SIN(R97)*COS(S97)*(M97+Q97/2)+C97</f>
        <v>22.90404229396899</v>
      </c>
      <c r="V97" s="3">
        <f>SIN(S97)*(M97+Q97/2)+(I97-J97)+D97</f>
        <v>0.3740540701331211</v>
      </c>
      <c r="AD97" s="2">
        <f t="shared" si="17"/>
        <v>1.8431419295136149</v>
      </c>
      <c r="AE97" s="2">
        <f t="shared" si="18"/>
        <v>22.90404229396899</v>
      </c>
      <c r="AF97" s="2">
        <f t="shared" si="19"/>
        <v>0.3740540701331211</v>
      </c>
      <c r="AG97" s="4">
        <f t="shared" si="20"/>
        <v>89</v>
      </c>
      <c r="AH97" s="4">
        <f t="shared" si="21"/>
        <v>0</v>
      </c>
      <c r="AI97" s="2">
        <f t="shared" si="22"/>
        <v>0.00814192951361492</v>
      </c>
      <c r="AJ97" s="2">
        <f t="shared" si="23"/>
        <v>0.1130422939689879</v>
      </c>
      <c r="AK97" s="2">
        <f t="shared" si="24"/>
        <v>0.0030540701331210895</v>
      </c>
      <c r="AL97" s="2">
        <f t="shared" si="25"/>
        <v>0.11337626994373107</v>
      </c>
    </row>
    <row r="98" spans="1:38" ht="12.75">
      <c r="A98" s="4" t="s">
        <v>43</v>
      </c>
      <c r="B98" s="4">
        <v>0.141</v>
      </c>
      <c r="C98" s="4">
        <v>-0.124</v>
      </c>
      <c r="D98" s="4">
        <v>-0.215</v>
      </c>
      <c r="E98" s="4" t="s">
        <v>14</v>
      </c>
      <c r="F98" s="4">
        <f t="shared" si="13"/>
        <v>90</v>
      </c>
      <c r="G98" s="4">
        <f t="shared" si="14"/>
        <v>1</v>
      </c>
      <c r="H98" s="4">
        <v>1</v>
      </c>
      <c r="I98" s="4">
        <v>1.575</v>
      </c>
      <c r="J98" s="4">
        <v>1.3</v>
      </c>
      <c r="K98" s="16">
        <v>103.9575</v>
      </c>
      <c r="L98" s="16">
        <v>99.1364</v>
      </c>
      <c r="M98" s="2">
        <v>23.924</v>
      </c>
      <c r="N98" s="2">
        <v>-1.344</v>
      </c>
      <c r="O98" s="2">
        <v>23.751</v>
      </c>
      <c r="P98" s="2">
        <v>0.383</v>
      </c>
      <c r="Q98" s="4">
        <v>0.218</v>
      </c>
      <c r="R98" s="16">
        <f t="shared" si="15"/>
        <v>1.6329605914278047</v>
      </c>
      <c r="S98" s="16">
        <f t="shared" si="16"/>
        <v>0.013565397078200592</v>
      </c>
      <c r="T98" s="3">
        <f>COS(R98)*COS(S98)*(M98+Q98/2)+B98</f>
        <v>-1.3518943555442728</v>
      </c>
      <c r="U98" s="3">
        <f>SIN(R98)*COS(S98)*(M98+Q98/2)+C98</f>
        <v>23.86037146885077</v>
      </c>
      <c r="V98" s="3">
        <f>SIN(S98)*(M98+Q98/2)+(I98-J98)+D98</f>
        <v>0.38600718912535403</v>
      </c>
      <c r="W98" s="2">
        <f>T98-T99</f>
        <v>-2.594063320158533</v>
      </c>
      <c r="X98" s="2">
        <f>U98-U99</f>
        <v>-0.036183706774199464</v>
      </c>
      <c r="Y98" s="2">
        <f>V98-V99</f>
        <v>-0.0005811850200821977</v>
      </c>
      <c r="Z98" s="2">
        <f>W98/2+T99</f>
        <v>-0.05486269546500622</v>
      </c>
      <c r="AA98" s="2">
        <f>X98/2+U99</f>
        <v>23.87846332223787</v>
      </c>
      <c r="AB98" s="17">
        <f>Y98/2+V99</f>
        <v>0.38629778163539513</v>
      </c>
      <c r="AD98" s="2">
        <f t="shared" si="17"/>
        <v>-0.05486269546500622</v>
      </c>
      <c r="AE98" s="2">
        <f t="shared" si="18"/>
        <v>23.87846332223787</v>
      </c>
      <c r="AF98" s="2">
        <f t="shared" si="19"/>
        <v>0.38629778163539513</v>
      </c>
      <c r="AG98" s="4">
        <f t="shared" si="20"/>
        <v>90</v>
      </c>
      <c r="AH98" s="4">
        <f t="shared" si="21"/>
        <v>1</v>
      </c>
      <c r="AI98" s="2">
        <f t="shared" si="22"/>
        <v>-0.007894355544272758</v>
      </c>
      <c r="AJ98" s="2">
        <f t="shared" si="23"/>
        <v>0.10937146885076743</v>
      </c>
      <c r="AK98" s="2">
        <f t="shared" si="24"/>
        <v>0.003007189125354026</v>
      </c>
      <c r="AL98" s="2">
        <f t="shared" si="25"/>
        <v>0.10969722983954255</v>
      </c>
    </row>
    <row r="99" spans="1:38" ht="12.75">
      <c r="A99" s="4" t="s">
        <v>43</v>
      </c>
      <c r="B99" s="4">
        <v>0.141</v>
      </c>
      <c r="C99" s="4">
        <v>-0.124</v>
      </c>
      <c r="D99" s="4">
        <v>-0.215</v>
      </c>
      <c r="E99" s="4" t="s">
        <v>15</v>
      </c>
      <c r="F99" s="4">
        <f t="shared" si="13"/>
        <v>90</v>
      </c>
      <c r="G99" s="4">
        <f t="shared" si="14"/>
        <v>2</v>
      </c>
      <c r="H99" s="4">
        <v>1</v>
      </c>
      <c r="I99" s="4">
        <v>1.575</v>
      </c>
      <c r="J99" s="4">
        <v>1.3</v>
      </c>
      <c r="K99" s="16">
        <v>97.0836</v>
      </c>
      <c r="L99" s="16">
        <v>99.1354</v>
      </c>
      <c r="M99" s="2">
        <v>23.939</v>
      </c>
      <c r="N99" s="2">
        <v>1.237</v>
      </c>
      <c r="O99" s="2">
        <v>23.787</v>
      </c>
      <c r="P99" s="2">
        <v>0.384</v>
      </c>
      <c r="Q99" s="4">
        <v>0.218</v>
      </c>
      <c r="R99" s="16">
        <f t="shared" si="15"/>
        <v>1.5249856227202503</v>
      </c>
      <c r="S99" s="16">
        <f t="shared" si="16"/>
        <v>0.013581105041468478</v>
      </c>
      <c r="T99" s="3">
        <f>COS(R99)*COS(S99)*(M99+Q99/2)+B99</f>
        <v>1.2421689646142602</v>
      </c>
      <c r="U99" s="3">
        <f>SIN(R99)*COS(S99)*(M99+Q99/2)+C99</f>
        <v>23.896555175624968</v>
      </c>
      <c r="V99" s="3">
        <f>SIN(S99)*(M99+Q99/2)+(I99-J99)+D99</f>
        <v>0.38658837414543623</v>
      </c>
      <c r="AD99" s="2">
        <f t="shared" si="17"/>
        <v>1.2421689646142602</v>
      </c>
      <c r="AE99" s="2">
        <f t="shared" si="18"/>
        <v>23.896555175624968</v>
      </c>
      <c r="AF99" s="2">
        <f t="shared" si="19"/>
        <v>0.38658837414543623</v>
      </c>
      <c r="AG99" s="4">
        <f t="shared" si="20"/>
        <v>90</v>
      </c>
      <c r="AH99" s="4">
        <f t="shared" si="21"/>
        <v>2</v>
      </c>
      <c r="AI99" s="2">
        <f t="shared" si="22"/>
        <v>0.005168964614260085</v>
      </c>
      <c r="AJ99" s="2">
        <f t="shared" si="23"/>
        <v>0.10955517562496908</v>
      </c>
      <c r="AK99" s="2">
        <f t="shared" si="24"/>
        <v>0.002588374145436223</v>
      </c>
      <c r="AL99" s="2">
        <f t="shared" si="25"/>
        <v>0.10970758580024471</v>
      </c>
    </row>
    <row r="100" spans="1:38" ht="12.75">
      <c r="A100" s="4" t="s">
        <v>43</v>
      </c>
      <c r="B100" s="4">
        <v>0.141</v>
      </c>
      <c r="C100" s="4">
        <v>-0.124</v>
      </c>
      <c r="D100" s="4">
        <v>-0.215</v>
      </c>
      <c r="E100" s="4">
        <v>91</v>
      </c>
      <c r="F100" s="4">
        <f t="shared" si="13"/>
        <v>91</v>
      </c>
      <c r="G100" s="4">
        <f t="shared" si="14"/>
        <v>0</v>
      </c>
      <c r="H100" s="4">
        <v>1</v>
      </c>
      <c r="I100" s="4">
        <v>1.575</v>
      </c>
      <c r="J100" s="4">
        <v>1.3</v>
      </c>
      <c r="K100" s="16">
        <v>103.0917</v>
      </c>
      <c r="L100" s="16">
        <v>98.8901</v>
      </c>
      <c r="M100" s="2">
        <v>26.351</v>
      </c>
      <c r="N100" s="2">
        <v>-1.137</v>
      </c>
      <c r="O100" s="2">
        <v>26.191</v>
      </c>
      <c r="P100" s="2">
        <v>0.518</v>
      </c>
      <c r="Q100" s="4">
        <v>0.3</v>
      </c>
      <c r="R100" s="16">
        <f t="shared" si="15"/>
        <v>1.6193606368304145</v>
      </c>
      <c r="S100" s="16">
        <f t="shared" si="16"/>
        <v>0.01743426843109641</v>
      </c>
      <c r="T100" s="3">
        <f>COS(R100)*COS(S100)*(M100+Q100/2)+B100</f>
        <v>-1.1453014294233308</v>
      </c>
      <c r="U100" s="3">
        <f>SIN(R100)*COS(S100)*(M100+Q100/2)+C100</f>
        <v>26.341732252351477</v>
      </c>
      <c r="V100" s="3">
        <f>SIN(S100)*(M100+Q100/2)+(I100-J100)+D100</f>
        <v>0.5220021423178659</v>
      </c>
      <c r="AD100" s="2">
        <f t="shared" si="17"/>
        <v>-1.1453014294233308</v>
      </c>
      <c r="AE100" s="2">
        <f t="shared" si="18"/>
        <v>26.341732252351477</v>
      </c>
      <c r="AF100" s="2">
        <f t="shared" si="19"/>
        <v>0.5220021423178659</v>
      </c>
      <c r="AG100" s="4">
        <f t="shared" si="20"/>
        <v>91</v>
      </c>
      <c r="AH100" s="4">
        <f t="shared" si="21"/>
        <v>0</v>
      </c>
      <c r="AI100" s="2">
        <f t="shared" si="22"/>
        <v>-0.008301429423330786</v>
      </c>
      <c r="AJ100" s="2">
        <f t="shared" si="23"/>
        <v>0.15073225235147802</v>
      </c>
      <c r="AK100" s="2">
        <f t="shared" si="24"/>
        <v>0.004002142317865887</v>
      </c>
      <c r="AL100" s="2">
        <f t="shared" si="25"/>
        <v>0.15101371716686085</v>
      </c>
    </row>
    <row r="101" spans="1:38" ht="12.75">
      <c r="A101" s="4" t="s">
        <v>43</v>
      </c>
      <c r="B101" s="4">
        <v>0.141</v>
      </c>
      <c r="C101" s="4">
        <v>-0.124</v>
      </c>
      <c r="D101" s="4">
        <v>-0.215</v>
      </c>
      <c r="E101" s="4">
        <v>92</v>
      </c>
      <c r="F101" s="4">
        <f t="shared" si="13"/>
        <v>92</v>
      </c>
      <c r="G101" s="4">
        <f t="shared" si="14"/>
        <v>0</v>
      </c>
      <c r="H101" s="4">
        <v>1</v>
      </c>
      <c r="I101" s="4">
        <v>1.575</v>
      </c>
      <c r="J101" s="4">
        <v>1.3</v>
      </c>
      <c r="K101" s="16">
        <v>117.9004</v>
      </c>
      <c r="L101" s="16">
        <v>98.891</v>
      </c>
      <c r="M101" s="2">
        <v>30.142</v>
      </c>
      <c r="N101" s="2">
        <v>-8.221</v>
      </c>
      <c r="O101" s="2">
        <v>28.829</v>
      </c>
      <c r="P101" s="2">
        <v>0.584</v>
      </c>
      <c r="Q101" s="4">
        <v>0.19</v>
      </c>
      <c r="R101" s="16">
        <f t="shared" si="15"/>
        <v>1.8519751524764905</v>
      </c>
      <c r="S101" s="16">
        <f t="shared" si="16"/>
        <v>0.017420131264155092</v>
      </c>
      <c r="T101" s="3">
        <f>COS(R101)*COS(S101)*(M101+Q101/2)+B101</f>
        <v>-8.248142888263963</v>
      </c>
      <c r="U101" s="3">
        <f>SIN(R101)*COS(S101)*(M101+Q101/2)+C101</f>
        <v>28.92115504396342</v>
      </c>
      <c r="V101" s="3">
        <f>SIN(S101)*(M101+Q101/2)+(I101-J101)+D101</f>
        <v>0.5867058689784983</v>
      </c>
      <c r="AD101" s="2">
        <f t="shared" si="17"/>
        <v>-8.248142888263963</v>
      </c>
      <c r="AE101" s="2">
        <f t="shared" si="18"/>
        <v>28.92115504396342</v>
      </c>
      <c r="AF101" s="2">
        <f t="shared" si="19"/>
        <v>0.5867058689784983</v>
      </c>
      <c r="AG101" s="4">
        <f t="shared" si="20"/>
        <v>92</v>
      </c>
      <c r="AH101" s="4">
        <f t="shared" si="21"/>
        <v>0</v>
      </c>
      <c r="AI101" s="2">
        <f t="shared" si="22"/>
        <v>-0.027142888263963272</v>
      </c>
      <c r="AJ101" s="2">
        <f t="shared" si="23"/>
        <v>0.09215504396341956</v>
      </c>
      <c r="AK101" s="2">
        <f t="shared" si="24"/>
        <v>0.002705868978498338</v>
      </c>
      <c r="AL101" s="2">
        <f t="shared" si="25"/>
        <v>0.09610728504197061</v>
      </c>
    </row>
    <row r="102" spans="1:38" ht="12.75">
      <c r="A102" s="4" t="s">
        <v>43</v>
      </c>
      <c r="B102" s="4">
        <v>0.141</v>
      </c>
      <c r="C102" s="4">
        <v>-0.124</v>
      </c>
      <c r="D102" s="4">
        <v>-0.215</v>
      </c>
      <c r="E102" s="4">
        <v>93</v>
      </c>
      <c r="F102" s="4">
        <f t="shared" si="13"/>
        <v>93</v>
      </c>
      <c r="G102" s="4">
        <f t="shared" si="14"/>
        <v>0</v>
      </c>
      <c r="H102" s="4">
        <v>1</v>
      </c>
      <c r="I102" s="4">
        <v>1.575</v>
      </c>
      <c r="J102" s="4">
        <v>1.3</v>
      </c>
      <c r="K102" s="16">
        <v>113.6883</v>
      </c>
      <c r="L102" s="16">
        <v>98.8908</v>
      </c>
      <c r="M102" s="2">
        <v>34.617</v>
      </c>
      <c r="N102" s="2">
        <v>-7.243</v>
      </c>
      <c r="O102" s="2">
        <v>33.69</v>
      </c>
      <c r="P102" s="2">
        <v>0.662</v>
      </c>
      <c r="Q102" s="4">
        <v>0.268</v>
      </c>
      <c r="R102" s="16">
        <f t="shared" si="15"/>
        <v>1.7858116403955626</v>
      </c>
      <c r="S102" s="16">
        <f t="shared" si="16"/>
        <v>0.01742327285680889</v>
      </c>
      <c r="T102" s="3">
        <f>COS(R102)*COS(S102)*(M102+Q102/2)+B102</f>
        <v>-7.272430999046291</v>
      </c>
      <c r="U102" s="3">
        <f>SIN(R102)*COS(S102)*(M102+Q102/2)+C102</f>
        <v>33.821640037315454</v>
      </c>
      <c r="V102" s="3">
        <f>SIN(S102)*(M102+Q102/2)+(I102-J102)+D102</f>
        <v>0.6654455214017752</v>
      </c>
      <c r="AD102" s="2">
        <f t="shared" si="17"/>
        <v>-7.272430999046291</v>
      </c>
      <c r="AE102" s="2">
        <f t="shared" si="18"/>
        <v>33.821640037315454</v>
      </c>
      <c r="AF102" s="2">
        <f t="shared" si="19"/>
        <v>0.6654455214017752</v>
      </c>
      <c r="AG102" s="4">
        <f t="shared" si="20"/>
        <v>93</v>
      </c>
      <c r="AH102" s="4">
        <f t="shared" si="21"/>
        <v>0</v>
      </c>
      <c r="AI102" s="2">
        <f t="shared" si="22"/>
        <v>-0.02943099904629065</v>
      </c>
      <c r="AJ102" s="2">
        <f t="shared" si="23"/>
        <v>0.13164003731545648</v>
      </c>
      <c r="AK102" s="2">
        <f t="shared" si="24"/>
        <v>0.00344552140177512</v>
      </c>
      <c r="AL102" s="2">
        <f t="shared" si="25"/>
        <v>0.13493389028338146</v>
      </c>
    </row>
    <row r="103" spans="1:38" ht="12.75">
      <c r="A103" s="4" t="s">
        <v>43</v>
      </c>
      <c r="B103" s="4">
        <v>0.141</v>
      </c>
      <c r="C103" s="4">
        <v>-0.124</v>
      </c>
      <c r="D103" s="4">
        <v>-0.215</v>
      </c>
      <c r="E103" s="4">
        <v>94</v>
      </c>
      <c r="F103" s="4">
        <f t="shared" si="13"/>
        <v>94</v>
      </c>
      <c r="G103" s="4">
        <f t="shared" si="14"/>
        <v>0</v>
      </c>
      <c r="H103" s="4">
        <v>1</v>
      </c>
      <c r="I103" s="4">
        <v>1.575</v>
      </c>
      <c r="J103" s="4">
        <v>1.3</v>
      </c>
      <c r="K103" s="16">
        <v>104.3563</v>
      </c>
      <c r="L103" s="16">
        <v>98.9166</v>
      </c>
      <c r="M103" s="2">
        <v>32.587</v>
      </c>
      <c r="N103" s="2">
        <v>-2.086</v>
      </c>
      <c r="O103" s="2">
        <v>32.381</v>
      </c>
      <c r="P103" s="2">
        <v>0.613</v>
      </c>
      <c r="Q103" s="4">
        <v>0.277</v>
      </c>
      <c r="R103" s="16">
        <f t="shared" si="15"/>
        <v>1.6392249271790629</v>
      </c>
      <c r="S103" s="16">
        <f t="shared" si="16"/>
        <v>0.01701800740449566</v>
      </c>
      <c r="T103" s="3">
        <f>COS(R103)*COS(S103)*(M103+Q103/2)+B103</f>
        <v>-2.096288934334976</v>
      </c>
      <c r="U103" s="3">
        <f>SIN(R103)*COS(S103)*(M103+Q103/2)+C103</f>
        <v>32.52018409776679</v>
      </c>
      <c r="V103" s="3">
        <f>SIN(S103)*(M103+Q103/2)+(I103-J103)+D103</f>
        <v>0.6168959197305658</v>
      </c>
      <c r="AD103" s="2">
        <f t="shared" si="17"/>
        <v>-2.096288934334976</v>
      </c>
      <c r="AE103" s="2">
        <f t="shared" si="18"/>
        <v>32.52018409776679</v>
      </c>
      <c r="AF103" s="2">
        <f t="shared" si="19"/>
        <v>0.6168959197305658</v>
      </c>
      <c r="AG103" s="4">
        <f t="shared" si="20"/>
        <v>94</v>
      </c>
      <c r="AH103" s="4">
        <f t="shared" si="21"/>
        <v>0</v>
      </c>
      <c r="AI103" s="2">
        <f t="shared" si="22"/>
        <v>-0.01028893433497613</v>
      </c>
      <c r="AJ103" s="2">
        <f t="shared" si="23"/>
        <v>0.13918409776678686</v>
      </c>
      <c r="AK103" s="2">
        <f t="shared" si="24"/>
        <v>0.0038959197305658</v>
      </c>
      <c r="AL103" s="2">
        <f t="shared" si="25"/>
        <v>0.13961824175748294</v>
      </c>
    </row>
    <row r="104" spans="1:38" ht="12.75">
      <c r="A104" s="4" t="s">
        <v>43</v>
      </c>
      <c r="B104" s="4">
        <v>0.141</v>
      </c>
      <c r="C104" s="4">
        <v>-0.124</v>
      </c>
      <c r="D104" s="4">
        <v>-0.215</v>
      </c>
      <c r="E104" s="4">
        <v>95</v>
      </c>
      <c r="F104" s="4">
        <f t="shared" si="13"/>
        <v>95</v>
      </c>
      <c r="G104" s="4">
        <f t="shared" si="14"/>
        <v>0</v>
      </c>
      <c r="H104" s="4">
        <v>1</v>
      </c>
      <c r="I104" s="4">
        <v>1.575</v>
      </c>
      <c r="J104" s="4">
        <v>1.3</v>
      </c>
      <c r="K104" s="16">
        <v>234.782</v>
      </c>
      <c r="L104" s="16">
        <v>101.2687</v>
      </c>
      <c r="M104" s="2">
        <v>13.694</v>
      </c>
      <c r="N104" s="2">
        <v>-11.556</v>
      </c>
      <c r="O104" s="2">
        <v>-7.237</v>
      </c>
      <c r="P104" s="2">
        <v>-0.213</v>
      </c>
      <c r="Q104" s="4">
        <v>0.232</v>
      </c>
      <c r="R104" s="16">
        <f t="shared" si="15"/>
        <v>3.6879470319755945</v>
      </c>
      <c r="S104" s="16">
        <f t="shared" si="16"/>
        <v>-0.019928692998046893</v>
      </c>
      <c r="T104" s="3">
        <f>COS(R104)*COS(S104)*(M104+Q104/2)+B104</f>
        <v>-11.656257538728653</v>
      </c>
      <c r="U104" s="3">
        <f>SIN(R104)*COS(S104)*(M104+Q104/2)+C104</f>
        <v>-7.297916723632825</v>
      </c>
      <c r="V104" s="3">
        <f>SIN(S104)*(M104+Q104/2)+(I104-J104)+D104</f>
        <v>-0.2151970335800177</v>
      </c>
      <c r="AD104" s="2">
        <f t="shared" si="17"/>
        <v>-11.656257538728653</v>
      </c>
      <c r="AE104" s="2">
        <f t="shared" si="18"/>
        <v>-7.297916723632825</v>
      </c>
      <c r="AF104" s="2">
        <f t="shared" si="19"/>
        <v>-0.2151970335800177</v>
      </c>
      <c r="AG104" s="4">
        <f t="shared" si="20"/>
        <v>95</v>
      </c>
      <c r="AH104" s="4">
        <f t="shared" si="21"/>
        <v>0</v>
      </c>
      <c r="AI104" s="2">
        <f t="shared" si="22"/>
        <v>-0.10025753872865373</v>
      </c>
      <c r="AJ104" s="2">
        <f t="shared" si="23"/>
        <v>-0.06091672363282452</v>
      </c>
      <c r="AK104" s="2">
        <f t="shared" si="24"/>
        <v>-0.0021970335800177154</v>
      </c>
      <c r="AL104" s="2">
        <f t="shared" si="25"/>
        <v>0.11733391771622198</v>
      </c>
    </row>
    <row r="105" spans="1:38" ht="12.75">
      <c r="A105" s="4" t="s">
        <v>43</v>
      </c>
      <c r="B105" s="4">
        <v>0.141</v>
      </c>
      <c r="C105" s="4">
        <v>-0.124</v>
      </c>
      <c r="D105" s="4">
        <v>-0.215</v>
      </c>
      <c r="E105" s="4">
        <v>96</v>
      </c>
      <c r="F105" s="4">
        <f t="shared" si="13"/>
        <v>96</v>
      </c>
      <c r="G105" s="4">
        <f t="shared" si="14"/>
        <v>0</v>
      </c>
      <c r="H105" s="4">
        <v>1</v>
      </c>
      <c r="I105" s="4">
        <v>1.575</v>
      </c>
      <c r="J105" s="4">
        <v>1.3</v>
      </c>
      <c r="K105" s="16">
        <v>220.5322</v>
      </c>
      <c r="L105" s="16">
        <v>100.96</v>
      </c>
      <c r="M105" s="2">
        <v>16.057</v>
      </c>
      <c r="N105" s="2">
        <v>-15.086</v>
      </c>
      <c r="O105" s="2">
        <v>-5.213</v>
      </c>
      <c r="P105" s="2">
        <v>-0.182</v>
      </c>
      <c r="Q105" s="4">
        <v>0.23</v>
      </c>
      <c r="R105" s="16">
        <f t="shared" si="15"/>
        <v>3.464111696999975</v>
      </c>
      <c r="S105" s="16">
        <f t="shared" si="16"/>
        <v>-0.015079644737231002</v>
      </c>
      <c r="T105" s="3">
        <f>COS(R105)*COS(S105)*(M105+Q105/2)+B105</f>
        <v>-15.195427802095269</v>
      </c>
      <c r="U105" s="3">
        <f>SIN(R105)*COS(S105)*(M105+Q105/2)+C105</f>
        <v>-5.249241376779812</v>
      </c>
      <c r="V105" s="3">
        <f>SIN(S105)*(M105+Q105/2)+(I105-J105)+D105</f>
        <v>-0.18385877237319223</v>
      </c>
      <c r="AD105" s="2">
        <f t="shared" si="17"/>
        <v>-15.195427802095269</v>
      </c>
      <c r="AE105" s="2">
        <f t="shared" si="18"/>
        <v>-5.249241376779812</v>
      </c>
      <c r="AF105" s="2">
        <f t="shared" si="19"/>
        <v>-0.18385877237319223</v>
      </c>
      <c r="AG105" s="4">
        <f t="shared" si="20"/>
        <v>96</v>
      </c>
      <c r="AH105" s="4">
        <f t="shared" si="21"/>
        <v>0</v>
      </c>
      <c r="AI105" s="2">
        <f t="shared" si="22"/>
        <v>-0.10942780209526859</v>
      </c>
      <c r="AJ105" s="2">
        <f t="shared" si="23"/>
        <v>-0.03624137677981221</v>
      </c>
      <c r="AK105" s="2">
        <f t="shared" si="24"/>
        <v>-0.0018587723731922356</v>
      </c>
      <c r="AL105" s="2">
        <f t="shared" si="25"/>
        <v>0.11528805791161946</v>
      </c>
    </row>
    <row r="106" spans="1:38" ht="12.75">
      <c r="A106" s="4" t="s">
        <v>43</v>
      </c>
      <c r="B106" s="4">
        <v>0.141</v>
      </c>
      <c r="C106" s="4">
        <v>-0.124</v>
      </c>
      <c r="D106" s="4">
        <v>-0.215</v>
      </c>
      <c r="E106" s="4">
        <v>97</v>
      </c>
      <c r="F106" s="4">
        <f t="shared" si="13"/>
        <v>97</v>
      </c>
      <c r="G106" s="4">
        <f t="shared" si="14"/>
        <v>0</v>
      </c>
      <c r="H106" s="4">
        <v>1</v>
      </c>
      <c r="I106" s="4">
        <v>1.575</v>
      </c>
      <c r="J106" s="4">
        <v>1.3</v>
      </c>
      <c r="K106" s="16">
        <v>205.4399</v>
      </c>
      <c r="L106" s="16">
        <v>100.8368</v>
      </c>
      <c r="M106" s="2">
        <v>10.215</v>
      </c>
      <c r="N106" s="2">
        <v>-10.036</v>
      </c>
      <c r="O106" s="2">
        <v>-0.995</v>
      </c>
      <c r="P106" s="2">
        <v>-0.075</v>
      </c>
      <c r="Q106" s="4">
        <v>0.252</v>
      </c>
      <c r="R106" s="16">
        <f t="shared" si="15"/>
        <v>3.227042402971109</v>
      </c>
      <c r="S106" s="16">
        <f t="shared" si="16"/>
        <v>-0.013144423662619698</v>
      </c>
      <c r="T106" s="3">
        <f>COS(R106)*COS(S106)*(M106+Q106/2)+B106</f>
        <v>-10.161379669461423</v>
      </c>
      <c r="U106" s="3">
        <f>SIN(R106)*COS(S106)*(M106+Q106/2)+C106</f>
        <v>-1.006484674633297</v>
      </c>
      <c r="V106" s="3">
        <f>SIN(S106)*(M106+Q106/2)+(I106-J106)+D106</f>
        <v>-0.07592257099276639</v>
      </c>
      <c r="AD106" s="2">
        <f t="shared" si="17"/>
        <v>-10.161379669461423</v>
      </c>
      <c r="AE106" s="2">
        <f t="shared" si="18"/>
        <v>-1.006484674633297</v>
      </c>
      <c r="AF106" s="2">
        <f t="shared" si="19"/>
        <v>-0.07592257099276639</v>
      </c>
      <c r="AG106" s="4">
        <f t="shared" si="20"/>
        <v>97</v>
      </c>
      <c r="AH106" s="4">
        <f t="shared" si="21"/>
        <v>0</v>
      </c>
      <c r="AI106" s="2">
        <f t="shared" si="22"/>
        <v>-0.12537966946142376</v>
      </c>
      <c r="AJ106" s="2">
        <f t="shared" si="23"/>
        <v>-0.011484674633296943</v>
      </c>
      <c r="AK106" s="2">
        <f t="shared" si="24"/>
        <v>-0.0009225709927663944</v>
      </c>
      <c r="AL106" s="2">
        <f t="shared" si="25"/>
        <v>0.12590794416130088</v>
      </c>
    </row>
    <row r="107" spans="1:38" ht="12.75">
      <c r="A107" s="4" t="s">
        <v>43</v>
      </c>
      <c r="B107" s="4">
        <v>0.141</v>
      </c>
      <c r="C107" s="4">
        <v>-0.124</v>
      </c>
      <c r="D107" s="4">
        <v>-0.215</v>
      </c>
      <c r="E107" s="4">
        <v>98</v>
      </c>
      <c r="F107" s="4">
        <f t="shared" si="13"/>
        <v>98</v>
      </c>
      <c r="G107" s="4">
        <f t="shared" si="14"/>
        <v>0</v>
      </c>
      <c r="H107" s="4">
        <v>1</v>
      </c>
      <c r="I107" s="4">
        <v>1.575</v>
      </c>
      <c r="J107" s="4">
        <v>1.3</v>
      </c>
      <c r="K107" s="16">
        <v>193.2472</v>
      </c>
      <c r="L107" s="16">
        <v>100.9756</v>
      </c>
      <c r="M107" s="2">
        <v>10.899</v>
      </c>
      <c r="N107" s="2">
        <v>-10.695</v>
      </c>
      <c r="O107" s="2">
        <v>1.029</v>
      </c>
      <c r="P107" s="2">
        <v>-0.107</v>
      </c>
      <c r="Q107" s="4">
        <v>0.187</v>
      </c>
      <c r="R107" s="16">
        <f t="shared" si="15"/>
        <v>3.0355199192339875</v>
      </c>
      <c r="S107" s="16">
        <f t="shared" si="16"/>
        <v>-0.01532468896421113</v>
      </c>
      <c r="T107" s="3">
        <f>COS(R107)*COS(S107)*(M107+Q107/2)+B107</f>
        <v>-10.788433823691319</v>
      </c>
      <c r="U107" s="3">
        <f>SIN(R107)*COS(S107)*(M107+Q107/2)+C107</f>
        <v>1.0396825702154082</v>
      </c>
      <c r="V107" s="3">
        <f>SIN(S107)*(M107+Q107/2)+(I107-J107)+D107</f>
        <v>-0.1084500499524545</v>
      </c>
      <c r="AD107" s="2">
        <f aca="true" t="shared" si="26" ref="AD107:AD123">IF(Z107&lt;&gt;"",Z107,T107)</f>
        <v>-10.788433823691319</v>
      </c>
      <c r="AE107" s="2">
        <f aca="true" t="shared" si="27" ref="AE107:AE123">IF(AA107&lt;&gt;"",AA107,U107)</f>
        <v>1.0396825702154082</v>
      </c>
      <c r="AF107" s="2">
        <f t="shared" si="19"/>
        <v>-0.1084500499524545</v>
      </c>
      <c r="AG107" s="4">
        <f t="shared" si="20"/>
        <v>98</v>
      </c>
      <c r="AH107" s="4">
        <f t="shared" si="21"/>
        <v>0</v>
      </c>
      <c r="AI107" s="2">
        <f aca="true" t="shared" si="28" ref="AI107:AI123">T107-N107</f>
        <v>-0.0934338236913188</v>
      </c>
      <c r="AJ107" s="2">
        <f aca="true" t="shared" si="29" ref="AJ107:AJ123">U107-O107</f>
        <v>0.010682570215408305</v>
      </c>
      <c r="AK107" s="2">
        <f aca="true" t="shared" si="30" ref="AK107:AK123">V107-P107</f>
        <v>-0.001450049952454499</v>
      </c>
      <c r="AL107" s="2">
        <f t="shared" si="25"/>
        <v>0.09405370466309229</v>
      </c>
    </row>
    <row r="108" spans="1:38" ht="12.75">
      <c r="A108" s="4" t="s">
        <v>43</v>
      </c>
      <c r="B108" s="4">
        <v>0.141</v>
      </c>
      <c r="C108" s="4">
        <v>-0.124</v>
      </c>
      <c r="D108" s="4">
        <v>-0.215</v>
      </c>
      <c r="E108" s="4" t="s">
        <v>16</v>
      </c>
      <c r="F108" s="4">
        <f t="shared" si="13"/>
        <v>99</v>
      </c>
      <c r="G108" s="4">
        <f t="shared" si="14"/>
        <v>1</v>
      </c>
      <c r="H108" s="4">
        <v>1</v>
      </c>
      <c r="I108" s="4">
        <v>1.575</v>
      </c>
      <c r="J108" s="4">
        <v>1.3</v>
      </c>
      <c r="K108" s="16">
        <v>166.0461</v>
      </c>
      <c r="L108" s="16">
        <v>100.8204</v>
      </c>
      <c r="M108" s="2">
        <v>11.27</v>
      </c>
      <c r="N108" s="2">
        <v>-9.563</v>
      </c>
      <c r="O108" s="2">
        <v>5.605</v>
      </c>
      <c r="P108" s="2">
        <v>-0.085</v>
      </c>
      <c r="Q108" s="4">
        <v>0.191</v>
      </c>
      <c r="R108" s="16">
        <f t="shared" si="15"/>
        <v>2.608246039586181</v>
      </c>
      <c r="S108" s="16">
        <f t="shared" si="16"/>
        <v>-0.012886813065025482</v>
      </c>
      <c r="T108" s="3">
        <f>COS(R108)*COS(S108)*(M108+Q108/2)+B108</f>
        <v>-9.645137797311829</v>
      </c>
      <c r="U108" s="3">
        <f>SIN(R108)*COS(S108)*(M108+Q108/2)+C108</f>
        <v>5.653944827673638</v>
      </c>
      <c r="V108" s="3">
        <f>SIN(S108)*(M108+Q108/2)+(I108-J108)+D108</f>
        <v>-0.08646102001626862</v>
      </c>
      <c r="W108" s="2">
        <f>T108-T109</f>
        <v>-0.8256676849964251</v>
      </c>
      <c r="X108" s="2">
        <f>U108-U109</f>
        <v>-1.047604935200897</v>
      </c>
      <c r="Y108" s="2">
        <f>V108-V109</f>
        <v>-0.04250886358975914</v>
      </c>
      <c r="Z108" s="2">
        <f>W108/2+T109</f>
        <v>-9.232303954813617</v>
      </c>
      <c r="AA108" s="2">
        <f>X108/2+U109</f>
        <v>6.177747295274086</v>
      </c>
      <c r="AB108" s="17">
        <f>Y108/2+V109</f>
        <v>-0.06520658822138906</v>
      </c>
      <c r="AD108" s="2">
        <f t="shared" si="26"/>
        <v>-9.232303954813617</v>
      </c>
      <c r="AE108" s="2">
        <f t="shared" si="27"/>
        <v>6.177747295274086</v>
      </c>
      <c r="AF108" s="2">
        <f t="shared" si="19"/>
        <v>-0.06520658822138906</v>
      </c>
      <c r="AG108" s="4">
        <f t="shared" si="20"/>
        <v>99</v>
      </c>
      <c r="AH108" s="4">
        <f t="shared" si="21"/>
        <v>1</v>
      </c>
      <c r="AI108" s="2">
        <f t="shared" si="28"/>
        <v>-0.08213779731182846</v>
      </c>
      <c r="AJ108" s="2">
        <f t="shared" si="29"/>
        <v>0.048944827673637725</v>
      </c>
      <c r="AK108" s="2">
        <f t="shared" si="30"/>
        <v>-0.0014610200162686188</v>
      </c>
      <c r="AL108" s="2">
        <f t="shared" si="25"/>
        <v>0.09562608683162271</v>
      </c>
    </row>
    <row r="109" spans="1:38" ht="12.75">
      <c r="A109" s="4" t="s">
        <v>43</v>
      </c>
      <c r="B109" s="4">
        <v>0.141</v>
      </c>
      <c r="C109" s="4">
        <v>-0.124</v>
      </c>
      <c r="D109" s="4">
        <v>-0.215</v>
      </c>
      <c r="E109" s="4" t="s">
        <v>17</v>
      </c>
      <c r="F109" s="4">
        <f t="shared" si="13"/>
        <v>99</v>
      </c>
      <c r="G109" s="4">
        <f t="shared" si="14"/>
        <v>2</v>
      </c>
      <c r="H109" s="4">
        <v>1</v>
      </c>
      <c r="I109" s="4">
        <v>1.575</v>
      </c>
      <c r="J109" s="4">
        <v>1.3</v>
      </c>
      <c r="K109" s="16">
        <v>158.5578</v>
      </c>
      <c r="L109" s="16">
        <v>100.5875</v>
      </c>
      <c r="M109" s="2">
        <v>11.169</v>
      </c>
      <c r="N109" s="2">
        <v>-8.743</v>
      </c>
      <c r="O109" s="2">
        <v>6.643</v>
      </c>
      <c r="P109" s="2">
        <v>-0.043</v>
      </c>
      <c r="Q109" s="4">
        <v>0.191</v>
      </c>
      <c r="R109" s="16">
        <f t="shared" si="15"/>
        <v>2.4906200982467985</v>
      </c>
      <c r="S109" s="16">
        <f t="shared" si="16"/>
        <v>-0.00922842841992022</v>
      </c>
      <c r="T109" s="3">
        <f>COS(R109)*COS(S109)*(M109+Q109/2)+B109</f>
        <v>-8.819470112315404</v>
      </c>
      <c r="U109" s="3">
        <f>SIN(R109)*COS(S109)*(M109+Q109/2)+C109</f>
        <v>6.701549762874535</v>
      </c>
      <c r="V109" s="3">
        <f>SIN(S109)*(M109+Q109/2)+(I109-J109)+D109</f>
        <v>-0.04395215642650949</v>
      </c>
      <c r="AD109" s="2">
        <f t="shared" si="26"/>
        <v>-8.819470112315404</v>
      </c>
      <c r="AE109" s="2">
        <f t="shared" si="27"/>
        <v>6.701549762874535</v>
      </c>
      <c r="AF109" s="2">
        <f t="shared" si="19"/>
        <v>-0.04395215642650949</v>
      </c>
      <c r="AG109" s="4">
        <f t="shared" si="20"/>
        <v>99</v>
      </c>
      <c r="AH109" s="4">
        <f t="shared" si="21"/>
        <v>2</v>
      </c>
      <c r="AI109" s="2">
        <f t="shared" si="28"/>
        <v>-0.07647011231540368</v>
      </c>
      <c r="AJ109" s="2">
        <f t="shared" si="29"/>
        <v>0.05854976287453528</v>
      </c>
      <c r="AK109" s="2">
        <f t="shared" si="30"/>
        <v>-0.0009521564265094901</v>
      </c>
      <c r="AL109" s="2">
        <f t="shared" si="25"/>
        <v>0.09631541627411111</v>
      </c>
    </row>
    <row r="110" spans="1:38" ht="12.75">
      <c r="A110" s="4" t="s">
        <v>43</v>
      </c>
      <c r="B110" s="4">
        <v>0.141</v>
      </c>
      <c r="C110" s="4">
        <v>-0.124</v>
      </c>
      <c r="D110" s="4">
        <v>-0.215</v>
      </c>
      <c r="E110" s="4">
        <v>100</v>
      </c>
      <c r="F110" s="4">
        <f t="shared" si="13"/>
        <v>100</v>
      </c>
      <c r="G110" s="4">
        <f t="shared" si="14"/>
        <v>0</v>
      </c>
      <c r="H110" s="4">
        <v>1</v>
      </c>
      <c r="I110" s="4">
        <v>1.575</v>
      </c>
      <c r="J110" s="4">
        <v>1.3</v>
      </c>
      <c r="K110" s="16">
        <v>172.0479</v>
      </c>
      <c r="L110" s="16">
        <v>100.0031</v>
      </c>
      <c r="M110" s="2">
        <v>15.862</v>
      </c>
      <c r="N110" s="2">
        <v>-14.216</v>
      </c>
      <c r="O110" s="2">
        <v>6.618</v>
      </c>
      <c r="P110" s="2">
        <v>0.058</v>
      </c>
      <c r="Q110" s="4">
        <v>0.27</v>
      </c>
      <c r="R110" s="16">
        <f t="shared" si="15"/>
        <v>2.702522093527757</v>
      </c>
      <c r="S110" s="16">
        <f t="shared" si="16"/>
        <v>-4.869468613089012E-05</v>
      </c>
      <c r="T110" s="3">
        <f>COS(R110)*COS(S110)*(M110+Q110/2)+B110</f>
        <v>-14.33863906174823</v>
      </c>
      <c r="U110" s="3">
        <f>SIN(R110)*COS(S110)*(M110+Q110/2)+C110</f>
        <v>6.676298598936837</v>
      </c>
      <c r="V110" s="3">
        <f>SIN(S110)*(M110+Q110/2)+(I110-J110)+D110</f>
        <v>0.05922103110627189</v>
      </c>
      <c r="AD110" s="2">
        <f t="shared" si="26"/>
        <v>-14.33863906174823</v>
      </c>
      <c r="AE110" s="2">
        <f t="shared" si="27"/>
        <v>6.676298598936837</v>
      </c>
      <c r="AF110" s="2">
        <f t="shared" si="19"/>
        <v>0.05922103110627189</v>
      </c>
      <c r="AG110" s="4">
        <f t="shared" si="20"/>
        <v>100</v>
      </c>
      <c r="AH110" s="4">
        <f t="shared" si="21"/>
        <v>0</v>
      </c>
      <c r="AI110" s="2">
        <f t="shared" si="28"/>
        <v>-0.12263906174823092</v>
      </c>
      <c r="AJ110" s="2">
        <f t="shared" si="29"/>
        <v>0.058298598936836754</v>
      </c>
      <c r="AK110" s="2">
        <f t="shared" si="30"/>
        <v>0.0012210311062718845</v>
      </c>
      <c r="AL110" s="2">
        <f t="shared" si="25"/>
        <v>0.13579601253883347</v>
      </c>
    </row>
    <row r="111" spans="1:38" ht="12.75">
      <c r="A111" s="4" t="s">
        <v>43</v>
      </c>
      <c r="B111" s="4">
        <v>0.141</v>
      </c>
      <c r="C111" s="4">
        <v>-0.124</v>
      </c>
      <c r="D111" s="4">
        <v>-0.215</v>
      </c>
      <c r="E111" s="4">
        <v>101</v>
      </c>
      <c r="F111" s="4">
        <f t="shared" si="13"/>
        <v>101</v>
      </c>
      <c r="G111" s="4">
        <f t="shared" si="14"/>
        <v>0</v>
      </c>
      <c r="H111" s="4">
        <v>1</v>
      </c>
      <c r="I111" s="4">
        <v>1.575</v>
      </c>
      <c r="J111" s="4">
        <v>1.3</v>
      </c>
      <c r="K111" s="16">
        <v>163.3945</v>
      </c>
      <c r="L111" s="16">
        <v>100.0991</v>
      </c>
      <c r="M111" s="2">
        <v>14.891</v>
      </c>
      <c r="N111" s="2">
        <v>-12.355</v>
      </c>
      <c r="O111" s="2">
        <v>7.974</v>
      </c>
      <c r="P111" s="2">
        <v>0.036</v>
      </c>
      <c r="Q111" s="4">
        <v>0.235</v>
      </c>
      <c r="R111" s="16">
        <f t="shared" si="15"/>
        <v>2.5665948041848874</v>
      </c>
      <c r="S111" s="16">
        <f t="shared" si="16"/>
        <v>-0.0015566591598539237</v>
      </c>
      <c r="T111" s="3">
        <f>COS(R111)*COS(S111)*(M111+Q111/2)+B111</f>
        <v>-12.454019964254698</v>
      </c>
      <c r="U111" s="3">
        <f>SIN(R111)*COS(S111)*(M111+Q111/2)+C111</f>
        <v>8.038107480003987</v>
      </c>
      <c r="V111" s="3">
        <f>SIN(S111)*(M111+Q111/2)+(I111-J111)+D111</f>
        <v>0.036636890434868424</v>
      </c>
      <c r="AD111" s="2">
        <f t="shared" si="26"/>
        <v>-12.454019964254698</v>
      </c>
      <c r="AE111" s="2">
        <f t="shared" si="27"/>
        <v>8.038107480003987</v>
      </c>
      <c r="AF111" s="2">
        <f t="shared" si="19"/>
        <v>0.036636890434868424</v>
      </c>
      <c r="AG111" s="4">
        <f t="shared" si="20"/>
        <v>101</v>
      </c>
      <c r="AH111" s="4">
        <f t="shared" si="21"/>
        <v>0</v>
      </c>
      <c r="AI111" s="2">
        <f t="shared" si="28"/>
        <v>-0.09901996425469761</v>
      </c>
      <c r="AJ111" s="2">
        <f t="shared" si="29"/>
        <v>0.0641074800039867</v>
      </c>
      <c r="AK111" s="2">
        <f t="shared" si="30"/>
        <v>0.0006368904348684271</v>
      </c>
      <c r="AL111" s="2">
        <f t="shared" si="25"/>
        <v>0.11796240054733192</v>
      </c>
    </row>
    <row r="112" spans="1:38" ht="12.75">
      <c r="A112" s="4" t="s">
        <v>43</v>
      </c>
      <c r="B112" s="4">
        <v>0.141</v>
      </c>
      <c r="C112" s="4">
        <v>-0.124</v>
      </c>
      <c r="D112" s="4">
        <v>-0.215</v>
      </c>
      <c r="E112" s="4">
        <v>102</v>
      </c>
      <c r="F112" s="4">
        <f t="shared" si="13"/>
        <v>102</v>
      </c>
      <c r="G112" s="4">
        <f t="shared" si="14"/>
        <v>0</v>
      </c>
      <c r="H112" s="4">
        <v>1</v>
      </c>
      <c r="I112" s="4">
        <v>1.575</v>
      </c>
      <c r="J112" s="4">
        <v>1.3</v>
      </c>
      <c r="K112" s="16">
        <v>131.1238</v>
      </c>
      <c r="L112" s="16">
        <v>99.3881</v>
      </c>
      <c r="M112" s="2">
        <v>16.725</v>
      </c>
      <c r="N112" s="2">
        <v>-7.713</v>
      </c>
      <c r="O112" s="2">
        <v>14.641</v>
      </c>
      <c r="P112" s="2">
        <v>0.219</v>
      </c>
      <c r="Q112" s="4">
        <v>0.195</v>
      </c>
      <c r="R112" s="16">
        <f t="shared" si="15"/>
        <v>2.0596878339538867</v>
      </c>
      <c r="S112" s="16">
        <f t="shared" si="16"/>
        <v>0.009611702723657967</v>
      </c>
      <c r="T112" s="3">
        <f>COS(R112)*COS(S112)*(M112+Q112/2)+B112</f>
        <v>-7.759280787356875</v>
      </c>
      <c r="U112" s="3">
        <f>SIN(R112)*COS(S112)*(M112+Q112/2)+C112</f>
        <v>14.727125410288718</v>
      </c>
      <c r="V112" s="3">
        <f>SIN(S112)*(M112+Q112/2)+(I112-J112)+D112</f>
        <v>0.22169037941888645</v>
      </c>
      <c r="AD112" s="2">
        <f t="shared" si="26"/>
        <v>-7.759280787356875</v>
      </c>
      <c r="AE112" s="2">
        <f t="shared" si="27"/>
        <v>14.727125410288718</v>
      </c>
      <c r="AF112" s="2">
        <f t="shared" si="19"/>
        <v>0.22169037941888645</v>
      </c>
      <c r="AG112" s="4">
        <f t="shared" si="20"/>
        <v>102</v>
      </c>
      <c r="AH112" s="4">
        <f t="shared" si="21"/>
        <v>0</v>
      </c>
      <c r="AI112" s="2">
        <f t="shared" si="28"/>
        <v>-0.04628078735687513</v>
      </c>
      <c r="AJ112" s="2">
        <f t="shared" si="29"/>
        <v>0.08612541028871767</v>
      </c>
      <c r="AK112" s="2">
        <f t="shared" si="30"/>
        <v>0.002690379418886446</v>
      </c>
      <c r="AL112" s="2">
        <f t="shared" si="25"/>
        <v>0.09780969132550116</v>
      </c>
    </row>
    <row r="113" spans="1:38" ht="12.75">
      <c r="A113" s="4" t="s">
        <v>43</v>
      </c>
      <c r="B113" s="4">
        <v>0.141</v>
      </c>
      <c r="C113" s="4">
        <v>-0.124</v>
      </c>
      <c r="D113" s="4">
        <v>-0.215</v>
      </c>
      <c r="E113" s="4" t="s">
        <v>18</v>
      </c>
      <c r="F113" s="4">
        <f t="shared" si="13"/>
        <v>103</v>
      </c>
      <c r="G113" s="4">
        <f t="shared" si="14"/>
        <v>1</v>
      </c>
      <c r="H113" s="4">
        <v>1</v>
      </c>
      <c r="I113" s="4">
        <v>1.575</v>
      </c>
      <c r="J113" s="4">
        <v>1.3</v>
      </c>
      <c r="K113" s="16">
        <v>136.0253</v>
      </c>
      <c r="L113" s="16">
        <v>99.4087</v>
      </c>
      <c r="M113" s="2">
        <v>20.901</v>
      </c>
      <c r="N113" s="2">
        <v>-11.064</v>
      </c>
      <c r="O113" s="2">
        <v>17.518</v>
      </c>
      <c r="P113" s="2">
        <v>0.253</v>
      </c>
      <c r="Q113" s="4">
        <v>0.185</v>
      </c>
      <c r="R113" s="16">
        <f t="shared" si="15"/>
        <v>2.1366804159117385</v>
      </c>
      <c r="S113" s="16">
        <f t="shared" si="16"/>
        <v>0.009288118680338187</v>
      </c>
      <c r="T113" s="3">
        <f>COS(R113)*COS(S113)*(M113+Q113/2)+B113</f>
        <v>-11.11443769254805</v>
      </c>
      <c r="U113" s="3">
        <f>SIN(R113)*COS(S113)*(M113+Q113/2)+C113</f>
        <v>17.5961620914087</v>
      </c>
      <c r="V113" s="3">
        <f>SIN(S113)*(M113+Q113/2)+(I113-J113)+D113</f>
        <v>0.25498731592250623</v>
      </c>
      <c r="W113" s="2">
        <f>T113-T114</f>
        <v>0.9462216845226816</v>
      </c>
      <c r="X113" s="2">
        <f>U113-U114</f>
        <v>0.9246317620251894</v>
      </c>
      <c r="Y113" s="2">
        <f>V113-V114</f>
        <v>0.027566735644763446</v>
      </c>
      <c r="Z113" s="2">
        <f>W113/2+T114</f>
        <v>-11.58754853480939</v>
      </c>
      <c r="AA113" s="2">
        <f>X113/2+U114</f>
        <v>17.133846210396108</v>
      </c>
      <c r="AB113" s="17">
        <f>Y113/2+V114</f>
        <v>0.24120394810012452</v>
      </c>
      <c r="AD113" s="2">
        <f t="shared" si="26"/>
        <v>-11.58754853480939</v>
      </c>
      <c r="AE113" s="2">
        <f t="shared" si="27"/>
        <v>17.133846210396108</v>
      </c>
      <c r="AF113" s="2">
        <f t="shared" si="19"/>
        <v>0.24120394810012452</v>
      </c>
      <c r="AG113" s="4">
        <f t="shared" si="20"/>
        <v>103</v>
      </c>
      <c r="AH113" s="4">
        <f t="shared" si="21"/>
        <v>1</v>
      </c>
      <c r="AI113" s="2">
        <f t="shared" si="28"/>
        <v>-0.05043769254804964</v>
      </c>
      <c r="AJ113" s="2">
        <f t="shared" si="29"/>
        <v>0.07816209140870001</v>
      </c>
      <c r="AK113" s="2">
        <f t="shared" si="30"/>
        <v>0.0019873159225062276</v>
      </c>
      <c r="AL113" s="2">
        <f t="shared" si="25"/>
        <v>0.09304419803259849</v>
      </c>
    </row>
    <row r="114" spans="1:38" ht="12.75">
      <c r="A114" s="4" t="s">
        <v>43</v>
      </c>
      <c r="B114" s="4">
        <v>0.141</v>
      </c>
      <c r="C114" s="4">
        <v>-0.124</v>
      </c>
      <c r="D114" s="4">
        <v>-0.215</v>
      </c>
      <c r="E114" s="4" t="s">
        <v>19</v>
      </c>
      <c r="F114" s="4">
        <f t="shared" si="13"/>
        <v>103</v>
      </c>
      <c r="G114" s="4">
        <f t="shared" si="14"/>
        <v>2</v>
      </c>
      <c r="H114" s="4">
        <v>1</v>
      </c>
      <c r="I114" s="4">
        <v>1.575</v>
      </c>
      <c r="J114" s="4">
        <v>1.3</v>
      </c>
      <c r="K114" s="16">
        <v>139.9975</v>
      </c>
      <c r="L114" s="16">
        <v>99.4866</v>
      </c>
      <c r="M114" s="2">
        <v>20.668</v>
      </c>
      <c r="N114" s="2">
        <v>-12.006</v>
      </c>
      <c r="O114" s="2">
        <v>16.596</v>
      </c>
      <c r="P114" s="2">
        <v>0.225</v>
      </c>
      <c r="Q114" s="4">
        <v>0.185</v>
      </c>
      <c r="R114" s="16">
        <f t="shared" si="15"/>
        <v>2.1990755876046855</v>
      </c>
      <c r="S114" s="16">
        <f t="shared" si="16"/>
        <v>0.008064468341764996</v>
      </c>
      <c r="T114" s="3">
        <f>COS(R114)*COS(S114)*(M114+Q114/2)+B114</f>
        <v>-12.060659377070731</v>
      </c>
      <c r="U114" s="3">
        <f>SIN(R114)*COS(S114)*(M114+Q114/2)+C114</f>
        <v>16.67153032938351</v>
      </c>
      <c r="V114" s="3">
        <f>SIN(S114)*(M114+Q114/2)+(I114-J114)+D114</f>
        <v>0.22742058027774278</v>
      </c>
      <c r="AD114" s="2">
        <f t="shared" si="26"/>
        <v>-12.060659377070731</v>
      </c>
      <c r="AE114" s="2">
        <f t="shared" si="27"/>
        <v>16.67153032938351</v>
      </c>
      <c r="AF114" s="2">
        <f t="shared" si="19"/>
        <v>0.22742058027774278</v>
      </c>
      <c r="AG114" s="4">
        <f t="shared" si="20"/>
        <v>103</v>
      </c>
      <c r="AH114" s="4">
        <f t="shared" si="21"/>
        <v>2</v>
      </c>
      <c r="AI114" s="2">
        <f t="shared" si="28"/>
        <v>-0.0546593770707311</v>
      </c>
      <c r="AJ114" s="2">
        <f t="shared" si="29"/>
        <v>0.07553032938351123</v>
      </c>
      <c r="AK114" s="2">
        <f t="shared" si="30"/>
        <v>0.0024205802777427787</v>
      </c>
      <c r="AL114" s="2">
        <f t="shared" si="25"/>
        <v>0.09326487745889694</v>
      </c>
    </row>
    <row r="115" spans="1:38" ht="12.75">
      <c r="A115" s="4" t="s">
        <v>43</v>
      </c>
      <c r="B115" s="4">
        <v>0.141</v>
      </c>
      <c r="C115" s="4">
        <v>-0.124</v>
      </c>
      <c r="D115" s="4">
        <v>-0.215</v>
      </c>
      <c r="E115" s="4" t="s">
        <v>20</v>
      </c>
      <c r="F115" s="4">
        <f t="shared" si="13"/>
        <v>104</v>
      </c>
      <c r="G115" s="4">
        <f t="shared" si="14"/>
        <v>1</v>
      </c>
      <c r="H115" s="4">
        <v>1</v>
      </c>
      <c r="I115" s="4">
        <v>1.575</v>
      </c>
      <c r="J115" s="4">
        <v>1.3</v>
      </c>
      <c r="K115" s="16">
        <v>121.6523</v>
      </c>
      <c r="L115" s="16">
        <v>99.2831</v>
      </c>
      <c r="M115" s="2">
        <v>20.246</v>
      </c>
      <c r="N115" s="2">
        <v>-6.612</v>
      </c>
      <c r="O115" s="2">
        <v>18.961</v>
      </c>
      <c r="P115" s="2">
        <v>0.287</v>
      </c>
      <c r="Q115" s="4">
        <v>0.226</v>
      </c>
      <c r="R115" s="16">
        <f t="shared" si="15"/>
        <v>1.910909859861508</v>
      </c>
      <c r="S115" s="16">
        <f t="shared" si="16"/>
        <v>0.011261038866792417</v>
      </c>
      <c r="T115" s="3">
        <f>COS(R115)*COS(S115)*(M115+Q115/2)+B115</f>
        <v>-6.650212143899601</v>
      </c>
      <c r="U115" s="3">
        <f>SIN(R115)*COS(S115)*(M115+Q115/2)+C115</f>
        <v>19.06755436879296</v>
      </c>
      <c r="V115" s="3">
        <f>SIN(S115)*(M115+Q115/2)+(I115-J115)+D115</f>
        <v>0.28925864479781116</v>
      </c>
      <c r="W115" s="2">
        <f>T115-T116</f>
        <v>1.256114498488392</v>
      </c>
      <c r="X115" s="2">
        <f>U115-U116</f>
        <v>0.4754597323636638</v>
      </c>
      <c r="Y115" s="2">
        <f>V115-V116</f>
        <v>0.009687538012358998</v>
      </c>
      <c r="Z115" s="2">
        <f>W115/2+T116</f>
        <v>-7.278269393143797</v>
      </c>
      <c r="AA115" s="2">
        <f>X115/2+U116</f>
        <v>18.829824502611125</v>
      </c>
      <c r="AB115" s="17">
        <f>Y115/2+V116</f>
        <v>0.28441487579163166</v>
      </c>
      <c r="AD115" s="2">
        <f t="shared" si="26"/>
        <v>-7.278269393143797</v>
      </c>
      <c r="AE115" s="2">
        <f t="shared" si="27"/>
        <v>18.829824502611125</v>
      </c>
      <c r="AF115" s="2">
        <f t="shared" si="19"/>
        <v>0.28441487579163166</v>
      </c>
      <c r="AG115" s="4">
        <f t="shared" si="20"/>
        <v>104</v>
      </c>
      <c r="AH115" s="4">
        <f t="shared" si="21"/>
        <v>1</v>
      </c>
      <c r="AI115" s="2">
        <f t="shared" si="28"/>
        <v>-0.03821214389960126</v>
      </c>
      <c r="AJ115" s="2">
        <f t="shared" si="29"/>
        <v>0.10655436879295976</v>
      </c>
      <c r="AK115" s="2">
        <f t="shared" si="30"/>
        <v>0.0022586447978111823</v>
      </c>
      <c r="AL115" s="2">
        <f t="shared" si="25"/>
        <v>0.11322147732030612</v>
      </c>
    </row>
    <row r="116" spans="1:38" ht="12.75">
      <c r="A116" s="4" t="s">
        <v>43</v>
      </c>
      <c r="B116" s="4">
        <v>0.141</v>
      </c>
      <c r="C116" s="4">
        <v>-0.124</v>
      </c>
      <c r="D116" s="4">
        <v>-0.215</v>
      </c>
      <c r="E116" s="4" t="s">
        <v>21</v>
      </c>
      <c r="F116" s="4">
        <f t="shared" si="13"/>
        <v>104</v>
      </c>
      <c r="G116" s="4">
        <f t="shared" si="14"/>
        <v>2</v>
      </c>
      <c r="H116" s="4">
        <v>1</v>
      </c>
      <c r="I116" s="4">
        <v>1.575</v>
      </c>
      <c r="J116" s="4">
        <v>1.3</v>
      </c>
      <c r="K116" s="16">
        <v>125.8513</v>
      </c>
      <c r="L116" s="16">
        <v>99.3139</v>
      </c>
      <c r="M116" s="2">
        <v>20.261</v>
      </c>
      <c r="N116" s="2">
        <v>-7.861</v>
      </c>
      <c r="O116" s="2">
        <v>18.488</v>
      </c>
      <c r="P116" s="2">
        <v>0.277</v>
      </c>
      <c r="Q116" s="4">
        <v>0.226</v>
      </c>
      <c r="R116" s="16">
        <f t="shared" si="15"/>
        <v>1.9768675976236258</v>
      </c>
      <c r="S116" s="16">
        <f t="shared" si="16"/>
        <v>0.010777233598139535</v>
      </c>
      <c r="T116" s="3">
        <f>COS(R116)*COS(S116)*(M116+Q116/2)+B116</f>
        <v>-7.906326642387993</v>
      </c>
      <c r="U116" s="3">
        <f>SIN(R116)*COS(S116)*(M116+Q116/2)+C116</f>
        <v>18.592094636429294</v>
      </c>
      <c r="V116" s="3">
        <f>SIN(S116)*(M116+Q116/2)+(I116-J116)+D116</f>
        <v>0.27957110678545216</v>
      </c>
      <c r="AD116" s="2">
        <f t="shared" si="26"/>
        <v>-7.906326642387993</v>
      </c>
      <c r="AE116" s="2">
        <f t="shared" si="27"/>
        <v>18.592094636429294</v>
      </c>
      <c r="AF116" s="2">
        <f t="shared" si="19"/>
        <v>0.27957110678545216</v>
      </c>
      <c r="AG116" s="4">
        <f t="shared" si="20"/>
        <v>104</v>
      </c>
      <c r="AH116" s="4">
        <f t="shared" si="21"/>
        <v>2</v>
      </c>
      <c r="AI116" s="2">
        <f t="shared" si="28"/>
        <v>-0.045326642387993665</v>
      </c>
      <c r="AJ116" s="2">
        <f t="shared" si="29"/>
        <v>0.10409463642929495</v>
      </c>
      <c r="AK116" s="2">
        <f t="shared" si="30"/>
        <v>0.0025711067854521374</v>
      </c>
      <c r="AL116" s="2">
        <f t="shared" si="25"/>
        <v>0.11356411595930452</v>
      </c>
    </row>
    <row r="117" spans="1:38" ht="12.75">
      <c r="A117" s="4" t="s">
        <v>43</v>
      </c>
      <c r="B117" s="4">
        <v>0.141</v>
      </c>
      <c r="C117" s="4">
        <v>-0.124</v>
      </c>
      <c r="D117" s="4">
        <v>-0.215</v>
      </c>
      <c r="E117" s="4">
        <v>105</v>
      </c>
      <c r="F117" s="4">
        <f t="shared" si="13"/>
        <v>105</v>
      </c>
      <c r="G117" s="4">
        <f t="shared" si="14"/>
        <v>0</v>
      </c>
      <c r="H117" s="4">
        <v>1</v>
      </c>
      <c r="I117" s="4">
        <v>1.575</v>
      </c>
      <c r="J117" s="4">
        <v>1.3</v>
      </c>
      <c r="K117" s="16">
        <v>129.2837</v>
      </c>
      <c r="L117" s="16">
        <v>99.0995</v>
      </c>
      <c r="M117" s="2">
        <v>22.293</v>
      </c>
      <c r="N117" s="2">
        <v>-9.754</v>
      </c>
      <c r="O117" s="2">
        <v>19.849</v>
      </c>
      <c r="P117" s="2">
        <v>0.374</v>
      </c>
      <c r="Q117" s="4">
        <v>0.266</v>
      </c>
      <c r="R117" s="16">
        <f t="shared" si="15"/>
        <v>2.030783610744534</v>
      </c>
      <c r="S117" s="16">
        <f t="shared" si="16"/>
        <v>0.014145020922787799</v>
      </c>
      <c r="T117" s="3">
        <f>COS(R117)*COS(S117)*(M117+Q117/2)+B117</f>
        <v>-9.813728756439515</v>
      </c>
      <c r="U117" s="3">
        <f>SIN(R117)*COS(S117)*(M117+Q117/2)+C117</f>
        <v>19.968989622111064</v>
      </c>
      <c r="V117" s="3">
        <f>SIN(S117)*(M117+Q117/2)+(I117-J117)+D117</f>
        <v>0.3772056611305885</v>
      </c>
      <c r="AD117" s="2">
        <f t="shared" si="26"/>
        <v>-9.813728756439515</v>
      </c>
      <c r="AE117" s="2">
        <f t="shared" si="27"/>
        <v>19.968989622111064</v>
      </c>
      <c r="AF117" s="2">
        <f t="shared" si="19"/>
        <v>0.3772056611305885</v>
      </c>
      <c r="AG117" s="4">
        <f t="shared" si="20"/>
        <v>105</v>
      </c>
      <c r="AH117" s="4">
        <f t="shared" si="21"/>
        <v>0</v>
      </c>
      <c r="AI117" s="2">
        <f t="shared" si="28"/>
        <v>-0.05972875643951525</v>
      </c>
      <c r="AJ117" s="2">
        <f t="shared" si="29"/>
        <v>0.11998962211106345</v>
      </c>
      <c r="AK117" s="2">
        <f t="shared" si="30"/>
        <v>0.0032056611305885108</v>
      </c>
      <c r="AL117" s="2">
        <f t="shared" si="25"/>
        <v>0.134072032965309</v>
      </c>
    </row>
    <row r="118" spans="1:38" ht="12.75">
      <c r="A118" s="4" t="s">
        <v>43</v>
      </c>
      <c r="B118" s="4">
        <v>0.141</v>
      </c>
      <c r="C118" s="4">
        <v>-0.124</v>
      </c>
      <c r="D118" s="4">
        <v>-0.215</v>
      </c>
      <c r="E118" s="4">
        <v>106</v>
      </c>
      <c r="F118" s="4">
        <f t="shared" si="13"/>
        <v>106</v>
      </c>
      <c r="G118" s="4">
        <f t="shared" si="14"/>
        <v>0</v>
      </c>
      <c r="H118" s="4">
        <v>1</v>
      </c>
      <c r="I118" s="4">
        <v>1.575</v>
      </c>
      <c r="J118" s="4">
        <v>1.3</v>
      </c>
      <c r="K118" s="16">
        <v>130.0764</v>
      </c>
      <c r="L118" s="16">
        <v>98.9385</v>
      </c>
      <c r="M118" s="2">
        <v>26.973</v>
      </c>
      <c r="N118" s="2">
        <v>-12.131</v>
      </c>
      <c r="O118" s="2">
        <v>23.89</v>
      </c>
      <c r="P118" s="2">
        <v>0.509</v>
      </c>
      <c r="Q118" s="4">
        <v>0.191</v>
      </c>
      <c r="R118" s="16">
        <f t="shared" si="15"/>
        <v>2.0432353132270373</v>
      </c>
      <c r="S118" s="16">
        <f t="shared" si="16"/>
        <v>0.01667400300892763</v>
      </c>
      <c r="T118" s="3">
        <f>COS(R118)*COS(S118)*(M118+Q118/2)+B118</f>
        <v>-12.17506470085995</v>
      </c>
      <c r="U118" s="3">
        <f>SIN(R118)*COS(S118)*(M118+Q118/2)+C118</f>
        <v>23.976094468493702</v>
      </c>
      <c r="V118" s="3">
        <f>SIN(S118)*(M118+Q118/2)+(I118-J118)+D118</f>
        <v>0.5113193369563859</v>
      </c>
      <c r="AD118" s="2">
        <f t="shared" si="26"/>
        <v>-12.17506470085995</v>
      </c>
      <c r="AE118" s="2">
        <f t="shared" si="27"/>
        <v>23.976094468493702</v>
      </c>
      <c r="AF118" s="2">
        <f t="shared" si="19"/>
        <v>0.5113193369563859</v>
      </c>
      <c r="AG118" s="4">
        <f t="shared" si="20"/>
        <v>106</v>
      </c>
      <c r="AH118" s="4">
        <f t="shared" si="21"/>
        <v>0</v>
      </c>
      <c r="AI118" s="2">
        <f t="shared" si="28"/>
        <v>-0.04406470085995018</v>
      </c>
      <c r="AJ118" s="2">
        <f t="shared" si="29"/>
        <v>0.08609446849370173</v>
      </c>
      <c r="AK118" s="2">
        <f t="shared" si="30"/>
        <v>0.0023193369563858646</v>
      </c>
      <c r="AL118" s="2">
        <f t="shared" si="25"/>
        <v>0.09674365452579901</v>
      </c>
    </row>
    <row r="119" spans="1:38" ht="12.75">
      <c r="A119" s="4" t="s">
        <v>43</v>
      </c>
      <c r="B119" s="4">
        <v>0.141</v>
      </c>
      <c r="C119" s="4">
        <v>-0.124</v>
      </c>
      <c r="D119" s="4">
        <v>-0.215</v>
      </c>
      <c r="E119" s="4" t="s">
        <v>22</v>
      </c>
      <c r="F119" s="4">
        <f t="shared" si="13"/>
        <v>107</v>
      </c>
      <c r="G119" s="4">
        <f t="shared" si="14"/>
        <v>1</v>
      </c>
      <c r="H119" s="4">
        <v>1</v>
      </c>
      <c r="I119" s="4">
        <v>1.575</v>
      </c>
      <c r="J119" s="4">
        <v>1.3</v>
      </c>
      <c r="K119" s="16">
        <v>122.5338</v>
      </c>
      <c r="L119" s="16">
        <v>98.8602</v>
      </c>
      <c r="M119" s="2">
        <v>24.492</v>
      </c>
      <c r="N119" s="2">
        <v>-8.346</v>
      </c>
      <c r="O119" s="2">
        <v>22.845</v>
      </c>
      <c r="P119" s="2">
        <v>0.497</v>
      </c>
      <c r="Q119" s="4">
        <v>0.277</v>
      </c>
      <c r="R119" s="16">
        <f t="shared" si="15"/>
        <v>1.924756429482205</v>
      </c>
      <c r="S119" s="16">
        <f t="shared" si="16"/>
        <v>0.017903936532807974</v>
      </c>
      <c r="T119" s="3">
        <f>COS(R119)*COS(S119)*(M119+Q119/2)+B119</f>
        <v>-8.39493546400089</v>
      </c>
      <c r="U119" s="3">
        <f>SIN(R119)*COS(S119)*(M119+Q119/2)+C119</f>
        <v>22.975889412212364</v>
      </c>
      <c r="V119" s="3">
        <f>SIN(S119)*(M119+Q119/2)+(I119-J119)+D119</f>
        <v>0.50095934956769</v>
      </c>
      <c r="W119" s="2">
        <f>T119-T120</f>
        <v>1.2257255663036073</v>
      </c>
      <c r="X119" s="2">
        <f>U119-U120</f>
        <v>0.44660538948359374</v>
      </c>
      <c r="Y119" s="2">
        <f>V119-V120</f>
        <v>-0.029794476774789302</v>
      </c>
      <c r="Z119" s="2">
        <f>W119/2+T120</f>
        <v>-9.007798247152692</v>
      </c>
      <c r="AA119" s="2">
        <f>X119/2+U120</f>
        <v>22.752586717470567</v>
      </c>
      <c r="AB119" s="17">
        <f>Y119/2+V120</f>
        <v>0.5158565879550846</v>
      </c>
      <c r="AD119" s="2">
        <f t="shared" si="26"/>
        <v>-9.007798247152692</v>
      </c>
      <c r="AE119" s="2">
        <f t="shared" si="27"/>
        <v>22.752586717470567</v>
      </c>
      <c r="AF119" s="2">
        <f t="shared" si="19"/>
        <v>0.5158565879550846</v>
      </c>
      <c r="AG119" s="4">
        <f t="shared" si="20"/>
        <v>107</v>
      </c>
      <c r="AH119" s="4">
        <f t="shared" si="21"/>
        <v>1</v>
      </c>
      <c r="AI119" s="2">
        <f t="shared" si="28"/>
        <v>-0.04893546400088944</v>
      </c>
      <c r="AJ119" s="2">
        <f t="shared" si="29"/>
        <v>0.13088941221236539</v>
      </c>
      <c r="AK119" s="2">
        <f t="shared" si="30"/>
        <v>0.0039593495676899515</v>
      </c>
      <c r="AL119" s="2">
        <f t="shared" si="25"/>
        <v>0.13979411402230074</v>
      </c>
    </row>
    <row r="120" spans="1:38" ht="12.75">
      <c r="A120" s="4" t="s">
        <v>43</v>
      </c>
      <c r="B120" s="4">
        <v>0.141</v>
      </c>
      <c r="C120" s="4">
        <v>-0.124</v>
      </c>
      <c r="D120" s="4">
        <v>-0.215</v>
      </c>
      <c r="E120" s="4" t="s">
        <v>23</v>
      </c>
      <c r="F120" s="4">
        <f t="shared" si="13"/>
        <v>107</v>
      </c>
      <c r="G120" s="4">
        <f t="shared" si="14"/>
        <v>2</v>
      </c>
      <c r="H120" s="4">
        <v>1</v>
      </c>
      <c r="I120" s="4">
        <v>1.575</v>
      </c>
      <c r="J120" s="4">
        <v>1.3</v>
      </c>
      <c r="K120" s="16">
        <v>125.9022</v>
      </c>
      <c r="L120" s="16">
        <v>98.7852</v>
      </c>
      <c r="M120" s="2">
        <v>24.533</v>
      </c>
      <c r="N120" s="2">
        <v>-9.565</v>
      </c>
      <c r="O120" s="2">
        <v>22.401</v>
      </c>
      <c r="P120" s="2">
        <v>0.527</v>
      </c>
      <c r="Q120" s="4">
        <v>0.277</v>
      </c>
      <c r="R120" s="16">
        <f t="shared" si="15"/>
        <v>1.9776671329539643</v>
      </c>
      <c r="S120" s="16">
        <f t="shared" si="16"/>
        <v>0.019082033777904295</v>
      </c>
      <c r="T120" s="3">
        <f>COS(R120)*COS(S120)*(M120+Q120/2)+B120</f>
        <v>-9.620661030304497</v>
      </c>
      <c r="U120" s="3">
        <f>SIN(R120)*COS(S120)*(M120+Q120/2)+C120</f>
        <v>22.52928402272877</v>
      </c>
      <c r="V120" s="3">
        <f>SIN(S120)*(M120+Q120/2)+(I120-J120)+D120</f>
        <v>0.5307538263424793</v>
      </c>
      <c r="AD120" s="2">
        <f t="shared" si="26"/>
        <v>-9.620661030304497</v>
      </c>
      <c r="AE120" s="2">
        <f t="shared" si="27"/>
        <v>22.52928402272877</v>
      </c>
      <c r="AF120" s="2">
        <f t="shared" si="19"/>
        <v>0.5307538263424793</v>
      </c>
      <c r="AG120" s="4">
        <f t="shared" si="20"/>
        <v>107</v>
      </c>
      <c r="AH120" s="4">
        <f t="shared" si="21"/>
        <v>2</v>
      </c>
      <c r="AI120" s="2">
        <f t="shared" si="28"/>
        <v>-0.055661030304497316</v>
      </c>
      <c r="AJ120" s="2">
        <f t="shared" si="29"/>
        <v>0.1282840227287707</v>
      </c>
      <c r="AK120" s="2">
        <f t="shared" si="30"/>
        <v>0.0037538263424792273</v>
      </c>
      <c r="AL120" s="2">
        <f t="shared" si="25"/>
        <v>0.13988935625787768</v>
      </c>
    </row>
    <row r="121" spans="1:38" ht="12.75">
      <c r="A121" s="4" t="s">
        <v>43</v>
      </c>
      <c r="B121" s="4">
        <v>0.141</v>
      </c>
      <c r="C121" s="4">
        <v>-0.124</v>
      </c>
      <c r="D121" s="4">
        <v>-0.215</v>
      </c>
      <c r="E121" s="4">
        <v>108</v>
      </c>
      <c r="F121" s="4">
        <f t="shared" si="13"/>
        <v>108</v>
      </c>
      <c r="G121" s="4">
        <f t="shared" si="14"/>
        <v>0</v>
      </c>
      <c r="H121" s="4">
        <v>1</v>
      </c>
      <c r="I121" s="4">
        <v>1.575</v>
      </c>
      <c r="J121" s="4">
        <v>1.3</v>
      </c>
      <c r="K121" s="16">
        <v>126.4279</v>
      </c>
      <c r="L121" s="16">
        <v>98.7851</v>
      </c>
      <c r="M121" s="2">
        <v>29.484</v>
      </c>
      <c r="N121" s="2">
        <v>-11.747</v>
      </c>
      <c r="O121" s="2">
        <v>26.85</v>
      </c>
      <c r="P121" s="2">
        <v>0.621</v>
      </c>
      <c r="Q121" s="4">
        <v>0.221</v>
      </c>
      <c r="R121" s="16">
        <f t="shared" si="15"/>
        <v>1.985924809243925</v>
      </c>
      <c r="S121" s="16">
        <f t="shared" si="16"/>
        <v>0.019083604574231083</v>
      </c>
      <c r="T121" s="3">
        <f>COS(R121)*COS(S121)*(M121+Q121/2)+B121</f>
        <v>-11.792510584278205</v>
      </c>
      <c r="U121" s="3">
        <f>SIN(R121)*COS(S121)*(M121+Q121/2)+C121</f>
        <v>26.95194558366245</v>
      </c>
      <c r="V121" s="3">
        <f>SIN(S121)*(M121+Q121/2)+(I121-J121)+D121</f>
        <v>0.6247354561828227</v>
      </c>
      <c r="AD121" s="2">
        <f t="shared" si="26"/>
        <v>-11.792510584278205</v>
      </c>
      <c r="AE121" s="2">
        <f t="shared" si="27"/>
        <v>26.95194558366245</v>
      </c>
      <c r="AF121" s="2">
        <f t="shared" si="19"/>
        <v>0.6247354561828227</v>
      </c>
      <c r="AG121" s="4">
        <f t="shared" si="20"/>
        <v>108</v>
      </c>
      <c r="AH121" s="4">
        <f t="shared" si="21"/>
        <v>0</v>
      </c>
      <c r="AI121" s="2">
        <f t="shared" si="28"/>
        <v>-0.04551058427820465</v>
      </c>
      <c r="AJ121" s="2">
        <f t="shared" si="29"/>
        <v>0.10194558366244877</v>
      </c>
      <c r="AK121" s="2">
        <f t="shared" si="30"/>
        <v>0.0037354561828226718</v>
      </c>
      <c r="AL121" s="2">
        <f t="shared" si="25"/>
        <v>0.11170527714711914</v>
      </c>
    </row>
    <row r="122" spans="1:38" ht="12.75">
      <c r="A122" s="4" t="s">
        <v>43</v>
      </c>
      <c r="B122" s="4">
        <v>0.141</v>
      </c>
      <c r="C122" s="4">
        <v>-0.124</v>
      </c>
      <c r="D122" s="4">
        <v>-0.215</v>
      </c>
      <c r="E122" s="4">
        <v>109</v>
      </c>
      <c r="F122" s="4">
        <f t="shared" si="13"/>
        <v>109</v>
      </c>
      <c r="G122" s="4">
        <f t="shared" si="14"/>
        <v>0</v>
      </c>
      <c r="H122" s="4">
        <v>1</v>
      </c>
      <c r="I122" s="4">
        <v>1.575</v>
      </c>
      <c r="J122" s="4">
        <v>1.3</v>
      </c>
      <c r="K122" s="16">
        <v>125.477</v>
      </c>
      <c r="L122" s="16">
        <v>98.9415</v>
      </c>
      <c r="M122" s="2">
        <v>35.31</v>
      </c>
      <c r="N122" s="2">
        <v>-13.613</v>
      </c>
      <c r="O122" s="2">
        <v>32.391</v>
      </c>
      <c r="P122" s="2">
        <v>0.646</v>
      </c>
      <c r="Q122" s="4">
        <v>0.269</v>
      </c>
      <c r="R122" s="16">
        <f t="shared" si="15"/>
        <v>1.9709881069724327</v>
      </c>
      <c r="S122" s="16">
        <f t="shared" si="16"/>
        <v>0.01662687911912375</v>
      </c>
      <c r="T122" s="3">
        <f>COS(R122)*COS(S122)*(M122+Q122/2)+B122</f>
        <v>-13.666090414155057</v>
      </c>
      <c r="U122" s="3">
        <f>SIN(R122)*COS(S122)*(M122+Q122/2)+C122</f>
        <v>32.515386560263266</v>
      </c>
      <c r="V122" s="3">
        <f>SIN(S122)*(M122+Q122/2)+(I122-J122)+D122</f>
        <v>0.6493042635626851</v>
      </c>
      <c r="AD122" s="2">
        <f t="shared" si="26"/>
        <v>-13.666090414155057</v>
      </c>
      <c r="AE122" s="2">
        <f t="shared" si="27"/>
        <v>32.515386560263266</v>
      </c>
      <c r="AF122" s="2">
        <f t="shared" si="19"/>
        <v>0.6493042635626851</v>
      </c>
      <c r="AG122" s="4">
        <f t="shared" si="20"/>
        <v>109</v>
      </c>
      <c r="AH122" s="4">
        <f t="shared" si="21"/>
        <v>0</v>
      </c>
      <c r="AI122" s="2">
        <f t="shared" si="28"/>
        <v>-0.053090414155057886</v>
      </c>
      <c r="AJ122" s="2">
        <f t="shared" si="29"/>
        <v>0.12438656026326811</v>
      </c>
      <c r="AK122" s="2">
        <f t="shared" si="30"/>
        <v>0.0033042635626850947</v>
      </c>
      <c r="AL122" s="2">
        <f t="shared" si="25"/>
        <v>0.13528313496875685</v>
      </c>
    </row>
    <row r="123" spans="1:38" ht="12.75">
      <c r="A123" s="4" t="s">
        <v>43</v>
      </c>
      <c r="B123" s="4">
        <v>0.141</v>
      </c>
      <c r="C123" s="4">
        <v>-0.124</v>
      </c>
      <c r="D123" s="4">
        <v>-0.215</v>
      </c>
      <c r="E123" s="4">
        <v>110</v>
      </c>
      <c r="F123" s="4">
        <f t="shared" si="13"/>
        <v>110</v>
      </c>
      <c r="G123" s="4">
        <f t="shared" si="14"/>
        <v>0</v>
      </c>
      <c r="H123" s="4">
        <v>1</v>
      </c>
      <c r="I123" s="4">
        <v>1.575</v>
      </c>
      <c r="J123" s="4">
        <v>1.3</v>
      </c>
      <c r="K123" s="16">
        <v>117.617</v>
      </c>
      <c r="L123" s="16">
        <v>98.9419</v>
      </c>
      <c r="M123" s="2">
        <v>38.685</v>
      </c>
      <c r="N123" s="2">
        <v>-10.426</v>
      </c>
      <c r="O123" s="2">
        <v>37.083</v>
      </c>
      <c r="P123" s="2">
        <v>0.702</v>
      </c>
      <c r="Q123" s="4">
        <v>0.252</v>
      </c>
      <c r="R123" s="16">
        <f t="shared" si="15"/>
        <v>1.8475235156863536</v>
      </c>
      <c r="S123" s="16">
        <f t="shared" si="16"/>
        <v>0.016620595933816595</v>
      </c>
      <c r="T123" s="3">
        <f>COS(R123)*COS(S123)*(M123+Q123/2)+B123</f>
        <v>-10.461043014645538</v>
      </c>
      <c r="U123" s="3">
        <f>SIN(R123)*COS(S123)*(M123+Q123/2)+C123</f>
        <v>37.205269190702694</v>
      </c>
      <c r="V123" s="3">
        <f>SIN(S123)*(M123+Q123/2)+(I123-J123)+D123</f>
        <v>0.7050322500929093</v>
      </c>
      <c r="AD123" s="2">
        <f t="shared" si="26"/>
        <v>-10.461043014645538</v>
      </c>
      <c r="AE123" s="2">
        <f t="shared" si="27"/>
        <v>37.205269190702694</v>
      </c>
      <c r="AF123" s="2">
        <f t="shared" si="19"/>
        <v>0.7050322500929093</v>
      </c>
      <c r="AG123" s="4">
        <f t="shared" si="20"/>
        <v>110</v>
      </c>
      <c r="AH123" s="4">
        <f t="shared" si="21"/>
        <v>0</v>
      </c>
      <c r="AI123" s="2">
        <f t="shared" si="28"/>
        <v>-0.03504301464553805</v>
      </c>
      <c r="AJ123" s="2">
        <f t="shared" si="29"/>
        <v>0.1222691907026956</v>
      </c>
      <c r="AK123" s="2">
        <f t="shared" si="30"/>
        <v>0.0030322500929093055</v>
      </c>
      <c r="AL123" s="2">
        <f t="shared" si="25"/>
        <v>0.12722799381883487</v>
      </c>
    </row>
    <row r="124" spans="1:38" ht="12.75">
      <c r="A124" s="4" t="s">
        <v>43</v>
      </c>
      <c r="E124" s="4" t="s">
        <v>44</v>
      </c>
      <c r="H124" s="4">
        <v>99</v>
      </c>
      <c r="N124" s="2">
        <v>-15.997</v>
      </c>
      <c r="O124" s="2">
        <v>-9.32</v>
      </c>
      <c r="P124" s="2">
        <v>-0.325</v>
      </c>
      <c r="Q124" s="4">
        <v>0</v>
      </c>
      <c r="T124" s="4">
        <v>-15.997</v>
      </c>
      <c r="U124" s="4">
        <v>-9.32</v>
      </c>
      <c r="V124" s="4">
        <v>-0.325</v>
      </c>
      <c r="AD124" s="2">
        <f aca="true" t="shared" si="31" ref="AD124:AE127">IF(Z124&lt;&gt;"",Z124,T124)</f>
        <v>-15.997</v>
      </c>
      <c r="AE124" s="2">
        <f t="shared" si="31"/>
        <v>-9.32</v>
      </c>
      <c r="AF124" s="2">
        <f t="shared" si="19"/>
        <v>-0.325</v>
      </c>
      <c r="AG124" s="4" t="s">
        <v>44</v>
      </c>
      <c r="AH124" s="4">
        <v>0</v>
      </c>
      <c r="AI124" s="2">
        <f aca="true" t="shared" si="32" ref="AI124:AK127">T124-N124</f>
        <v>0</v>
      </c>
      <c r="AJ124" s="2">
        <f t="shared" si="32"/>
        <v>0</v>
      </c>
      <c r="AK124" s="2">
        <f t="shared" si="32"/>
        <v>0</v>
      </c>
      <c r="AL124" s="2">
        <f t="shared" si="25"/>
        <v>0</v>
      </c>
    </row>
    <row r="125" spans="1:38" ht="12.75">
      <c r="A125" s="4" t="s">
        <v>43</v>
      </c>
      <c r="E125" s="4" t="s">
        <v>45</v>
      </c>
      <c r="H125" s="4">
        <v>99</v>
      </c>
      <c r="N125" s="2">
        <v>-15.739</v>
      </c>
      <c r="O125" s="2">
        <v>20.587</v>
      </c>
      <c r="P125" s="2">
        <v>0.403</v>
      </c>
      <c r="Q125" s="4">
        <v>0</v>
      </c>
      <c r="T125" s="4">
        <v>-15.739</v>
      </c>
      <c r="U125" s="4">
        <v>20.587</v>
      </c>
      <c r="V125" s="4">
        <v>0.403</v>
      </c>
      <c r="AD125" s="2">
        <f t="shared" si="31"/>
        <v>-15.739</v>
      </c>
      <c r="AE125" s="2">
        <f t="shared" si="31"/>
        <v>20.587</v>
      </c>
      <c r="AF125" s="2">
        <f t="shared" si="19"/>
        <v>0.403</v>
      </c>
      <c r="AG125" s="4" t="s">
        <v>45</v>
      </c>
      <c r="AH125" s="4">
        <v>0</v>
      </c>
      <c r="AI125" s="2">
        <f t="shared" si="32"/>
        <v>0</v>
      </c>
      <c r="AJ125" s="2">
        <f t="shared" si="32"/>
        <v>0</v>
      </c>
      <c r="AK125" s="2">
        <f t="shared" si="32"/>
        <v>0</v>
      </c>
      <c r="AL125" s="2">
        <f t="shared" si="25"/>
        <v>0</v>
      </c>
    </row>
    <row r="126" spans="1:38" ht="12.75">
      <c r="A126" s="4" t="s">
        <v>43</v>
      </c>
      <c r="E126" s="4" t="s">
        <v>46</v>
      </c>
      <c r="H126" s="4">
        <v>99</v>
      </c>
      <c r="N126" s="2">
        <v>34.224</v>
      </c>
      <c r="O126" s="2">
        <v>20.194</v>
      </c>
      <c r="P126" s="2">
        <v>-0.011</v>
      </c>
      <c r="Q126" s="4">
        <v>0</v>
      </c>
      <c r="T126" s="4">
        <v>34.224</v>
      </c>
      <c r="U126" s="4">
        <v>20.194</v>
      </c>
      <c r="V126" s="4">
        <v>-0.011</v>
      </c>
      <c r="AD126" s="2">
        <f t="shared" si="31"/>
        <v>34.224</v>
      </c>
      <c r="AE126" s="2">
        <f t="shared" si="31"/>
        <v>20.194</v>
      </c>
      <c r="AF126" s="2">
        <f t="shared" si="19"/>
        <v>-0.011</v>
      </c>
      <c r="AG126" s="4" t="s">
        <v>46</v>
      </c>
      <c r="AH126" s="4">
        <v>0</v>
      </c>
      <c r="AI126" s="2">
        <f t="shared" si="32"/>
        <v>0</v>
      </c>
      <c r="AJ126" s="2">
        <f t="shared" si="32"/>
        <v>0</v>
      </c>
      <c r="AK126" s="2">
        <f t="shared" si="32"/>
        <v>0</v>
      </c>
      <c r="AL126" s="2">
        <f t="shared" si="25"/>
        <v>0</v>
      </c>
    </row>
    <row r="127" spans="1:38" ht="12.75">
      <c r="A127" s="4" t="s">
        <v>43</v>
      </c>
      <c r="E127" s="4" t="s">
        <v>51</v>
      </c>
      <c r="H127" s="4">
        <v>99</v>
      </c>
      <c r="N127" s="2">
        <v>33.884</v>
      </c>
      <c r="O127" s="2">
        <v>-9.755</v>
      </c>
      <c r="P127" s="2">
        <v>-0.494</v>
      </c>
      <c r="Q127" s="4">
        <v>0</v>
      </c>
      <c r="T127" s="4">
        <v>33.884</v>
      </c>
      <c r="U127" s="4">
        <v>-9.755</v>
      </c>
      <c r="V127" s="4">
        <v>-0.494</v>
      </c>
      <c r="AD127" s="2">
        <f t="shared" si="31"/>
        <v>33.884</v>
      </c>
      <c r="AE127" s="2">
        <f t="shared" si="31"/>
        <v>-9.755</v>
      </c>
      <c r="AF127" s="2">
        <f t="shared" si="19"/>
        <v>-0.494</v>
      </c>
      <c r="AG127" s="4" t="s">
        <v>51</v>
      </c>
      <c r="AH127" s="4">
        <v>0</v>
      </c>
      <c r="AI127" s="2">
        <f t="shared" si="32"/>
        <v>0</v>
      </c>
      <c r="AJ127" s="2">
        <f t="shared" si="32"/>
        <v>0</v>
      </c>
      <c r="AK127" s="2">
        <f t="shared" si="32"/>
        <v>0</v>
      </c>
      <c r="AL127" s="2">
        <f t="shared" si="25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workbookViewId="0" topLeftCell="A1">
      <selection activeCell="K28" sqref="K28"/>
    </sheetView>
  </sheetViews>
  <sheetFormatPr defaultColWidth="9.140625" defaultRowHeight="12.75"/>
  <sheetData>
    <row r="1" spans="1:5" ht="12.75">
      <c r="A1" t="s">
        <v>36</v>
      </c>
      <c r="B1" t="s">
        <v>35</v>
      </c>
      <c r="C1" t="s">
        <v>25</v>
      </c>
      <c r="D1" t="s">
        <v>41</v>
      </c>
      <c r="E1" t="s">
        <v>42</v>
      </c>
    </row>
    <row r="2" spans="1:5" ht="12.75">
      <c r="A2" s="2">
        <v>-6.865402626090305</v>
      </c>
      <c r="B2" s="2">
        <v>30.90258353666649</v>
      </c>
      <c r="C2" s="2">
        <v>-0.5020540548808441</v>
      </c>
      <c r="D2" s="4">
        <v>1</v>
      </c>
      <c r="E2" s="4">
        <v>1</v>
      </c>
    </row>
    <row r="3" spans="1:5" ht="12.75">
      <c r="A3" s="2">
        <v>-4.707159696948761</v>
      </c>
      <c r="B3" s="2">
        <v>32.71477998155166</v>
      </c>
      <c r="C3" s="2">
        <v>-0.5568753296914803</v>
      </c>
      <c r="D3" s="4">
        <v>2</v>
      </c>
      <c r="E3" s="4">
        <v>1</v>
      </c>
    </row>
    <row r="4" spans="1:5" ht="12.75">
      <c r="A4" s="2">
        <v>-1.2422555669491233</v>
      </c>
      <c r="B4" s="2">
        <v>28.19473623185872</v>
      </c>
      <c r="C4" s="2">
        <v>-0.44942510949431835</v>
      </c>
      <c r="D4" s="4">
        <v>3</v>
      </c>
      <c r="E4" s="4">
        <v>1</v>
      </c>
    </row>
    <row r="5" spans="1:5" ht="12.75">
      <c r="A5" s="2">
        <v>0.588040019503391</v>
      </c>
      <c r="B5" s="2">
        <v>26.345882892983735</v>
      </c>
      <c r="C5" s="2">
        <v>-0.35934906549734447</v>
      </c>
      <c r="D5" s="4">
        <v>4</v>
      </c>
      <c r="E5" s="4">
        <v>1</v>
      </c>
    </row>
    <row r="6" spans="1:5" ht="12.75">
      <c r="A6" s="2">
        <v>2.305235697523522</v>
      </c>
      <c r="B6" s="2">
        <v>29.415372718189634</v>
      </c>
      <c r="C6" s="2">
        <v>-0.460475780981217</v>
      </c>
      <c r="D6" s="4">
        <v>5</v>
      </c>
      <c r="E6" s="4">
        <v>1</v>
      </c>
    </row>
    <row r="7" spans="1:5" ht="12.75">
      <c r="A7" s="2">
        <v>5.608825556667167</v>
      </c>
      <c r="B7" s="2">
        <v>23.080152095916425</v>
      </c>
      <c r="C7" s="2">
        <v>-0.3349144066280627</v>
      </c>
      <c r="D7" s="4">
        <v>6</v>
      </c>
      <c r="E7" s="4">
        <v>1</v>
      </c>
    </row>
    <row r="8" spans="1:5" ht="12.75">
      <c r="A8" s="2">
        <v>6.34028426371847</v>
      </c>
      <c r="B8" s="2">
        <v>26.780960386389843</v>
      </c>
      <c r="C8" s="2">
        <v>-0.19975549887691632</v>
      </c>
      <c r="D8" s="4">
        <v>7</v>
      </c>
      <c r="E8" s="4">
        <v>1</v>
      </c>
    </row>
    <row r="9" spans="1:5" ht="12.75">
      <c r="A9" s="2">
        <v>8.276730749320945</v>
      </c>
      <c r="B9" s="2">
        <v>31.771156295710824</v>
      </c>
      <c r="C9" s="2">
        <v>-0.2640353461361712</v>
      </c>
      <c r="D9" s="4">
        <v>8</v>
      </c>
      <c r="E9" s="4">
        <v>1</v>
      </c>
    </row>
    <row r="10" spans="1:5" ht="12.75">
      <c r="A10" s="2">
        <v>11.272864544575782</v>
      </c>
      <c r="B10" s="2">
        <v>27.313904798446433</v>
      </c>
      <c r="C10" s="2">
        <v>-0.1790885227408571</v>
      </c>
      <c r="D10" s="4">
        <v>9</v>
      </c>
      <c r="E10" s="4">
        <v>1</v>
      </c>
    </row>
    <row r="11" spans="1:5" ht="12.75">
      <c r="A11" s="2">
        <v>13.237392029020178</v>
      </c>
      <c r="B11" s="2">
        <v>25.62626908274719</v>
      </c>
      <c r="C11" s="2">
        <v>-0.10052335752610603</v>
      </c>
      <c r="D11" s="4">
        <v>10</v>
      </c>
      <c r="E11" s="4">
        <v>1</v>
      </c>
    </row>
    <row r="12" spans="1:5" ht="12.75">
      <c r="A12" s="2">
        <v>12.191455038573258</v>
      </c>
      <c r="B12" s="2">
        <v>30.809828638096572</v>
      </c>
      <c r="C12" s="2">
        <v>-0.18821406798191248</v>
      </c>
      <c r="D12" s="4">
        <v>11</v>
      </c>
      <c r="E12" s="4">
        <v>1</v>
      </c>
    </row>
    <row r="13" spans="1:5" ht="12.75">
      <c r="A13" s="2">
        <v>17.041082393229654</v>
      </c>
      <c r="B13" s="2">
        <v>22.978377704051788</v>
      </c>
      <c r="C13" s="2">
        <v>-0.08344002895288258</v>
      </c>
      <c r="D13" s="4">
        <v>12</v>
      </c>
      <c r="E13" s="4">
        <v>1</v>
      </c>
    </row>
    <row r="14" spans="1:5" ht="12.75">
      <c r="A14" s="2">
        <v>16.949415122322815</v>
      </c>
      <c r="B14" s="2">
        <v>28.28042827207053</v>
      </c>
      <c r="C14" s="2">
        <v>-0.08968482500898084</v>
      </c>
      <c r="D14" s="4">
        <v>13</v>
      </c>
      <c r="E14" s="4">
        <v>1</v>
      </c>
    </row>
    <row r="15" spans="1:5" ht="12.75">
      <c r="A15" s="2">
        <v>21.33398010046289</v>
      </c>
      <c r="B15" s="2">
        <v>28.271431643587004</v>
      </c>
      <c r="C15" s="2">
        <v>0.07698633945040323</v>
      </c>
      <c r="D15" s="4">
        <v>14</v>
      </c>
      <c r="E15" s="4">
        <v>1</v>
      </c>
    </row>
    <row r="16" spans="1:5" ht="12.75">
      <c r="A16" s="2">
        <v>21.911245109278095</v>
      </c>
      <c r="B16" s="2">
        <v>23.859848906516422</v>
      </c>
      <c r="C16" s="2">
        <v>0.029314672907185035</v>
      </c>
      <c r="D16" s="4">
        <v>15</v>
      </c>
      <c r="E16" s="4">
        <v>1</v>
      </c>
    </row>
    <row r="17" spans="1:5" ht="12.75">
      <c r="A17" s="2">
        <v>24.378891354750017</v>
      </c>
      <c r="B17" s="2">
        <v>26.62529325019476</v>
      </c>
      <c r="C17" s="2">
        <v>0.068369045677864</v>
      </c>
      <c r="D17" s="4">
        <v>16</v>
      </c>
      <c r="E17" s="4">
        <v>1</v>
      </c>
    </row>
    <row r="18" spans="1:5" ht="12.75">
      <c r="A18" s="2">
        <v>22.09202688316595</v>
      </c>
      <c r="B18" s="2">
        <v>31.35464786082895</v>
      </c>
      <c r="C18" s="2">
        <v>0.023190162334369213</v>
      </c>
      <c r="D18" s="4">
        <v>17</v>
      </c>
      <c r="E18" s="4">
        <v>1</v>
      </c>
    </row>
    <row r="19" spans="1:5" ht="12.75">
      <c r="A19" s="2">
        <v>26.33073535584424</v>
      </c>
      <c r="B19" s="2">
        <v>33.28560142271511</v>
      </c>
      <c r="C19" s="2">
        <v>0.10435297570668073</v>
      </c>
      <c r="D19" s="4">
        <v>18</v>
      </c>
      <c r="E19" s="4">
        <v>1</v>
      </c>
    </row>
    <row r="20" spans="1:5" ht="12.75">
      <c r="A20" s="2">
        <v>28.671674533239056</v>
      </c>
      <c r="B20" s="2">
        <v>29.03009458007327</v>
      </c>
      <c r="C20" s="2">
        <v>0.26697356457713295</v>
      </c>
      <c r="D20" s="4">
        <v>19</v>
      </c>
      <c r="E20" s="4">
        <v>1</v>
      </c>
    </row>
    <row r="21" spans="1:5" ht="12.75">
      <c r="A21" s="2">
        <v>32.049771545959054</v>
      </c>
      <c r="B21" s="2">
        <v>33.497307421094796</v>
      </c>
      <c r="C21" s="2">
        <v>0.3561006663106985</v>
      </c>
      <c r="D21" s="4">
        <v>20</v>
      </c>
      <c r="E21" s="4">
        <v>1</v>
      </c>
    </row>
    <row r="22" spans="1:5" ht="12.75">
      <c r="A22" s="2">
        <v>35.599577347038654</v>
      </c>
      <c r="B22" s="2">
        <v>30.975165406250017</v>
      </c>
      <c r="C22" s="2">
        <v>0.4207835502280459</v>
      </c>
      <c r="D22" s="4">
        <v>21</v>
      </c>
      <c r="E22" s="4">
        <v>1</v>
      </c>
    </row>
    <row r="23" spans="1:5" ht="12.75">
      <c r="A23" s="2">
        <v>34.1531697085445</v>
      </c>
      <c r="B23" s="2">
        <v>25.133363987798937</v>
      </c>
      <c r="C23" s="2">
        <v>0.6102730757225335</v>
      </c>
      <c r="D23" s="4">
        <v>22</v>
      </c>
      <c r="E23" s="4">
        <v>1</v>
      </c>
    </row>
    <row r="24" spans="1:5" ht="12.75">
      <c r="A24" s="2">
        <v>-9.006074401321145</v>
      </c>
      <c r="B24" s="2">
        <v>16.72647000003281</v>
      </c>
      <c r="C24" s="2">
        <v>-0.4709294691795264</v>
      </c>
      <c r="D24" s="4">
        <v>23</v>
      </c>
      <c r="E24" s="4">
        <v>1</v>
      </c>
    </row>
    <row r="25" spans="1:5" ht="12.75">
      <c r="A25" s="2">
        <v>-4.618836939946959</v>
      </c>
      <c r="B25" s="2">
        <v>17.254839529582604</v>
      </c>
      <c r="C25" s="2">
        <v>-0.3782952689355539</v>
      </c>
      <c r="D25" s="4">
        <v>24</v>
      </c>
      <c r="E25" s="4">
        <v>1</v>
      </c>
    </row>
    <row r="26" spans="1:5" ht="12.75">
      <c r="A26" s="2">
        <v>-6.575528695306293</v>
      </c>
      <c r="B26" s="2">
        <v>21.153354366512414</v>
      </c>
      <c r="C26" s="2">
        <v>-0.4606919535076214</v>
      </c>
      <c r="D26" s="4">
        <v>25</v>
      </c>
      <c r="E26" s="4">
        <v>1</v>
      </c>
    </row>
    <row r="27" spans="1:5" ht="12.75">
      <c r="A27" s="2">
        <v>-4.235805715241757</v>
      </c>
      <c r="B27" s="2">
        <v>22.776192128535595</v>
      </c>
      <c r="C27" s="2">
        <v>-0.43396962368360104</v>
      </c>
      <c r="D27" s="4">
        <v>26</v>
      </c>
      <c r="E27" s="4">
        <v>1</v>
      </c>
    </row>
    <row r="28" spans="1:5" ht="12.75">
      <c r="A28" s="2">
        <v>-1.9905355328494165</v>
      </c>
      <c r="B28" s="2">
        <v>21.324802523834745</v>
      </c>
      <c r="C28" s="2">
        <v>-0.40457747569368774</v>
      </c>
      <c r="D28" s="4">
        <v>27</v>
      </c>
      <c r="E28" s="4">
        <v>1</v>
      </c>
    </row>
    <row r="29" spans="1:5" ht="12.75">
      <c r="A29" s="2">
        <v>-0.967201953423391</v>
      </c>
      <c r="B29" s="2">
        <v>18.891659957669674</v>
      </c>
      <c r="C29" s="2">
        <v>-0.3694205026800731</v>
      </c>
      <c r="D29" s="4">
        <v>28</v>
      </c>
      <c r="E29" s="4">
        <v>1</v>
      </c>
    </row>
    <row r="30" spans="1:5" ht="12.75">
      <c r="A30" s="2">
        <v>-0.4203231857693906</v>
      </c>
      <c r="B30" s="2">
        <v>15.759329770771242</v>
      </c>
      <c r="C30" s="2">
        <v>-0.3872646555815764</v>
      </c>
      <c r="D30" s="4">
        <v>29</v>
      </c>
      <c r="E30" s="4">
        <v>1</v>
      </c>
    </row>
    <row r="31" spans="1:5" ht="12.75">
      <c r="A31" s="2">
        <v>1.763902877500064</v>
      </c>
      <c r="B31" s="2">
        <v>14.551414833321477</v>
      </c>
      <c r="C31" s="2">
        <v>-0.33257359196514863</v>
      </c>
      <c r="D31" s="4">
        <v>30</v>
      </c>
      <c r="E31" s="4">
        <v>1</v>
      </c>
    </row>
    <row r="32" spans="1:5" ht="12.75">
      <c r="A32" s="2">
        <v>5.09836392725346</v>
      </c>
      <c r="B32" s="2">
        <v>15.45280250053868</v>
      </c>
      <c r="C32" s="2">
        <v>-0.2676827745331124</v>
      </c>
      <c r="D32" s="4">
        <v>31</v>
      </c>
      <c r="E32" s="4">
        <v>1</v>
      </c>
    </row>
    <row r="33" spans="1:5" ht="12.75">
      <c r="A33" s="2">
        <v>7.99288125258285</v>
      </c>
      <c r="B33" s="2">
        <v>19.893173913272996</v>
      </c>
      <c r="C33" s="2">
        <v>-0.30068502313460127</v>
      </c>
      <c r="D33" s="4">
        <v>32</v>
      </c>
      <c r="E33" s="4">
        <v>1</v>
      </c>
    </row>
    <row r="34" spans="1:5" ht="12.75">
      <c r="A34" s="2">
        <v>12.956804854025588</v>
      </c>
      <c r="B34" s="2">
        <v>18.208727615395656</v>
      </c>
      <c r="C34" s="2">
        <v>-0.12601852573622724</v>
      </c>
      <c r="D34" s="4">
        <v>33</v>
      </c>
      <c r="E34" s="4">
        <v>1</v>
      </c>
    </row>
    <row r="35" spans="1:5" ht="12.75">
      <c r="A35" s="2">
        <v>12.375275459918415</v>
      </c>
      <c r="B35" s="2">
        <v>20.365776949942543</v>
      </c>
      <c r="C35" s="2">
        <v>-0.19711875175828883</v>
      </c>
      <c r="D35" s="4">
        <v>34</v>
      </c>
      <c r="E35" s="4">
        <v>1</v>
      </c>
    </row>
    <row r="36" spans="1:5" ht="12.75">
      <c r="A36" s="2">
        <v>13.621644034750842</v>
      </c>
      <c r="B36" s="2">
        <v>14.704456981796547</v>
      </c>
      <c r="C36" s="2">
        <v>-0.10055418466052099</v>
      </c>
      <c r="D36" s="4">
        <v>35</v>
      </c>
      <c r="E36" s="4">
        <v>1</v>
      </c>
    </row>
    <row r="37" spans="1:5" ht="12.75">
      <c r="A37" s="2">
        <v>17.79052236240005</v>
      </c>
      <c r="B37" s="2">
        <v>14.838312798504818</v>
      </c>
      <c r="C37" s="2">
        <v>-0.018342900124723838</v>
      </c>
      <c r="D37" s="4">
        <v>36</v>
      </c>
      <c r="E37" s="4">
        <v>1</v>
      </c>
    </row>
    <row r="38" spans="1:5" ht="12.75">
      <c r="A38" s="2">
        <v>18.71592729495954</v>
      </c>
      <c r="B38" s="2">
        <v>17.14973795750227</v>
      </c>
      <c r="C38" s="2">
        <v>0.03678941111890904</v>
      </c>
      <c r="D38" s="4">
        <v>37</v>
      </c>
      <c r="E38" s="4">
        <v>1</v>
      </c>
    </row>
    <row r="39" spans="1:5" ht="12.75">
      <c r="A39" s="2">
        <v>18.224073829558133</v>
      </c>
      <c r="B39" s="2">
        <v>19.712469481715242</v>
      </c>
      <c r="C39" s="2">
        <v>-0.008448096110468595</v>
      </c>
      <c r="D39" s="4">
        <v>38</v>
      </c>
      <c r="E39" s="4">
        <v>1</v>
      </c>
    </row>
    <row r="40" spans="1:5" ht="12.75">
      <c r="A40" s="2">
        <v>21.11231158394388</v>
      </c>
      <c r="B40" s="2">
        <v>19.387154951825245</v>
      </c>
      <c r="C40" s="2">
        <v>0.0647666137265426</v>
      </c>
      <c r="D40" s="4">
        <v>39</v>
      </c>
      <c r="E40" s="4">
        <v>1</v>
      </c>
    </row>
    <row r="41" spans="1:5" ht="12.75">
      <c r="A41" s="2">
        <v>22.210699222894466</v>
      </c>
      <c r="B41" s="2">
        <v>17.395435153738795</v>
      </c>
      <c r="C41" s="2">
        <v>0.15963503765655093</v>
      </c>
      <c r="D41" s="4">
        <v>40</v>
      </c>
      <c r="E41" s="4">
        <v>1</v>
      </c>
    </row>
    <row r="42" spans="1:5" ht="12.75">
      <c r="A42" s="2">
        <v>25.66153417143807</v>
      </c>
      <c r="B42" s="2">
        <v>15.699333750605714</v>
      </c>
      <c r="C42" s="2">
        <v>0.23958433139742816</v>
      </c>
      <c r="D42" s="4">
        <v>41</v>
      </c>
      <c r="E42" s="4">
        <v>1</v>
      </c>
    </row>
    <row r="43" spans="1:5" ht="12.75">
      <c r="A43" s="2">
        <v>28.807582859440682</v>
      </c>
      <c r="B43" s="2">
        <v>23.301293641941626</v>
      </c>
      <c r="C43" s="2">
        <v>0.3050998643234468</v>
      </c>
      <c r="D43" s="4">
        <v>42</v>
      </c>
      <c r="E43" s="4">
        <v>1</v>
      </c>
    </row>
    <row r="44" spans="1:5" ht="12.75">
      <c r="A44" s="2">
        <v>30.120884441051416</v>
      </c>
      <c r="B44" s="2">
        <v>17.92462395134859</v>
      </c>
      <c r="C44" s="2">
        <v>0.3567723584964966</v>
      </c>
      <c r="D44" s="4">
        <v>43</v>
      </c>
      <c r="E44" s="4">
        <v>1</v>
      </c>
    </row>
    <row r="45" spans="1:5" ht="12.75">
      <c r="A45" s="2">
        <v>33.56942003653562</v>
      </c>
      <c r="B45" s="2">
        <v>16.570455496690553</v>
      </c>
      <c r="C45" s="2">
        <v>0.4976323779727576</v>
      </c>
      <c r="D45" s="4">
        <v>44</v>
      </c>
      <c r="E45" s="4">
        <v>1</v>
      </c>
    </row>
    <row r="46" spans="1:5" ht="12.75">
      <c r="A46" s="2">
        <v>33.81377562579521</v>
      </c>
      <c r="B46" s="2">
        <v>20.759155036326472</v>
      </c>
      <c r="C46" s="2">
        <v>0.4513628711916311</v>
      </c>
      <c r="D46" s="4">
        <v>45</v>
      </c>
      <c r="E46" s="4">
        <v>1</v>
      </c>
    </row>
    <row r="47" spans="1:5" ht="12.75">
      <c r="A47" s="2">
        <v>-7.096364183617742</v>
      </c>
      <c r="B47" s="2">
        <v>13.319564316215766</v>
      </c>
      <c r="C47" s="2">
        <v>-0.3922250762921947</v>
      </c>
      <c r="D47" s="4">
        <v>46</v>
      </c>
      <c r="E47" s="4">
        <v>1</v>
      </c>
    </row>
    <row r="48" spans="1:5" ht="12.75">
      <c r="A48" s="2">
        <v>-6.749888381882526</v>
      </c>
      <c r="B48" s="2">
        <v>8.265721644364623</v>
      </c>
      <c r="C48" s="2">
        <v>-0.3881376105720631</v>
      </c>
      <c r="D48" s="4">
        <v>47</v>
      </c>
      <c r="E48" s="4">
        <v>1</v>
      </c>
    </row>
    <row r="49" spans="1:5" ht="12.75">
      <c r="A49" s="2">
        <v>-4.082430538957934</v>
      </c>
      <c r="B49" s="2">
        <v>5.0452110462109445</v>
      </c>
      <c r="C49" s="2">
        <v>-0.3281365691260881</v>
      </c>
      <c r="D49" s="4">
        <v>48</v>
      </c>
      <c r="E49" s="4">
        <v>1</v>
      </c>
    </row>
    <row r="50" spans="1:5" ht="12.75">
      <c r="A50" s="2">
        <v>-2.3144410068850148</v>
      </c>
      <c r="B50" s="2">
        <v>6.2970557543635355</v>
      </c>
      <c r="C50" s="2">
        <v>-0.27859588119699186</v>
      </c>
      <c r="D50" s="4">
        <v>49</v>
      </c>
      <c r="E50" s="4">
        <v>1</v>
      </c>
    </row>
    <row r="51" spans="1:5" ht="12.75">
      <c r="A51" s="2">
        <v>-3.370178202821044</v>
      </c>
      <c r="B51" s="2">
        <v>7.673912295261452</v>
      </c>
      <c r="C51" s="2">
        <v>-0.30908814063128126</v>
      </c>
      <c r="D51" s="4">
        <v>50</v>
      </c>
      <c r="E51" s="4">
        <v>1</v>
      </c>
    </row>
    <row r="52" spans="1:5" ht="12.75">
      <c r="A52" s="2">
        <v>-1.7879204840905425</v>
      </c>
      <c r="B52" s="2">
        <v>11.851038428497509</v>
      </c>
      <c r="C52" s="2">
        <v>-0.34126545725574015</v>
      </c>
      <c r="D52" s="4">
        <v>51</v>
      </c>
      <c r="E52" s="4">
        <v>1</v>
      </c>
    </row>
    <row r="53" spans="1:5" ht="12.75">
      <c r="A53" s="2">
        <v>0.3597505010355407</v>
      </c>
      <c r="B53" s="2">
        <v>9.797307299288358</v>
      </c>
      <c r="C53" s="2">
        <v>-0.24071134611243367</v>
      </c>
      <c r="D53" s="4">
        <v>52</v>
      </c>
      <c r="E53" s="4">
        <v>1</v>
      </c>
    </row>
    <row r="54" spans="1:5" ht="12.75">
      <c r="A54" s="2">
        <v>3.1258699623288555</v>
      </c>
      <c r="B54" s="2">
        <v>5.111988213118092</v>
      </c>
      <c r="C54" s="2">
        <v>-0.22704387986150149</v>
      </c>
      <c r="D54" s="4">
        <v>53</v>
      </c>
      <c r="E54" s="4">
        <v>1</v>
      </c>
    </row>
    <row r="55" spans="1:5" ht="12.75">
      <c r="A55" s="2">
        <v>6.676694077353432</v>
      </c>
      <c r="B55" s="2">
        <v>12.278787968058602</v>
      </c>
      <c r="C55" s="2">
        <v>-0.2677900540011303</v>
      </c>
      <c r="D55" s="4">
        <v>54</v>
      </c>
      <c r="E55" s="4">
        <v>1</v>
      </c>
    </row>
    <row r="56" spans="1:5" ht="12.75">
      <c r="A56" s="2">
        <v>9.819136603626044</v>
      </c>
      <c r="B56" s="2">
        <v>12.29679868945263</v>
      </c>
      <c r="C56" s="2">
        <v>-0.0837373196904356</v>
      </c>
      <c r="D56" s="4">
        <v>55</v>
      </c>
      <c r="E56" s="4">
        <v>1</v>
      </c>
    </row>
    <row r="57" spans="1:5" ht="12.75">
      <c r="A57" s="2">
        <v>11.271802143389547</v>
      </c>
      <c r="B57" s="2">
        <v>7.3786469137083515</v>
      </c>
      <c r="C57" s="2">
        <v>-0.08648291305581998</v>
      </c>
      <c r="D57" s="4">
        <v>56</v>
      </c>
      <c r="E57" s="4">
        <v>1</v>
      </c>
    </row>
    <row r="58" spans="1:5" ht="12.75">
      <c r="A58" s="2">
        <v>10.997007496603944</v>
      </c>
      <c r="B58" s="2">
        <v>4.627587201545486</v>
      </c>
      <c r="C58" s="2">
        <v>0.002326627637100287</v>
      </c>
      <c r="D58" s="4">
        <v>57</v>
      </c>
      <c r="E58" s="4">
        <v>1</v>
      </c>
    </row>
    <row r="59" spans="1:5" ht="12.75">
      <c r="A59" s="2">
        <v>13.186376323570679</v>
      </c>
      <c r="B59" s="2">
        <v>6.434855294935357</v>
      </c>
      <c r="C59" s="2">
        <v>0.012152673404783432</v>
      </c>
      <c r="D59" s="4">
        <v>58</v>
      </c>
      <c r="E59" s="4">
        <v>1</v>
      </c>
    </row>
    <row r="60" spans="1:5" ht="12.75">
      <c r="A60" s="2">
        <v>14.020892826792101</v>
      </c>
      <c r="B60" s="2">
        <v>10.245800666976612</v>
      </c>
      <c r="C60" s="2">
        <v>-0.0729036355784726</v>
      </c>
      <c r="D60" s="4">
        <v>59</v>
      </c>
      <c r="E60" s="4">
        <v>1</v>
      </c>
    </row>
    <row r="61" spans="1:5" ht="12.75">
      <c r="A61" s="2">
        <v>16.755632170643647</v>
      </c>
      <c r="B61" s="2">
        <v>9.002265733517127</v>
      </c>
      <c r="C61" s="2">
        <v>0.005261981347187278</v>
      </c>
      <c r="D61" s="4">
        <v>60</v>
      </c>
      <c r="E61" s="4">
        <v>1</v>
      </c>
    </row>
    <row r="62" spans="1:5" ht="12.75">
      <c r="A62" s="2">
        <v>15.67539249035787</v>
      </c>
      <c r="B62" s="2">
        <v>3.8275358743822885</v>
      </c>
      <c r="C62" s="2">
        <v>0.04262071481011126</v>
      </c>
      <c r="D62" s="4">
        <v>61</v>
      </c>
      <c r="E62" s="4">
        <v>1</v>
      </c>
    </row>
    <row r="63" spans="1:5" ht="12.75">
      <c r="A63" s="2">
        <v>17.612664492165614</v>
      </c>
      <c r="B63" s="2">
        <v>4.4814655707388</v>
      </c>
      <c r="C63" s="2">
        <v>0.14764946464799206</v>
      </c>
      <c r="D63" s="4">
        <v>62</v>
      </c>
      <c r="E63" s="4">
        <v>1</v>
      </c>
    </row>
    <row r="64" spans="1:5" ht="12.75">
      <c r="A64" s="2">
        <v>19.22768427072199</v>
      </c>
      <c r="B64" s="2">
        <v>12.833456310509437</v>
      </c>
      <c r="C64" s="2">
        <v>0.0709850985505125</v>
      </c>
      <c r="D64" s="4">
        <v>63</v>
      </c>
      <c r="E64" s="4">
        <v>1</v>
      </c>
    </row>
    <row r="65" spans="1:5" ht="12.75">
      <c r="A65" s="2">
        <v>21.76281640140103</v>
      </c>
      <c r="B65" s="2">
        <v>12.855162010925156</v>
      </c>
      <c r="C65" s="2">
        <v>0.08122776625207939</v>
      </c>
      <c r="D65" s="4">
        <v>64</v>
      </c>
      <c r="E65" s="4">
        <v>1</v>
      </c>
    </row>
    <row r="66" spans="1:5" ht="12.75">
      <c r="A66" s="2">
        <v>21.508364821721017</v>
      </c>
      <c r="B66" s="2">
        <v>8.499189482695444</v>
      </c>
      <c r="C66" s="2">
        <v>0.18433187764229872</v>
      </c>
      <c r="D66" s="4">
        <v>65</v>
      </c>
      <c r="E66" s="4">
        <v>1</v>
      </c>
    </row>
    <row r="67" spans="1:5" ht="12.75">
      <c r="A67" s="2">
        <v>25.31875417177486</v>
      </c>
      <c r="B67" s="2">
        <v>4.918418584279867</v>
      </c>
      <c r="C67" s="2">
        <v>0.36065206253136317</v>
      </c>
      <c r="D67" s="4">
        <v>66</v>
      </c>
      <c r="E67" s="4">
        <v>1</v>
      </c>
    </row>
    <row r="68" spans="1:5" ht="12.75">
      <c r="A68" s="2">
        <v>24.59705001336904</v>
      </c>
      <c r="B68" s="2">
        <v>7.313192216205468</v>
      </c>
      <c r="C68" s="2">
        <v>0.19273869533950136</v>
      </c>
      <c r="D68" s="4">
        <v>67</v>
      </c>
      <c r="E68" s="4">
        <v>1</v>
      </c>
    </row>
    <row r="69" spans="1:5" ht="12.75">
      <c r="A69" s="2">
        <v>25.272304573610626</v>
      </c>
      <c r="B69" s="2">
        <v>10.721339918760036</v>
      </c>
      <c r="C69" s="2">
        <v>0.1831400967086753</v>
      </c>
      <c r="D69" s="4">
        <v>68</v>
      </c>
      <c r="E69" s="4">
        <v>1</v>
      </c>
    </row>
    <row r="70" spans="1:5" ht="12.75">
      <c r="A70" s="2">
        <v>28.91468521248741</v>
      </c>
      <c r="B70" s="2">
        <v>9.27954172402538</v>
      </c>
      <c r="C70" s="2">
        <v>0.3726578950079923</v>
      </c>
      <c r="D70" s="4">
        <v>69</v>
      </c>
      <c r="E70" s="4">
        <v>1</v>
      </c>
    </row>
    <row r="71" spans="1:5" ht="12.75">
      <c r="A71" s="2">
        <v>30.30360572100852</v>
      </c>
      <c r="B71" s="2">
        <v>3.9533901988496165</v>
      </c>
      <c r="C71" s="2">
        <v>0.4546931458642225</v>
      </c>
      <c r="D71" s="4">
        <v>70</v>
      </c>
      <c r="E71" s="4">
        <v>1</v>
      </c>
    </row>
    <row r="72" spans="1:5" ht="12.75">
      <c r="A72" s="2">
        <v>29.87376103936678</v>
      </c>
      <c r="B72" s="2">
        <v>14.60160048475558</v>
      </c>
      <c r="C72" s="2">
        <v>0.3453290740852104</v>
      </c>
      <c r="D72" s="4">
        <v>71</v>
      </c>
      <c r="E72" s="4">
        <v>1</v>
      </c>
    </row>
    <row r="73" spans="1:5" ht="12.75">
      <c r="A73" s="2">
        <v>34.22085311942855</v>
      </c>
      <c r="B73" s="2">
        <v>13.21825489832875</v>
      </c>
      <c r="C73" s="2">
        <v>0.548637009552963</v>
      </c>
      <c r="D73" s="4">
        <v>72</v>
      </c>
      <c r="E73" s="4">
        <v>1</v>
      </c>
    </row>
    <row r="74" spans="1:5" ht="12.75">
      <c r="A74" s="2">
        <v>36.16313442331994</v>
      </c>
      <c r="B74" s="2">
        <v>7.697681544749806</v>
      </c>
      <c r="C74" s="2">
        <v>0.49690746423034315</v>
      </c>
      <c r="D74" s="4">
        <v>73</v>
      </c>
      <c r="E74" s="4">
        <v>1</v>
      </c>
    </row>
    <row r="75" spans="1:5" ht="12.75">
      <c r="A75" s="2">
        <v>35.539097761049675</v>
      </c>
      <c r="B75" s="2">
        <v>1.8694314485229375</v>
      </c>
      <c r="C75" s="2">
        <v>0.5295375874955974</v>
      </c>
      <c r="D75" s="4">
        <v>74</v>
      </c>
      <c r="E75" s="4">
        <v>1</v>
      </c>
    </row>
    <row r="76" spans="1:5" ht="12.75">
      <c r="A76" s="2">
        <v>-4.8640627448889475</v>
      </c>
      <c r="B76" s="2">
        <v>1.157762045970314</v>
      </c>
      <c r="C76" s="2">
        <v>-0.32059956591220135</v>
      </c>
      <c r="D76" s="4">
        <v>75</v>
      </c>
      <c r="E76" s="4">
        <v>1</v>
      </c>
    </row>
    <row r="77" spans="1:5" ht="12.75">
      <c r="A77" s="2">
        <v>-6.432986950635338</v>
      </c>
      <c r="B77" s="2">
        <v>-5.312743165219845</v>
      </c>
      <c r="C77" s="2">
        <v>-0.2243675528145695</v>
      </c>
      <c r="D77" s="4">
        <v>76</v>
      </c>
      <c r="E77" s="4">
        <v>1</v>
      </c>
    </row>
    <row r="78" spans="1:5" ht="12.75">
      <c r="A78" s="2">
        <v>-4.849861175516603</v>
      </c>
      <c r="B78" s="2">
        <v>-5.974123346153696</v>
      </c>
      <c r="C78" s="2">
        <v>-0.23965873652521982</v>
      </c>
      <c r="D78" s="4">
        <v>77</v>
      </c>
      <c r="E78" s="4">
        <v>1</v>
      </c>
    </row>
    <row r="79" spans="1:5" ht="12.75">
      <c r="A79" s="2">
        <v>4.397255777331656</v>
      </c>
      <c r="B79" s="2">
        <v>-6.601872330484085</v>
      </c>
      <c r="C79" s="2">
        <v>-0.20223110286636414</v>
      </c>
      <c r="D79" s="4">
        <v>78</v>
      </c>
      <c r="E79" s="4">
        <v>1</v>
      </c>
    </row>
    <row r="80" spans="1:5" ht="12.75">
      <c r="A80" s="2">
        <v>4.543550417975742</v>
      </c>
      <c r="B80" s="2">
        <v>-3.037874529583406</v>
      </c>
      <c r="C80" s="2">
        <v>-0.09464495237772597</v>
      </c>
      <c r="D80" s="4">
        <v>79</v>
      </c>
      <c r="E80" s="4">
        <v>1</v>
      </c>
    </row>
    <row r="81" spans="1:5" ht="12.75">
      <c r="A81" s="2">
        <v>7.661441705461746</v>
      </c>
      <c r="B81" s="2">
        <v>4.233960221927107</v>
      </c>
      <c r="C81" s="2">
        <v>-0.10473076995768121</v>
      </c>
      <c r="D81" s="4">
        <v>80</v>
      </c>
      <c r="E81" s="4">
        <v>1</v>
      </c>
    </row>
    <row r="82" spans="1:5" ht="12.75">
      <c r="A82" s="2">
        <v>8.628004709489083</v>
      </c>
      <c r="B82" s="2">
        <v>-1.0298529876662004</v>
      </c>
      <c r="C82" s="2">
        <v>-0.0604168154720614</v>
      </c>
      <c r="D82" s="4">
        <v>81</v>
      </c>
      <c r="E82" s="4">
        <v>1</v>
      </c>
    </row>
    <row r="83" spans="1:5" ht="12.75">
      <c r="A83" s="2">
        <v>6.765749703993976</v>
      </c>
      <c r="B83" s="2">
        <v>-6.026406156273936</v>
      </c>
      <c r="C83" s="2">
        <v>-0.07820104539548259</v>
      </c>
      <c r="D83" s="4">
        <v>82</v>
      </c>
      <c r="E83" s="4">
        <v>1</v>
      </c>
    </row>
    <row r="84" spans="1:5" ht="12.75">
      <c r="A84" s="2">
        <v>10.271381498392321</v>
      </c>
      <c r="B84" s="2">
        <v>-3.8897961600200723</v>
      </c>
      <c r="C84" s="2">
        <v>-0.03127823125400381</v>
      </c>
      <c r="D84" s="4">
        <v>83</v>
      </c>
      <c r="E84" s="4">
        <v>1</v>
      </c>
    </row>
    <row r="85" spans="1:5" ht="12.75">
      <c r="A85" s="2">
        <v>14.865320480160564</v>
      </c>
      <c r="B85" s="2">
        <v>0.0036571826488010495</v>
      </c>
      <c r="C85" s="2">
        <v>0.08844743501156871</v>
      </c>
      <c r="D85" s="4">
        <v>84</v>
      </c>
      <c r="E85" s="4">
        <v>1</v>
      </c>
    </row>
    <row r="86" spans="1:5" ht="12.75">
      <c r="A86" s="2">
        <v>17.65990644738819</v>
      </c>
      <c r="B86" s="2">
        <v>-0.33791982312396285</v>
      </c>
      <c r="C86" s="2">
        <v>0.16193940567378026</v>
      </c>
      <c r="D86" s="4">
        <v>85</v>
      </c>
      <c r="E86" s="4">
        <v>1</v>
      </c>
    </row>
    <row r="87" spans="1:5" ht="12.75">
      <c r="A87" s="2">
        <v>14.596516395822865</v>
      </c>
      <c r="B87" s="2">
        <v>-3.7104687074389635</v>
      </c>
      <c r="C87" s="2">
        <v>0.1322638555491455</v>
      </c>
      <c r="D87" s="4">
        <v>86</v>
      </c>
      <c r="E87" s="4">
        <v>1</v>
      </c>
    </row>
    <row r="88" spans="1:5" ht="12.75">
      <c r="A88" s="2">
        <v>19.79967114701836</v>
      </c>
      <c r="B88" s="2">
        <v>-2.8976084076138626</v>
      </c>
      <c r="C88" s="2">
        <v>0.2015930889874968</v>
      </c>
      <c r="D88" s="4">
        <v>87</v>
      </c>
      <c r="E88" s="4">
        <v>1</v>
      </c>
    </row>
    <row r="89" spans="1:5" ht="12.75">
      <c r="A89" s="2">
        <v>22.12774012984808</v>
      </c>
      <c r="B89" s="2">
        <v>-5.115295485580733</v>
      </c>
      <c r="C89" s="2">
        <v>0.3220883344879709</v>
      </c>
      <c r="D89" s="4">
        <v>88</v>
      </c>
      <c r="E89" s="4">
        <v>1</v>
      </c>
    </row>
    <row r="90" spans="1:5" ht="12.75">
      <c r="A90" s="2">
        <v>22.90404229396899</v>
      </c>
      <c r="B90" s="2">
        <v>1.8431419295136149</v>
      </c>
      <c r="C90" s="2">
        <v>0.2740540701331211</v>
      </c>
      <c r="D90" s="4">
        <v>89</v>
      </c>
      <c r="E90" s="4">
        <v>1</v>
      </c>
    </row>
    <row r="91" spans="1:5" ht="12.75">
      <c r="A91" s="2">
        <v>23.87846332223787</v>
      </c>
      <c r="B91" s="2">
        <v>-0.05486269546500622</v>
      </c>
      <c r="C91" s="2">
        <v>0.2862977816353951</v>
      </c>
      <c r="D91" s="4">
        <v>90</v>
      </c>
      <c r="E91" s="4">
        <v>1</v>
      </c>
    </row>
    <row r="92" spans="1:5" ht="12.75">
      <c r="A92" s="2">
        <v>26.341732252351477</v>
      </c>
      <c r="B92" s="2">
        <v>-1.1453014294233308</v>
      </c>
      <c r="C92" s="2">
        <v>0.4220021423178659</v>
      </c>
      <c r="D92" s="4">
        <v>91</v>
      </c>
      <c r="E92" s="4">
        <v>1</v>
      </c>
    </row>
    <row r="93" spans="1:5" ht="12.75">
      <c r="A93" s="2">
        <v>28.92115504396342</v>
      </c>
      <c r="B93" s="2">
        <v>-8.248142888263963</v>
      </c>
      <c r="C93" s="2">
        <v>0.4867058689784983</v>
      </c>
      <c r="D93" s="4">
        <v>92</v>
      </c>
      <c r="E93" s="4">
        <v>1</v>
      </c>
    </row>
    <row r="94" spans="1:5" ht="12.75">
      <c r="A94" s="2">
        <v>33.821640037315454</v>
      </c>
      <c r="B94" s="2">
        <v>-7.272430999046291</v>
      </c>
      <c r="C94" s="2">
        <v>0.5654455214017752</v>
      </c>
      <c r="D94" s="4">
        <v>93</v>
      </c>
      <c r="E94" s="4">
        <v>1</v>
      </c>
    </row>
    <row r="95" spans="1:5" ht="12.75">
      <c r="A95" s="2">
        <v>32.52018409776679</v>
      </c>
      <c r="B95" s="2">
        <v>-2.096288934334976</v>
      </c>
      <c r="C95" s="2">
        <v>0.5168959197305658</v>
      </c>
      <c r="D95" s="4">
        <v>94</v>
      </c>
      <c r="E95" s="4">
        <v>1</v>
      </c>
    </row>
    <row r="96" spans="1:5" ht="12.75">
      <c r="A96" s="2">
        <v>-7.297916723632825</v>
      </c>
      <c r="B96" s="2">
        <v>-11.656257538728653</v>
      </c>
      <c r="C96" s="2">
        <v>-0.3151970335800177</v>
      </c>
      <c r="D96" s="4">
        <v>95</v>
      </c>
      <c r="E96" s="4">
        <v>1</v>
      </c>
    </row>
    <row r="97" spans="1:5" ht="12.75">
      <c r="A97" s="2">
        <v>-5.249241376779812</v>
      </c>
      <c r="B97" s="2">
        <v>-15.195427802095269</v>
      </c>
      <c r="C97" s="2">
        <v>-0.28385877237319224</v>
      </c>
      <c r="D97" s="4">
        <v>96</v>
      </c>
      <c r="E97" s="4">
        <v>1</v>
      </c>
    </row>
    <row r="98" spans="1:5" ht="12.75">
      <c r="A98" s="2">
        <v>-1.006484674633297</v>
      </c>
      <c r="B98" s="2">
        <v>-10.161379669461423</v>
      </c>
      <c r="C98" s="2">
        <v>-0.1759225709927664</v>
      </c>
      <c r="D98" s="4">
        <v>97</v>
      </c>
      <c r="E98" s="4">
        <v>1</v>
      </c>
    </row>
    <row r="99" spans="1:5" ht="12.75">
      <c r="A99" s="2">
        <v>1.0396825702154082</v>
      </c>
      <c r="B99" s="2">
        <v>-10.788433823691319</v>
      </c>
      <c r="C99" s="2">
        <v>-0.2084500499524545</v>
      </c>
      <c r="D99" s="4">
        <v>98</v>
      </c>
      <c r="E99" s="4">
        <v>1</v>
      </c>
    </row>
    <row r="100" spans="1:5" ht="12.75">
      <c r="A100" s="2">
        <v>6.177747295274086</v>
      </c>
      <c r="B100" s="2">
        <v>-9.232303954813617</v>
      </c>
      <c r="C100" s="2">
        <v>-0.16520658822138906</v>
      </c>
      <c r="D100" s="4">
        <v>99</v>
      </c>
      <c r="E100" s="4">
        <v>1</v>
      </c>
    </row>
    <row r="101" spans="1:5" ht="12.75">
      <c r="A101" s="2">
        <v>6.676298598936837</v>
      </c>
      <c r="B101" s="2">
        <v>-14.33863906174823</v>
      </c>
      <c r="C101" s="2">
        <v>-0.04077896889372812</v>
      </c>
      <c r="D101" s="4">
        <v>100</v>
      </c>
      <c r="E101" s="4">
        <v>1</v>
      </c>
    </row>
    <row r="102" spans="1:5" ht="12.75">
      <c r="A102" s="2">
        <v>8.038107480003987</v>
      </c>
      <c r="B102" s="2">
        <v>-12.454019964254698</v>
      </c>
      <c r="C102" s="2">
        <v>-0.06336310956513158</v>
      </c>
      <c r="D102" s="4">
        <v>101</v>
      </c>
      <c r="E102" s="4">
        <v>1</v>
      </c>
    </row>
    <row r="103" spans="1:5" ht="12.75">
      <c r="A103" s="2">
        <v>14.727125410288718</v>
      </c>
      <c r="B103" s="2">
        <v>-7.759280787356875</v>
      </c>
      <c r="C103" s="2">
        <v>0.12169037941888644</v>
      </c>
      <c r="D103" s="4">
        <v>102</v>
      </c>
      <c r="E103" s="4">
        <v>1</v>
      </c>
    </row>
    <row r="104" spans="1:5" ht="12.75">
      <c r="A104" s="2">
        <v>17.133846210396108</v>
      </c>
      <c r="B104" s="2">
        <v>-11.58754853480939</v>
      </c>
      <c r="C104" s="2">
        <v>0.14120394810012452</v>
      </c>
      <c r="D104" s="4">
        <v>103</v>
      </c>
      <c r="E104" s="4">
        <v>1</v>
      </c>
    </row>
    <row r="105" spans="1:5" ht="12.75">
      <c r="A105" s="2">
        <v>18.829824502611125</v>
      </c>
      <c r="B105" s="2">
        <v>-7.278269393143797</v>
      </c>
      <c r="C105" s="2">
        <v>0.18441487579163165</v>
      </c>
      <c r="D105" s="4">
        <v>104</v>
      </c>
      <c r="E105" s="4">
        <v>1</v>
      </c>
    </row>
    <row r="106" spans="1:5" ht="12.75">
      <c r="A106" s="2">
        <v>19.968989622111064</v>
      </c>
      <c r="B106" s="2">
        <v>-9.813728756439515</v>
      </c>
      <c r="C106" s="2">
        <v>0.27720566113058853</v>
      </c>
      <c r="D106" s="4">
        <v>105</v>
      </c>
      <c r="E106" s="4">
        <v>1</v>
      </c>
    </row>
    <row r="107" spans="1:5" ht="12.75">
      <c r="A107" s="2">
        <v>23.976094468493702</v>
      </c>
      <c r="B107" s="2">
        <v>-12.17506470085995</v>
      </c>
      <c r="C107" s="2">
        <v>0.4113193369563859</v>
      </c>
      <c r="D107" s="4">
        <v>106</v>
      </c>
      <c r="E107" s="4">
        <v>1</v>
      </c>
    </row>
    <row r="108" spans="1:5" ht="12.75">
      <c r="A108" s="2">
        <v>22.752586717470567</v>
      </c>
      <c r="B108" s="2">
        <v>-9.007798247152692</v>
      </c>
      <c r="C108" s="2">
        <v>0.4158565879550846</v>
      </c>
      <c r="D108" s="4">
        <v>107</v>
      </c>
      <c r="E108" s="4">
        <v>1</v>
      </c>
    </row>
    <row r="109" spans="1:5" ht="12.75">
      <c r="A109" s="2">
        <v>26.95194558366245</v>
      </c>
      <c r="B109" s="2">
        <v>-11.792510584278205</v>
      </c>
      <c r="C109" s="2">
        <v>0.5247354561828227</v>
      </c>
      <c r="D109" s="4">
        <v>108</v>
      </c>
      <c r="E109" s="4">
        <v>1</v>
      </c>
    </row>
    <row r="110" spans="1:5" ht="12.75">
      <c r="A110" s="2">
        <v>32.515386560263266</v>
      </c>
      <c r="B110" s="2">
        <v>-13.666090414155057</v>
      </c>
      <c r="C110" s="2">
        <v>0.5493042635626851</v>
      </c>
      <c r="D110" s="4">
        <v>109</v>
      </c>
      <c r="E110" s="4">
        <v>1</v>
      </c>
    </row>
    <row r="111" spans="1:5" ht="12.75">
      <c r="A111" s="2">
        <v>37.205269190702694</v>
      </c>
      <c r="B111" s="2">
        <v>-10.461043014645538</v>
      </c>
      <c r="C111" s="2">
        <v>0.6050322500929093</v>
      </c>
      <c r="D111" s="4">
        <v>110</v>
      </c>
      <c r="E111" s="4">
        <v>1</v>
      </c>
    </row>
    <row r="112" spans="1:6" ht="12.75">
      <c r="A112" s="2">
        <v>-9.32</v>
      </c>
      <c r="B112" s="2">
        <v>-15.997</v>
      </c>
      <c r="C112" s="2">
        <v>-0.425</v>
      </c>
      <c r="D112" s="4">
        <v>1001</v>
      </c>
      <c r="E112" s="4">
        <v>3</v>
      </c>
      <c r="F112" t="s">
        <v>48</v>
      </c>
    </row>
    <row r="113" spans="1:6" ht="12.75">
      <c r="A113" s="2">
        <v>20.587</v>
      </c>
      <c r="B113" s="2">
        <v>-15.739</v>
      </c>
      <c r="C113" s="2">
        <v>0.30300000000000005</v>
      </c>
      <c r="D113" s="4">
        <v>1002</v>
      </c>
      <c r="E113" s="4">
        <v>3</v>
      </c>
      <c r="F113" t="s">
        <v>49</v>
      </c>
    </row>
    <row r="114" spans="1:6" ht="12.75">
      <c r="A114" s="2">
        <v>20.194</v>
      </c>
      <c r="B114" s="2">
        <v>34.224</v>
      </c>
      <c r="C114" s="2">
        <v>-0.111</v>
      </c>
      <c r="D114" s="4">
        <v>1003</v>
      </c>
      <c r="E114" s="4">
        <v>3</v>
      </c>
      <c r="F114" t="s">
        <v>50</v>
      </c>
    </row>
    <row r="115" spans="1:6" ht="12.75">
      <c r="A115" s="2">
        <v>-9.755</v>
      </c>
      <c r="B115" s="2">
        <v>33.884</v>
      </c>
      <c r="C115" s="2">
        <v>-0.594</v>
      </c>
      <c r="D115" s="4">
        <v>1004</v>
      </c>
      <c r="E115" s="4">
        <v>3</v>
      </c>
      <c r="F115" t="s">
        <v>47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9"/>
  <sheetViews>
    <sheetView workbookViewId="0" topLeftCell="A1">
      <selection activeCell="F17" sqref="F17"/>
    </sheetView>
  </sheetViews>
  <sheetFormatPr defaultColWidth="9.140625" defaultRowHeight="12.75"/>
  <cols>
    <col min="6" max="6" width="8.8515625" style="6" customWidth="1"/>
    <col min="7" max="12" width="6.140625" style="0" customWidth="1"/>
    <col min="13" max="13" width="7.8515625" style="7" customWidth="1"/>
    <col min="14" max="15" width="8.8515625" style="7" customWidth="1"/>
  </cols>
  <sheetData>
    <row r="1" spans="1:13" ht="12.75">
      <c r="A1" t="s">
        <v>56</v>
      </c>
      <c r="G1" t="s">
        <v>52</v>
      </c>
      <c r="J1" t="s">
        <v>53</v>
      </c>
      <c r="M1" s="7" t="s">
        <v>54</v>
      </c>
    </row>
    <row r="2" spans="1:15" ht="12.75">
      <c r="A2" t="s">
        <v>35</v>
      </c>
      <c r="B2" t="s">
        <v>36</v>
      </c>
      <c r="C2" t="s">
        <v>25</v>
      </c>
      <c r="D2" t="s">
        <v>41</v>
      </c>
      <c r="E2" t="s">
        <v>42</v>
      </c>
      <c r="F2" s="5" t="s">
        <v>32</v>
      </c>
      <c r="G2" t="s">
        <v>35</v>
      </c>
      <c r="H2" t="s">
        <v>36</v>
      </c>
      <c r="J2" t="s">
        <v>35</v>
      </c>
      <c r="K2" t="s">
        <v>36</v>
      </c>
      <c r="M2" s="7" t="s">
        <v>35</v>
      </c>
      <c r="N2" s="7" t="s">
        <v>36</v>
      </c>
      <c r="O2" s="7" t="s">
        <v>25</v>
      </c>
    </row>
    <row r="3" spans="1:15" ht="12.75">
      <c r="A3" s="2">
        <v>-6.865402626090305</v>
      </c>
      <c r="B3" s="2">
        <v>30.90258353666649</v>
      </c>
      <c r="C3" s="2">
        <v>-0.5020540548808441</v>
      </c>
      <c r="D3" s="4">
        <v>1</v>
      </c>
      <c r="E3" s="4">
        <v>1</v>
      </c>
      <c r="F3" s="6">
        <v>0.176</v>
      </c>
      <c r="G3" s="2">
        <v>-9.32</v>
      </c>
      <c r="H3" s="2">
        <v>-15.997</v>
      </c>
      <c r="J3" s="7">
        <f>A3-G3</f>
        <v>2.454597373909695</v>
      </c>
      <c r="K3" s="7">
        <f>B3-H3</f>
        <v>46.89958353666649</v>
      </c>
      <c r="M3" s="7">
        <f>COS(alpha)*J3+SIN(alpha)*K3</f>
        <v>2.859684044401638</v>
      </c>
      <c r="N3" s="7">
        <f>-SIN(alpha)*J3+COS(alpha)*K3</f>
        <v>46.876627346119484</v>
      </c>
      <c r="O3" s="7">
        <f>C3</f>
        <v>-0.5020540548808441</v>
      </c>
    </row>
    <row r="4" spans="1:15" ht="12.75">
      <c r="A4" s="2">
        <v>-4.707159696948761</v>
      </c>
      <c r="B4" s="2">
        <v>32.71477998155166</v>
      </c>
      <c r="C4" s="2">
        <v>-0.5568753296914803</v>
      </c>
      <c r="D4" s="4">
        <v>2</v>
      </c>
      <c r="E4" s="4">
        <v>1</v>
      </c>
      <c r="F4" s="6">
        <v>0.187</v>
      </c>
      <c r="G4" s="2">
        <v>-9.32</v>
      </c>
      <c r="H4" s="2">
        <v>-15.997</v>
      </c>
      <c r="J4" s="7">
        <f aca="true" t="shared" si="0" ref="J4:J67">A4-G4</f>
        <v>4.6128403030512395</v>
      </c>
      <c r="K4" s="7">
        <f aca="true" t="shared" si="1" ref="K4:K67">B4-H4</f>
        <v>48.71177998155166</v>
      </c>
      <c r="M4" s="7">
        <f aca="true" t="shared" si="2" ref="M4:M67">COS(alpha)*J4+SIN(alpha)*K4</f>
        <v>5.033502488217777</v>
      </c>
      <c r="N4" s="7">
        <f aca="true" t="shared" si="3" ref="N4:N67">-SIN(alpha)*J4+COS(alpha)*K4</f>
        <v>48.670110512856404</v>
      </c>
      <c r="O4" s="7">
        <f aca="true" t="shared" si="4" ref="O4:O67">C4</f>
        <v>-0.5568753296914803</v>
      </c>
    </row>
    <row r="5" spans="1:15" ht="12.75">
      <c r="A5" s="2">
        <v>-1.2422555669491233</v>
      </c>
      <c r="B5" s="2">
        <v>28.19473623185872</v>
      </c>
      <c r="C5" s="2">
        <v>-0.44942510949431835</v>
      </c>
      <c r="D5" s="4">
        <v>3</v>
      </c>
      <c r="E5" s="4">
        <v>1</v>
      </c>
      <c r="F5" s="6">
        <v>0.312</v>
      </c>
      <c r="G5" s="2">
        <v>-9.32</v>
      </c>
      <c r="H5" s="2">
        <v>-15.997</v>
      </c>
      <c r="J5" s="7">
        <f t="shared" si="0"/>
        <v>8.077744433050878</v>
      </c>
      <c r="K5" s="7">
        <f t="shared" si="1"/>
        <v>44.19173623185872</v>
      </c>
      <c r="M5" s="7">
        <f t="shared" si="2"/>
        <v>8.45922742185747</v>
      </c>
      <c r="N5" s="7">
        <f t="shared" si="3"/>
        <v>44.12030119726239</v>
      </c>
      <c r="O5" s="7">
        <f t="shared" si="4"/>
        <v>-0.44942510949431835</v>
      </c>
    </row>
    <row r="6" spans="1:15" ht="12.75">
      <c r="A6" s="2">
        <v>0.588040019503391</v>
      </c>
      <c r="B6" s="2">
        <v>26.345882892983735</v>
      </c>
      <c r="C6" s="2">
        <v>-0.35934906549734447</v>
      </c>
      <c r="D6" s="4">
        <v>4</v>
      </c>
      <c r="E6" s="4">
        <v>1</v>
      </c>
      <c r="F6" s="6">
        <v>0.225</v>
      </c>
      <c r="G6" s="2">
        <v>-9.32</v>
      </c>
      <c r="H6" s="2">
        <v>-15.997</v>
      </c>
      <c r="J6" s="7">
        <f t="shared" si="0"/>
        <v>9.90804001950339</v>
      </c>
      <c r="K6" s="7">
        <f t="shared" si="1"/>
        <v>42.34288289298374</v>
      </c>
      <c r="M6" s="7">
        <f t="shared" si="2"/>
        <v>10.273481955641067</v>
      </c>
      <c r="N6" s="7">
        <f t="shared" si="3"/>
        <v>42.25570443412502</v>
      </c>
      <c r="O6" s="7">
        <f t="shared" si="4"/>
        <v>-0.35934906549734447</v>
      </c>
    </row>
    <row r="7" spans="1:15" ht="12.75">
      <c r="A7" s="2">
        <v>2.305235697523522</v>
      </c>
      <c r="B7" s="2">
        <v>29.415372718189634</v>
      </c>
      <c r="C7" s="2">
        <v>-0.460475780981217</v>
      </c>
      <c r="D7" s="4">
        <v>5</v>
      </c>
      <c r="E7" s="4">
        <v>1</v>
      </c>
      <c r="F7" s="6">
        <v>0.214</v>
      </c>
      <c r="G7" s="2">
        <v>-9.32</v>
      </c>
      <c r="H7" s="2">
        <v>-15.997</v>
      </c>
      <c r="J7" s="7">
        <f t="shared" si="0"/>
        <v>11.625235697523522</v>
      </c>
      <c r="K7" s="7">
        <f t="shared" si="1"/>
        <v>45.41237271818963</v>
      </c>
      <c r="M7" s="7">
        <f t="shared" si="2"/>
        <v>12.0171317077762</v>
      </c>
      <c r="N7" s="7">
        <f t="shared" si="3"/>
        <v>45.31024438729843</v>
      </c>
      <c r="O7" s="7">
        <f t="shared" si="4"/>
        <v>-0.460475780981217</v>
      </c>
    </row>
    <row r="8" spans="1:15" ht="12.75">
      <c r="A8" s="2">
        <v>5.608825556667167</v>
      </c>
      <c r="B8" s="2">
        <v>23.080152095916425</v>
      </c>
      <c r="C8" s="2">
        <v>-0.3349144066280627</v>
      </c>
      <c r="D8" s="4">
        <v>6</v>
      </c>
      <c r="E8" s="4">
        <v>1</v>
      </c>
      <c r="F8" s="6">
        <v>0.265</v>
      </c>
      <c r="G8" s="2">
        <v>-9.32</v>
      </c>
      <c r="H8" s="2">
        <v>-15.997</v>
      </c>
      <c r="J8" s="7">
        <f t="shared" si="0"/>
        <v>14.928825556667167</v>
      </c>
      <c r="K8" s="7">
        <f t="shared" si="1"/>
        <v>39.077152095916425</v>
      </c>
      <c r="M8" s="7">
        <f t="shared" si="2"/>
        <v>15.26586658335981</v>
      </c>
      <c r="N8" s="7">
        <f t="shared" si="3"/>
        <v>38.94671957800608</v>
      </c>
      <c r="O8" s="7">
        <f t="shared" si="4"/>
        <v>-0.3349144066280627</v>
      </c>
    </row>
    <row r="9" spans="1:15" ht="12.75">
      <c r="A9" s="2">
        <v>6.34028426371847</v>
      </c>
      <c r="B9" s="2">
        <v>26.780960386389843</v>
      </c>
      <c r="C9" s="2">
        <v>-0.19975549887691632</v>
      </c>
      <c r="D9" s="4">
        <v>7</v>
      </c>
      <c r="E9" s="4">
        <v>1</v>
      </c>
      <c r="F9" s="6">
        <v>0.275</v>
      </c>
      <c r="G9" s="2">
        <v>-9.32</v>
      </c>
      <c r="H9" s="2">
        <v>-15.997</v>
      </c>
      <c r="J9" s="7">
        <f t="shared" si="0"/>
        <v>15.66028426371847</v>
      </c>
      <c r="K9" s="7">
        <f t="shared" si="1"/>
        <v>42.77796038638984</v>
      </c>
      <c r="M9" s="7">
        <f t="shared" si="2"/>
        <v>16.029270283596222</v>
      </c>
      <c r="N9" s="7">
        <f t="shared" si="3"/>
        <v>42.64107048627445</v>
      </c>
      <c r="O9" s="7">
        <f t="shared" si="4"/>
        <v>-0.19975549887691632</v>
      </c>
    </row>
    <row r="10" spans="1:15" ht="12.75">
      <c r="A10" s="2">
        <v>8.276730749320945</v>
      </c>
      <c r="B10" s="2">
        <v>31.771156295710824</v>
      </c>
      <c r="C10" s="2">
        <v>-0.2640353461361712</v>
      </c>
      <c r="D10" s="4">
        <v>8</v>
      </c>
      <c r="E10" s="4">
        <v>1</v>
      </c>
      <c r="F10" s="6">
        <v>0.267</v>
      </c>
      <c r="G10" s="2">
        <v>-9.32</v>
      </c>
      <c r="H10" s="2">
        <v>-15.997</v>
      </c>
      <c r="J10" s="7">
        <f t="shared" si="0"/>
        <v>17.596730749320947</v>
      </c>
      <c r="K10" s="7">
        <f t="shared" si="1"/>
        <v>47.768156295710824</v>
      </c>
      <c r="M10" s="7">
        <f t="shared" si="2"/>
        <v>18.008756163964783</v>
      </c>
      <c r="N10" s="7">
        <f t="shared" si="3"/>
        <v>47.61435067689588</v>
      </c>
      <c r="O10" s="7">
        <f t="shared" si="4"/>
        <v>-0.2640353461361712</v>
      </c>
    </row>
    <row r="11" spans="1:15" ht="12.75">
      <c r="A11" s="2">
        <v>11.272864544575782</v>
      </c>
      <c r="B11" s="2">
        <v>27.313904798446433</v>
      </c>
      <c r="C11" s="2">
        <v>-0.1790885227408571</v>
      </c>
      <c r="D11" s="4">
        <v>9</v>
      </c>
      <c r="E11" s="4">
        <v>1</v>
      </c>
      <c r="F11" s="6">
        <v>0.201</v>
      </c>
      <c r="G11" s="2">
        <v>-9.32</v>
      </c>
      <c r="H11" s="2">
        <v>-15.997</v>
      </c>
      <c r="J11" s="7">
        <f t="shared" si="0"/>
        <v>20.592864544575782</v>
      </c>
      <c r="K11" s="7">
        <f t="shared" si="1"/>
        <v>43.31090479844643</v>
      </c>
      <c r="M11" s="7">
        <f t="shared" si="2"/>
        <v>20.966270736366674</v>
      </c>
      <c r="N11" s="7">
        <f t="shared" si="3"/>
        <v>43.131381104953164</v>
      </c>
      <c r="O11" s="7">
        <f t="shared" si="4"/>
        <v>-0.1790885227408571</v>
      </c>
    </row>
    <row r="12" spans="1:15" ht="12.75">
      <c r="A12" s="2">
        <v>13.237392029020178</v>
      </c>
      <c r="B12" s="2">
        <v>25.62626908274719</v>
      </c>
      <c r="C12" s="2">
        <v>-0.10052335752610603</v>
      </c>
      <c r="D12" s="4">
        <v>10</v>
      </c>
      <c r="E12" s="4">
        <v>1</v>
      </c>
      <c r="F12" s="6">
        <v>0.325</v>
      </c>
      <c r="G12" s="2">
        <v>-9.32</v>
      </c>
      <c r="H12" s="2">
        <v>-15.997</v>
      </c>
      <c r="J12" s="7">
        <f t="shared" si="0"/>
        <v>22.55739202902018</v>
      </c>
      <c r="K12" s="7">
        <f t="shared" si="1"/>
        <v>41.623269082747186</v>
      </c>
      <c r="M12" s="7">
        <f t="shared" si="2"/>
        <v>22.916144961664113</v>
      </c>
      <c r="N12" s="7">
        <f t="shared" si="3"/>
        <v>41.42683628255574</v>
      </c>
      <c r="O12" s="7">
        <f t="shared" si="4"/>
        <v>-0.10052335752610603</v>
      </c>
    </row>
    <row r="13" spans="1:15" ht="12.75">
      <c r="A13" s="2">
        <v>12.191455038573258</v>
      </c>
      <c r="B13" s="2">
        <v>30.809828638096572</v>
      </c>
      <c r="C13" s="2">
        <v>-0.18821406798191248</v>
      </c>
      <c r="D13" s="4">
        <v>11</v>
      </c>
      <c r="E13" s="4">
        <v>1</v>
      </c>
      <c r="F13" s="6">
        <v>0.201</v>
      </c>
      <c r="G13" s="2">
        <v>-9.32</v>
      </c>
      <c r="H13" s="2">
        <v>-15.997</v>
      </c>
      <c r="J13" s="7">
        <f t="shared" si="0"/>
        <v>21.51145503857326</v>
      </c>
      <c r="K13" s="7">
        <f t="shared" si="1"/>
        <v>46.806828638096576</v>
      </c>
      <c r="M13" s="7">
        <f t="shared" si="2"/>
        <v>21.915029187372976</v>
      </c>
      <c r="N13" s="7">
        <f t="shared" si="3"/>
        <v>46.61923852605582</v>
      </c>
      <c r="O13" s="7">
        <f t="shared" si="4"/>
        <v>-0.18821406798191248</v>
      </c>
    </row>
    <row r="14" spans="1:15" ht="12.75">
      <c r="A14" s="2">
        <v>17.041082393229654</v>
      </c>
      <c r="B14" s="2">
        <v>22.978377704051788</v>
      </c>
      <c r="C14" s="2">
        <v>-0.08344002895288258</v>
      </c>
      <c r="D14" s="4">
        <v>12</v>
      </c>
      <c r="E14" s="4">
        <v>1</v>
      </c>
      <c r="F14" s="6">
        <v>0.214</v>
      </c>
      <c r="G14" s="2">
        <v>-9.32</v>
      </c>
      <c r="H14" s="2">
        <v>-15.997</v>
      </c>
      <c r="J14" s="7">
        <f t="shared" si="0"/>
        <v>26.361082393229655</v>
      </c>
      <c r="K14" s="7">
        <f t="shared" si="1"/>
        <v>38.97537770405179</v>
      </c>
      <c r="M14" s="7">
        <f t="shared" si="2"/>
        <v>26.69681752044706</v>
      </c>
      <c r="N14" s="7">
        <f t="shared" si="3"/>
        <v>38.746182604175225</v>
      </c>
      <c r="O14" s="7">
        <f t="shared" si="4"/>
        <v>-0.08344002895288258</v>
      </c>
    </row>
    <row r="15" spans="1:15" ht="12.75">
      <c r="A15" s="2">
        <v>16.949415122322815</v>
      </c>
      <c r="B15" s="2">
        <v>28.28042827207053</v>
      </c>
      <c r="C15" s="2">
        <v>-0.08968482500898084</v>
      </c>
      <c r="D15" s="4">
        <v>13</v>
      </c>
      <c r="E15" s="4">
        <v>1</v>
      </c>
      <c r="F15" s="6">
        <v>0.15</v>
      </c>
      <c r="G15" s="2">
        <v>-9.32</v>
      </c>
      <c r="H15" s="2">
        <v>-15.997</v>
      </c>
      <c r="J15" s="7">
        <f t="shared" si="0"/>
        <v>26.269415122322815</v>
      </c>
      <c r="K15" s="7">
        <f t="shared" si="1"/>
        <v>44.27742827207053</v>
      </c>
      <c r="M15" s="7">
        <f t="shared" si="2"/>
        <v>26.650959529230978</v>
      </c>
      <c r="N15" s="7">
        <f t="shared" si="3"/>
        <v>44.048827242374635</v>
      </c>
      <c r="O15" s="7">
        <f t="shared" si="4"/>
        <v>-0.08968482500898084</v>
      </c>
    </row>
    <row r="16" spans="1:15" ht="12.75">
      <c r="A16" s="2">
        <v>21.33398010046289</v>
      </c>
      <c r="B16" s="2">
        <v>28.271431643587004</v>
      </c>
      <c r="C16" s="2">
        <v>0.07698633945040323</v>
      </c>
      <c r="D16" s="4">
        <v>14</v>
      </c>
      <c r="E16" s="4">
        <v>1</v>
      </c>
      <c r="F16" s="6">
        <v>0.251</v>
      </c>
      <c r="G16" s="2">
        <v>-9.32</v>
      </c>
      <c r="H16" s="2">
        <v>-15.997</v>
      </c>
      <c r="J16" s="7">
        <f t="shared" si="0"/>
        <v>30.653980100462892</v>
      </c>
      <c r="K16" s="7">
        <f t="shared" si="1"/>
        <v>44.26843164358701</v>
      </c>
      <c r="M16" s="7">
        <f t="shared" si="2"/>
        <v>31.0352831545485</v>
      </c>
      <c r="N16" s="7">
        <f t="shared" si="3"/>
        <v>44.00195149876319</v>
      </c>
      <c r="O16" s="7">
        <f t="shared" si="4"/>
        <v>0.07698633945040323</v>
      </c>
    </row>
    <row r="17" spans="1:15" ht="12.75">
      <c r="A17" s="2">
        <v>21.911245109278095</v>
      </c>
      <c r="B17" s="2">
        <v>23.859848906516422</v>
      </c>
      <c r="C17" s="2">
        <v>0.029314672907185035</v>
      </c>
      <c r="D17" s="4">
        <v>15</v>
      </c>
      <c r="E17" s="4">
        <v>1</v>
      </c>
      <c r="F17" s="6">
        <v>0.21</v>
      </c>
      <c r="G17" s="2">
        <v>-9.32</v>
      </c>
      <c r="H17" s="2">
        <v>-15.997</v>
      </c>
      <c r="J17" s="7">
        <f t="shared" si="0"/>
        <v>31.231245109278095</v>
      </c>
      <c r="K17" s="7">
        <f t="shared" si="1"/>
        <v>39.85684890651642</v>
      </c>
      <c r="M17" s="7">
        <f t="shared" si="2"/>
        <v>31.574413755637885</v>
      </c>
      <c r="N17" s="7">
        <f t="shared" si="3"/>
        <v>39.58554624885794</v>
      </c>
      <c r="O17" s="7">
        <f t="shared" si="4"/>
        <v>0.029314672907185035</v>
      </c>
    </row>
    <row r="18" spans="1:15" ht="12.75">
      <c r="A18" s="2">
        <v>24.378891354750017</v>
      </c>
      <c r="B18" s="2">
        <v>26.62529325019476</v>
      </c>
      <c r="C18" s="2">
        <v>0.068369045677864</v>
      </c>
      <c r="D18" s="4">
        <v>16</v>
      </c>
      <c r="E18" s="4">
        <v>1</v>
      </c>
      <c r="F18" s="6">
        <v>0.238</v>
      </c>
      <c r="G18" s="2">
        <v>-9.32</v>
      </c>
      <c r="H18" s="2">
        <v>-15.997</v>
      </c>
      <c r="J18" s="7">
        <f t="shared" si="0"/>
        <v>33.69889135475002</v>
      </c>
      <c r="K18" s="7">
        <f t="shared" si="1"/>
        <v>42.62229325019476</v>
      </c>
      <c r="M18" s="7">
        <f t="shared" si="2"/>
        <v>34.0658593372886</v>
      </c>
      <c r="N18" s="7">
        <f t="shared" si="3"/>
        <v>42.32956872042179</v>
      </c>
      <c r="O18" s="7">
        <f t="shared" si="4"/>
        <v>0.068369045677864</v>
      </c>
    </row>
    <row r="19" spans="1:15" ht="12.75">
      <c r="A19" s="2">
        <v>22.09202688316595</v>
      </c>
      <c r="B19" s="2">
        <v>31.35464786082895</v>
      </c>
      <c r="C19" s="2">
        <v>0.023190162334369213</v>
      </c>
      <c r="D19" s="4">
        <v>17</v>
      </c>
      <c r="E19" s="4">
        <v>1</v>
      </c>
      <c r="F19" s="6">
        <v>0.283</v>
      </c>
      <c r="G19" s="2">
        <v>-9.32</v>
      </c>
      <c r="H19" s="2">
        <v>-15.997</v>
      </c>
      <c r="J19" s="7">
        <f t="shared" si="0"/>
        <v>31.41202688316595</v>
      </c>
      <c r="K19" s="7">
        <f t="shared" si="1"/>
        <v>47.35164786082895</v>
      </c>
      <c r="M19" s="7">
        <f t="shared" si="2"/>
        <v>31.81993839208399</v>
      </c>
      <c r="N19" s="7">
        <f t="shared" si="3"/>
        <v>47.07850368022189</v>
      </c>
      <c r="O19" s="7">
        <f t="shared" si="4"/>
        <v>0.023190162334369213</v>
      </c>
    </row>
    <row r="20" spans="1:15" ht="12.75">
      <c r="A20" s="2">
        <v>26.33073535584424</v>
      </c>
      <c r="B20" s="2">
        <v>33.28560142271511</v>
      </c>
      <c r="C20" s="2">
        <v>0.10435297570668073</v>
      </c>
      <c r="D20" s="4">
        <v>18</v>
      </c>
      <c r="E20" s="4">
        <v>1</v>
      </c>
      <c r="F20" s="6">
        <v>0.216</v>
      </c>
      <c r="G20" s="2">
        <v>-9.32</v>
      </c>
      <c r="H20" s="2">
        <v>-15.997</v>
      </c>
      <c r="J20" s="7">
        <f t="shared" si="0"/>
        <v>35.65073535584424</v>
      </c>
      <c r="K20" s="7">
        <f t="shared" si="1"/>
        <v>49.28260142271511</v>
      </c>
      <c r="M20" s="7">
        <f t="shared" si="2"/>
        <v>36.07517071318173</v>
      </c>
      <c r="N20" s="7">
        <f t="shared" si="3"/>
        <v>48.97276582364365</v>
      </c>
      <c r="O20" s="7">
        <f t="shared" si="4"/>
        <v>0.10435297570668073</v>
      </c>
    </row>
    <row r="21" spans="1:15" ht="12.75">
      <c r="A21" s="2">
        <v>28.671674533239056</v>
      </c>
      <c r="B21" s="2">
        <v>29.03009458007327</v>
      </c>
      <c r="C21" s="2">
        <v>0.26697356457713295</v>
      </c>
      <c r="D21" s="4">
        <v>19</v>
      </c>
      <c r="E21" s="4">
        <v>1</v>
      </c>
      <c r="F21" s="6">
        <v>0.271</v>
      </c>
      <c r="G21" s="2">
        <v>-9.32</v>
      </c>
      <c r="H21" s="2">
        <v>-15.997</v>
      </c>
      <c r="J21" s="7">
        <f t="shared" si="0"/>
        <v>37.991674533239056</v>
      </c>
      <c r="K21" s="7">
        <f t="shared" si="1"/>
        <v>45.02709458007327</v>
      </c>
      <c r="M21" s="7">
        <f t="shared" si="2"/>
        <v>38.37925804608031</v>
      </c>
      <c r="N21" s="7">
        <f t="shared" si="3"/>
        <v>44.69719378210234</v>
      </c>
      <c r="O21" s="7">
        <f t="shared" si="4"/>
        <v>0.26697356457713295</v>
      </c>
    </row>
    <row r="22" spans="1:15" ht="12.75">
      <c r="A22" s="2">
        <v>32.049771545959054</v>
      </c>
      <c r="B22" s="2">
        <v>33.497307421094796</v>
      </c>
      <c r="C22" s="2">
        <v>0.3561006663106985</v>
      </c>
      <c r="D22" s="4">
        <v>20</v>
      </c>
      <c r="E22" s="4">
        <v>1</v>
      </c>
      <c r="F22" s="6">
        <v>0.21</v>
      </c>
      <c r="G22" s="2">
        <v>-9.32</v>
      </c>
      <c r="H22" s="2">
        <v>-15.997</v>
      </c>
      <c r="J22" s="7">
        <f t="shared" si="0"/>
        <v>41.369771545959054</v>
      </c>
      <c r="K22" s="7">
        <f t="shared" si="1"/>
        <v>49.494307421094796</v>
      </c>
      <c r="M22" s="7">
        <f t="shared" si="2"/>
        <v>41.79582245915965</v>
      </c>
      <c r="N22" s="7">
        <f t="shared" si="3"/>
        <v>49.13505561023705</v>
      </c>
      <c r="O22" s="7">
        <f t="shared" si="4"/>
        <v>0.3561006663106985</v>
      </c>
    </row>
    <row r="23" spans="1:15" ht="12.75">
      <c r="A23" s="2">
        <v>35.599577347038654</v>
      </c>
      <c r="B23" s="2">
        <v>30.975165406250017</v>
      </c>
      <c r="C23" s="2">
        <v>0.4207835502280459</v>
      </c>
      <c r="D23" s="4">
        <v>21</v>
      </c>
      <c r="E23" s="4">
        <v>1</v>
      </c>
      <c r="F23" s="6">
        <v>0.243</v>
      </c>
      <c r="G23" s="2">
        <v>-9.32</v>
      </c>
      <c r="H23" s="2">
        <v>-15.997</v>
      </c>
      <c r="J23" s="7">
        <f t="shared" si="0"/>
        <v>44.919577347038654</v>
      </c>
      <c r="K23" s="7">
        <f t="shared" si="1"/>
        <v>46.972165406250014</v>
      </c>
      <c r="M23" s="7">
        <f t="shared" si="2"/>
        <v>45.323706312583</v>
      </c>
      <c r="N23" s="7">
        <f t="shared" si="3"/>
        <v>46.582339980720405</v>
      </c>
      <c r="O23" s="7">
        <f t="shared" si="4"/>
        <v>0.4207835502280459</v>
      </c>
    </row>
    <row r="24" spans="1:15" ht="12.75">
      <c r="A24" s="2">
        <v>34.1531697085445</v>
      </c>
      <c r="B24" s="2">
        <v>25.133363987798937</v>
      </c>
      <c r="C24" s="2">
        <v>0.6102730757225335</v>
      </c>
      <c r="D24" s="4">
        <v>22</v>
      </c>
      <c r="E24" s="4">
        <v>1</v>
      </c>
      <c r="F24" s="6">
        <v>0.358</v>
      </c>
      <c r="G24" s="2">
        <v>-9.32</v>
      </c>
      <c r="H24" s="2">
        <v>-15.997</v>
      </c>
      <c r="J24" s="7">
        <f t="shared" si="0"/>
        <v>43.4731697085445</v>
      </c>
      <c r="K24" s="7">
        <f t="shared" si="1"/>
        <v>41.13036398779894</v>
      </c>
      <c r="M24" s="7">
        <f t="shared" si="2"/>
        <v>43.82688373955309</v>
      </c>
      <c r="N24" s="7">
        <f t="shared" si="3"/>
        <v>40.75325248316306</v>
      </c>
      <c r="O24" s="7">
        <f t="shared" si="4"/>
        <v>0.6102730757225335</v>
      </c>
    </row>
    <row r="25" spans="1:15" ht="12.75">
      <c r="A25" s="2">
        <v>-9.006074401321145</v>
      </c>
      <c r="B25" s="2">
        <v>16.72647000003281</v>
      </c>
      <c r="C25" s="2">
        <v>-0.4709294691795264</v>
      </c>
      <c r="D25" s="4">
        <v>23</v>
      </c>
      <c r="E25" s="4">
        <v>1</v>
      </c>
      <c r="F25" s="6">
        <v>0.24</v>
      </c>
      <c r="G25" s="2">
        <v>-9.32</v>
      </c>
      <c r="H25" s="2">
        <v>-15.997</v>
      </c>
      <c r="J25" s="7">
        <f t="shared" si="0"/>
        <v>0.31392559867885517</v>
      </c>
      <c r="K25" s="7">
        <f t="shared" si="1"/>
        <v>32.723470000032805</v>
      </c>
      <c r="M25" s="7">
        <f t="shared" si="2"/>
        <v>0.5966208519891563</v>
      </c>
      <c r="N25" s="7">
        <f t="shared" si="3"/>
        <v>32.71953669726276</v>
      </c>
      <c r="O25" s="7">
        <f t="shared" si="4"/>
        <v>-0.4709294691795264</v>
      </c>
    </row>
    <row r="26" spans="1:15" ht="12.75">
      <c r="A26" s="2">
        <v>-4.618836939946959</v>
      </c>
      <c r="B26" s="2">
        <v>17.254839529582604</v>
      </c>
      <c r="C26" s="2">
        <v>-0.3782952689355539</v>
      </c>
      <c r="D26" s="4">
        <v>24</v>
      </c>
      <c r="E26" s="4">
        <v>1</v>
      </c>
      <c r="F26" s="6">
        <v>0.207</v>
      </c>
      <c r="G26" s="2">
        <v>-9.32</v>
      </c>
      <c r="H26" s="2">
        <v>-15.997</v>
      </c>
      <c r="J26" s="7">
        <f t="shared" si="0"/>
        <v>4.701163060053041</v>
      </c>
      <c r="K26" s="7">
        <f t="shared" si="1"/>
        <v>33.251839529582604</v>
      </c>
      <c r="M26" s="7">
        <f t="shared" si="2"/>
        <v>4.988259313383588</v>
      </c>
      <c r="N26" s="7">
        <f t="shared" si="3"/>
        <v>33.20998396929396</v>
      </c>
      <c r="O26" s="7">
        <f t="shared" si="4"/>
        <v>-0.3782952689355539</v>
      </c>
    </row>
    <row r="27" spans="1:15" ht="12.75">
      <c r="A27" s="2">
        <v>-6.575528695306293</v>
      </c>
      <c r="B27" s="2">
        <v>21.153354366512414</v>
      </c>
      <c r="C27" s="2">
        <v>-0.4606919535076214</v>
      </c>
      <c r="D27" s="4">
        <v>25</v>
      </c>
      <c r="E27" s="4">
        <v>1</v>
      </c>
      <c r="F27" s="6">
        <v>0.185</v>
      </c>
      <c r="G27" s="2">
        <v>-9.32</v>
      </c>
      <c r="H27" s="2">
        <v>-15.997</v>
      </c>
      <c r="J27" s="7">
        <f t="shared" si="0"/>
        <v>2.7444713046937075</v>
      </c>
      <c r="K27" s="7">
        <f t="shared" si="1"/>
        <v>37.15035436651242</v>
      </c>
      <c r="M27" s="7">
        <f t="shared" si="2"/>
        <v>3.0653209115550606</v>
      </c>
      <c r="N27" s="7">
        <f t="shared" si="3"/>
        <v>37.12525770966336</v>
      </c>
      <c r="O27" s="7">
        <f t="shared" si="4"/>
        <v>-0.4606919535076214</v>
      </c>
    </row>
    <row r="28" spans="1:15" ht="12.75">
      <c r="A28" s="2">
        <v>-4.235805715241757</v>
      </c>
      <c r="B28" s="2">
        <v>22.776192128535595</v>
      </c>
      <c r="C28" s="2">
        <v>-0.43396962368360104</v>
      </c>
      <c r="D28" s="4">
        <v>26</v>
      </c>
      <c r="E28" s="4">
        <v>1</v>
      </c>
      <c r="F28" s="6">
        <v>0.218</v>
      </c>
      <c r="G28" s="2">
        <v>-9.32</v>
      </c>
      <c r="H28" s="2">
        <v>-15.997</v>
      </c>
      <c r="J28" s="7">
        <f t="shared" si="0"/>
        <v>5.084194284758243</v>
      </c>
      <c r="K28" s="7">
        <f t="shared" si="1"/>
        <v>38.7731921285356</v>
      </c>
      <c r="M28" s="7">
        <f t="shared" si="2"/>
        <v>5.418976712373705</v>
      </c>
      <c r="N28" s="7">
        <f t="shared" si="3"/>
        <v>38.72782140467308</v>
      </c>
      <c r="O28" s="7">
        <f t="shared" si="4"/>
        <v>-0.43396962368360104</v>
      </c>
    </row>
    <row r="29" spans="1:15" ht="12.75">
      <c r="A29" s="2">
        <v>-1.9905355328494165</v>
      </c>
      <c r="B29" s="2">
        <v>21.324802523834745</v>
      </c>
      <c r="C29" s="2">
        <v>-0.40457747569368774</v>
      </c>
      <c r="D29" s="4">
        <v>27</v>
      </c>
      <c r="E29" s="4">
        <v>1</v>
      </c>
      <c r="F29" s="6">
        <v>0.256</v>
      </c>
      <c r="G29" s="2">
        <v>-9.32</v>
      </c>
      <c r="H29" s="2">
        <v>-15.997</v>
      </c>
      <c r="J29" s="7">
        <f t="shared" si="0"/>
        <v>7.329464467150584</v>
      </c>
      <c r="K29" s="7">
        <f t="shared" si="1"/>
        <v>37.32180252383475</v>
      </c>
      <c r="M29" s="7">
        <f t="shared" si="2"/>
        <v>7.651624153012277</v>
      </c>
      <c r="N29" s="7">
        <f t="shared" si="3"/>
        <v>37.25708846413498</v>
      </c>
      <c r="O29" s="7">
        <f t="shared" si="4"/>
        <v>-0.40457747569368774</v>
      </c>
    </row>
    <row r="30" spans="1:15" ht="12.75">
      <c r="A30" s="2">
        <v>-0.967201953423391</v>
      </c>
      <c r="B30" s="2">
        <v>18.891659957669674</v>
      </c>
      <c r="C30" s="2">
        <v>-0.3694205026800731</v>
      </c>
      <c r="D30" s="4">
        <v>28</v>
      </c>
      <c r="E30" s="4">
        <v>1</v>
      </c>
      <c r="F30" s="6">
        <v>0.187</v>
      </c>
      <c r="G30" s="2">
        <v>-9.32</v>
      </c>
      <c r="H30" s="2">
        <v>-15.997</v>
      </c>
      <c r="J30" s="7">
        <f t="shared" si="0"/>
        <v>8.35279804657661</v>
      </c>
      <c r="K30" s="7">
        <f t="shared" si="1"/>
        <v>34.888659957669674</v>
      </c>
      <c r="M30" s="7">
        <f t="shared" si="2"/>
        <v>8.653898961202186</v>
      </c>
      <c r="N30" s="7">
        <f t="shared" si="3"/>
        <v>34.81519584345463</v>
      </c>
      <c r="O30" s="7">
        <f t="shared" si="4"/>
        <v>-0.3694205026800731</v>
      </c>
    </row>
    <row r="31" spans="1:15" ht="12.75">
      <c r="A31" s="2">
        <v>-0.4203231857693906</v>
      </c>
      <c r="B31" s="2">
        <v>15.759329770771242</v>
      </c>
      <c r="C31" s="2">
        <v>-0.3872646555815764</v>
      </c>
      <c r="D31" s="4">
        <v>29</v>
      </c>
      <c r="E31" s="4">
        <v>1</v>
      </c>
      <c r="F31" s="6">
        <v>0.222</v>
      </c>
      <c r="G31" s="2">
        <v>-9.32</v>
      </c>
      <c r="H31" s="2">
        <v>-15.997</v>
      </c>
      <c r="J31" s="7">
        <f t="shared" si="0"/>
        <v>8.89967681423061</v>
      </c>
      <c r="K31" s="7">
        <f t="shared" si="1"/>
        <v>31.75632977077124</v>
      </c>
      <c r="M31" s="7">
        <f t="shared" si="2"/>
        <v>9.173696266274888</v>
      </c>
      <c r="N31" s="7">
        <f t="shared" si="3"/>
        <v>31.678257918039936</v>
      </c>
      <c r="O31" s="7">
        <f t="shared" si="4"/>
        <v>-0.3872646555815764</v>
      </c>
    </row>
    <row r="32" spans="1:15" ht="12.75">
      <c r="A32" s="2">
        <v>1.763902877500064</v>
      </c>
      <c r="B32" s="2">
        <v>14.551414833321477</v>
      </c>
      <c r="C32" s="2">
        <v>-0.33257359196514863</v>
      </c>
      <c r="D32" s="4">
        <v>30</v>
      </c>
      <c r="E32" s="4">
        <v>1</v>
      </c>
      <c r="F32" s="6">
        <v>0.177</v>
      </c>
      <c r="G32" s="2">
        <v>-9.32</v>
      </c>
      <c r="H32" s="2">
        <v>-15.997</v>
      </c>
      <c r="J32" s="7">
        <f t="shared" si="0"/>
        <v>11.083902877500064</v>
      </c>
      <c r="K32" s="7">
        <f t="shared" si="1"/>
        <v>30.548414833321477</v>
      </c>
      <c r="M32" s="7">
        <f t="shared" si="2"/>
        <v>11.347405309863586</v>
      </c>
      <c r="N32" s="7">
        <f t="shared" si="3"/>
        <v>30.45151793523977</v>
      </c>
      <c r="O32" s="7">
        <f t="shared" si="4"/>
        <v>-0.33257359196514863</v>
      </c>
    </row>
    <row r="33" spans="1:15" ht="12.75">
      <c r="A33" s="2">
        <v>5.09836392725346</v>
      </c>
      <c r="B33" s="2">
        <v>15.45280250053868</v>
      </c>
      <c r="C33" s="2">
        <v>-0.2676827745331124</v>
      </c>
      <c r="D33" s="4">
        <v>31</v>
      </c>
      <c r="E33" s="4">
        <v>1</v>
      </c>
      <c r="F33" s="6">
        <v>0.257</v>
      </c>
      <c r="G33" s="2">
        <v>-9.32</v>
      </c>
      <c r="H33" s="2">
        <v>-15.997</v>
      </c>
      <c r="J33" s="7">
        <f t="shared" si="0"/>
        <v>14.41836392725346</v>
      </c>
      <c r="K33" s="7">
        <f t="shared" si="1"/>
        <v>31.44980250053868</v>
      </c>
      <c r="M33" s="7">
        <f t="shared" si="2"/>
        <v>14.689529253694369</v>
      </c>
      <c r="N33" s="7">
        <f t="shared" si="3"/>
        <v>31.324064646314184</v>
      </c>
      <c r="O33" s="7">
        <f t="shared" si="4"/>
        <v>-0.2676827745331124</v>
      </c>
    </row>
    <row r="34" spans="1:15" ht="12.75">
      <c r="A34" s="2">
        <v>7.99288125258285</v>
      </c>
      <c r="B34" s="2">
        <v>19.893173913272996</v>
      </c>
      <c r="C34" s="2">
        <v>-0.30068502313460127</v>
      </c>
      <c r="D34" s="4">
        <v>32</v>
      </c>
      <c r="E34" s="4">
        <v>1</v>
      </c>
      <c r="F34" s="6">
        <v>0.217</v>
      </c>
      <c r="G34" s="2">
        <v>-9.32</v>
      </c>
      <c r="H34" s="2">
        <v>-15.997</v>
      </c>
      <c r="J34" s="7">
        <f t="shared" si="0"/>
        <v>17.31288125258285</v>
      </c>
      <c r="K34" s="7">
        <f t="shared" si="1"/>
        <v>35.890173913272996</v>
      </c>
      <c r="M34" s="7">
        <f t="shared" si="2"/>
        <v>17.6223001357862</v>
      </c>
      <c r="N34" s="7">
        <f t="shared" si="3"/>
        <v>35.739263824473014</v>
      </c>
      <c r="O34" s="7">
        <f t="shared" si="4"/>
        <v>-0.30068502313460127</v>
      </c>
    </row>
    <row r="35" spans="1:15" ht="12.75">
      <c r="A35" s="2">
        <v>12.956804854025588</v>
      </c>
      <c r="B35" s="2">
        <v>18.208727615395656</v>
      </c>
      <c r="C35" s="2">
        <v>-0.12601852573622724</v>
      </c>
      <c r="D35" s="4">
        <v>33</v>
      </c>
      <c r="E35" s="4">
        <v>1</v>
      </c>
      <c r="F35" s="6">
        <v>0.206</v>
      </c>
      <c r="G35" s="2">
        <v>-9.32</v>
      </c>
      <c r="H35" s="2">
        <v>-15.997</v>
      </c>
      <c r="J35" s="7">
        <f t="shared" si="0"/>
        <v>22.27680485402559</v>
      </c>
      <c r="K35" s="7">
        <f t="shared" si="1"/>
        <v>34.20572761539566</v>
      </c>
      <c r="M35" s="7">
        <f t="shared" si="2"/>
        <v>22.571486097238985</v>
      </c>
      <c r="N35" s="7">
        <f t="shared" si="3"/>
        <v>34.011995701004174</v>
      </c>
      <c r="O35" s="7">
        <f t="shared" si="4"/>
        <v>-0.12601852573622724</v>
      </c>
    </row>
    <row r="36" spans="1:15" ht="12.75">
      <c r="A36" s="2">
        <v>12.375275459918415</v>
      </c>
      <c r="B36" s="2">
        <v>20.365776949942543</v>
      </c>
      <c r="C36" s="2">
        <v>-0.19711875175828883</v>
      </c>
      <c r="D36" s="4">
        <v>34</v>
      </c>
      <c r="E36" s="4">
        <v>1</v>
      </c>
      <c r="F36" s="6">
        <v>0.24</v>
      </c>
      <c r="G36" s="2">
        <v>-9.32</v>
      </c>
      <c r="H36" s="2">
        <v>-15.997</v>
      </c>
      <c r="J36" s="7">
        <f t="shared" si="0"/>
        <v>21.695275459918413</v>
      </c>
      <c r="K36" s="7">
        <f t="shared" si="1"/>
        <v>36.36277694994254</v>
      </c>
      <c r="M36" s="7">
        <f t="shared" si="2"/>
        <v>22.00861374196979</v>
      </c>
      <c r="N36" s="7">
        <f t="shared" si="3"/>
        <v>36.17398852697597</v>
      </c>
      <c r="O36" s="7">
        <f t="shared" si="4"/>
        <v>-0.19711875175828883</v>
      </c>
    </row>
    <row r="37" spans="1:15" ht="12.75">
      <c r="A37" s="2">
        <v>13.621644034750842</v>
      </c>
      <c r="B37" s="2">
        <v>14.704456981796547</v>
      </c>
      <c r="C37" s="2">
        <v>-0.10055418466052099</v>
      </c>
      <c r="D37" s="4">
        <v>35</v>
      </c>
      <c r="E37" s="4">
        <v>1</v>
      </c>
      <c r="F37" s="6">
        <v>0.23</v>
      </c>
      <c r="G37" s="2">
        <v>-9.32</v>
      </c>
      <c r="H37" s="2">
        <v>-15.997</v>
      </c>
      <c r="J37" s="7">
        <f t="shared" si="0"/>
        <v>22.941644034750844</v>
      </c>
      <c r="K37" s="7">
        <f t="shared" si="1"/>
        <v>30.701456981796547</v>
      </c>
      <c r="M37" s="7">
        <f t="shared" si="2"/>
        <v>23.206026118385658</v>
      </c>
      <c r="N37" s="7">
        <f t="shared" si="3"/>
        <v>30.502112117280102</v>
      </c>
      <c r="O37" s="7">
        <f t="shared" si="4"/>
        <v>-0.10055418466052099</v>
      </c>
    </row>
    <row r="38" spans="1:15" ht="12.75">
      <c r="A38" s="2">
        <v>17.79052236240005</v>
      </c>
      <c r="B38" s="2">
        <v>14.838312798504818</v>
      </c>
      <c r="C38" s="2">
        <v>-0.018342900124723838</v>
      </c>
      <c r="D38" s="4">
        <v>36</v>
      </c>
      <c r="E38" s="4">
        <v>1</v>
      </c>
      <c r="F38" s="6">
        <v>0.22</v>
      </c>
      <c r="G38" s="2">
        <v>-9.32</v>
      </c>
      <c r="H38" s="2">
        <v>-15.997</v>
      </c>
      <c r="J38" s="7">
        <f t="shared" si="0"/>
        <v>27.11052236240005</v>
      </c>
      <c r="K38" s="7">
        <f t="shared" si="1"/>
        <v>30.835312798504816</v>
      </c>
      <c r="M38" s="7">
        <f t="shared" si="2"/>
        <v>27.37590528364399</v>
      </c>
      <c r="N38" s="7">
        <f t="shared" si="3"/>
        <v>30.59994686343068</v>
      </c>
      <c r="O38" s="7">
        <f t="shared" si="4"/>
        <v>-0.018342900124723838</v>
      </c>
    </row>
    <row r="39" spans="1:15" ht="12.75">
      <c r="A39" s="2">
        <v>18.71592729495954</v>
      </c>
      <c r="B39" s="2">
        <v>17.14973795750227</v>
      </c>
      <c r="C39" s="2">
        <v>0.03678941111890904</v>
      </c>
      <c r="D39" s="4">
        <v>37</v>
      </c>
      <c r="E39" s="4">
        <v>1</v>
      </c>
      <c r="F39" s="6">
        <v>0.242</v>
      </c>
      <c r="G39" s="2">
        <v>-9.32</v>
      </c>
      <c r="H39" s="2">
        <v>-15.997</v>
      </c>
      <c r="J39" s="7">
        <f t="shared" si="0"/>
        <v>28.03592729495954</v>
      </c>
      <c r="K39" s="7">
        <f t="shared" si="1"/>
        <v>33.14673795750227</v>
      </c>
      <c r="M39" s="7">
        <f t="shared" si="2"/>
        <v>28.32124471223149</v>
      </c>
      <c r="N39" s="7">
        <f t="shared" si="3"/>
        <v>32.903290936644595</v>
      </c>
      <c r="O39" s="7">
        <f t="shared" si="4"/>
        <v>0.03678941111890904</v>
      </c>
    </row>
    <row r="40" spans="1:15" ht="12.75">
      <c r="A40" s="2">
        <v>18.224073829558133</v>
      </c>
      <c r="B40" s="2">
        <v>19.712469481715242</v>
      </c>
      <c r="C40" s="2">
        <v>-0.008448096110468595</v>
      </c>
      <c r="D40" s="4">
        <v>38</v>
      </c>
      <c r="E40" s="4">
        <v>1</v>
      </c>
      <c r="F40" s="6">
        <v>0.238</v>
      </c>
      <c r="G40" s="2">
        <v>-9.32</v>
      </c>
      <c r="H40" s="2">
        <v>-15.997</v>
      </c>
      <c r="J40" s="7">
        <f t="shared" si="0"/>
        <v>27.544073829558133</v>
      </c>
      <c r="K40" s="7">
        <f t="shared" si="1"/>
        <v>35.709469481715246</v>
      </c>
      <c r="M40" s="7">
        <f t="shared" si="2"/>
        <v>27.851549737947423</v>
      </c>
      <c r="N40" s="7">
        <f t="shared" si="3"/>
        <v>35.470176077774724</v>
      </c>
      <c r="O40" s="7">
        <f t="shared" si="4"/>
        <v>-0.008448096110468595</v>
      </c>
    </row>
    <row r="41" spans="1:15" ht="12.75">
      <c r="A41" s="2">
        <v>21.11231158394388</v>
      </c>
      <c r="B41" s="2">
        <v>19.387154951825245</v>
      </c>
      <c r="C41" s="2">
        <v>0.0647666137265426</v>
      </c>
      <c r="D41" s="4">
        <v>39</v>
      </c>
      <c r="E41" s="4">
        <v>1</v>
      </c>
      <c r="F41" s="6">
        <v>0.216</v>
      </c>
      <c r="G41" s="2">
        <v>-9.32</v>
      </c>
      <c r="H41" s="2">
        <v>-15.997</v>
      </c>
      <c r="J41" s="7">
        <f t="shared" si="0"/>
        <v>30.432311583943882</v>
      </c>
      <c r="K41" s="7">
        <f t="shared" si="1"/>
        <v>35.384154951825245</v>
      </c>
      <c r="M41" s="7">
        <f t="shared" si="2"/>
        <v>30.736869224768114</v>
      </c>
      <c r="N41" s="7">
        <f t="shared" si="3"/>
        <v>35.1199214158649</v>
      </c>
      <c r="O41" s="7">
        <f t="shared" si="4"/>
        <v>0.0647666137265426</v>
      </c>
    </row>
    <row r="42" spans="1:15" ht="12.75">
      <c r="A42" s="2">
        <v>22.210699222894466</v>
      </c>
      <c r="B42" s="2">
        <v>17.395435153738795</v>
      </c>
      <c r="C42" s="2">
        <v>0.15963503765655093</v>
      </c>
      <c r="D42" s="4">
        <v>40</v>
      </c>
      <c r="E42" s="4">
        <v>1</v>
      </c>
      <c r="F42" s="6">
        <v>0.228</v>
      </c>
      <c r="G42" s="2">
        <v>-9.32</v>
      </c>
      <c r="H42" s="2">
        <v>-15.997</v>
      </c>
      <c r="J42" s="7">
        <f t="shared" si="0"/>
        <v>31.530699222894466</v>
      </c>
      <c r="K42" s="7">
        <f t="shared" si="1"/>
        <v>33.392435153738795</v>
      </c>
      <c r="M42" s="7">
        <f t="shared" si="2"/>
        <v>31.81800886302852</v>
      </c>
      <c r="N42" s="7">
        <f t="shared" si="3"/>
        <v>33.11878667725505</v>
      </c>
      <c r="O42" s="7">
        <f t="shared" si="4"/>
        <v>0.15963503765655093</v>
      </c>
    </row>
    <row r="43" spans="1:15" ht="12.75">
      <c r="A43" s="2">
        <v>25.66153417143807</v>
      </c>
      <c r="B43" s="2">
        <v>15.699333750605714</v>
      </c>
      <c r="C43" s="2">
        <v>0.23958433139742816</v>
      </c>
      <c r="D43" s="4">
        <v>41</v>
      </c>
      <c r="E43" s="4">
        <v>1</v>
      </c>
      <c r="F43" s="6">
        <v>0.168</v>
      </c>
      <c r="G43" s="2">
        <v>-9.32</v>
      </c>
      <c r="H43" s="2">
        <v>-15.997</v>
      </c>
      <c r="J43" s="7">
        <f t="shared" si="0"/>
        <v>34.98153417143807</v>
      </c>
      <c r="K43" s="7">
        <f t="shared" si="1"/>
        <v>31.696333750605714</v>
      </c>
      <c r="M43" s="7">
        <f t="shared" si="2"/>
        <v>35.25406194722634</v>
      </c>
      <c r="N43" s="7">
        <f t="shared" si="3"/>
        <v>31.392935868414792</v>
      </c>
      <c r="O43" s="7">
        <f t="shared" si="4"/>
        <v>0.23958433139742816</v>
      </c>
    </row>
    <row r="44" spans="1:15" ht="12.75">
      <c r="A44" s="2">
        <v>28.807582859440682</v>
      </c>
      <c r="B44" s="2">
        <v>23.301293641941626</v>
      </c>
      <c r="C44" s="2">
        <v>0.3050998643234468</v>
      </c>
      <c r="D44" s="4">
        <v>42</v>
      </c>
      <c r="E44" s="4">
        <v>1</v>
      </c>
      <c r="F44" s="6">
        <v>0.323</v>
      </c>
      <c r="G44" s="2">
        <v>-9.32</v>
      </c>
      <c r="H44" s="2">
        <v>-15.997</v>
      </c>
      <c r="J44" s="7">
        <f t="shared" si="0"/>
        <v>38.12758285944068</v>
      </c>
      <c r="K44" s="7">
        <f t="shared" si="1"/>
        <v>39.298293641941626</v>
      </c>
      <c r="M44" s="7">
        <f t="shared" si="2"/>
        <v>38.465668628887556</v>
      </c>
      <c r="N44" s="7">
        <f t="shared" si="3"/>
        <v>38.967432489251834</v>
      </c>
      <c r="O44" s="7">
        <f t="shared" si="4"/>
        <v>0.3050998643234468</v>
      </c>
    </row>
    <row r="45" spans="1:15" ht="12.75">
      <c r="A45" s="2">
        <v>30.120884441051416</v>
      </c>
      <c r="B45" s="2">
        <v>17.92462395134859</v>
      </c>
      <c r="C45" s="2">
        <v>0.3567723584964966</v>
      </c>
      <c r="D45" s="4">
        <v>43</v>
      </c>
      <c r="E45" s="4">
        <v>1</v>
      </c>
      <c r="F45" s="6">
        <v>0.254</v>
      </c>
      <c r="G45" s="2">
        <v>-9.32</v>
      </c>
      <c r="H45" s="2">
        <v>-15.997</v>
      </c>
      <c r="J45" s="7">
        <f t="shared" si="0"/>
        <v>39.440884441051416</v>
      </c>
      <c r="K45" s="7">
        <f t="shared" si="1"/>
        <v>33.92162395134859</v>
      </c>
      <c r="M45" s="7">
        <f t="shared" si="2"/>
        <v>39.732470685460136</v>
      </c>
      <c r="N45" s="7">
        <f t="shared" si="3"/>
        <v>33.57961748171246</v>
      </c>
      <c r="O45" s="7">
        <f t="shared" si="4"/>
        <v>0.3567723584964966</v>
      </c>
    </row>
    <row r="46" spans="1:15" ht="12.75">
      <c r="A46" s="2">
        <v>33.56942003653562</v>
      </c>
      <c r="B46" s="2">
        <v>16.570455496690553</v>
      </c>
      <c r="C46" s="2">
        <v>0.4976323779727576</v>
      </c>
      <c r="D46" s="4">
        <v>44</v>
      </c>
      <c r="E46" s="4">
        <v>1</v>
      </c>
      <c r="F46" s="6">
        <v>0.245</v>
      </c>
      <c r="G46" s="2">
        <v>-9.32</v>
      </c>
      <c r="H46" s="2">
        <v>-15.997</v>
      </c>
      <c r="J46" s="7">
        <f t="shared" si="0"/>
        <v>42.88942003653562</v>
      </c>
      <c r="K46" s="7">
        <f t="shared" si="1"/>
        <v>32.567455496690556</v>
      </c>
      <c r="M46" s="7">
        <f t="shared" si="2"/>
        <v>43.169178554267525</v>
      </c>
      <c r="N46" s="7">
        <f t="shared" si="3"/>
        <v>32.19570672541715</v>
      </c>
      <c r="O46" s="7">
        <f t="shared" si="4"/>
        <v>0.4976323779727576</v>
      </c>
    </row>
    <row r="47" spans="1:15" ht="12.75">
      <c r="A47" s="2">
        <v>33.81377562579521</v>
      </c>
      <c r="B47" s="2">
        <v>20.759155036326472</v>
      </c>
      <c r="C47" s="2">
        <v>0.4513628711916311</v>
      </c>
      <c r="D47" s="4">
        <v>45</v>
      </c>
      <c r="E47" s="4">
        <v>1</v>
      </c>
      <c r="F47" s="6">
        <v>0.298</v>
      </c>
      <c r="G47" s="2">
        <v>-9.32</v>
      </c>
      <c r="H47" s="2">
        <v>-15.997</v>
      </c>
      <c r="J47" s="7">
        <f t="shared" si="0"/>
        <v>43.13377562579521</v>
      </c>
      <c r="K47" s="7">
        <f t="shared" si="1"/>
        <v>36.756155036326476</v>
      </c>
      <c r="M47" s="7">
        <f t="shared" si="2"/>
        <v>43.44971234038228</v>
      </c>
      <c r="N47" s="7">
        <f t="shared" si="3"/>
        <v>36.38213889161747</v>
      </c>
      <c r="O47" s="7">
        <f t="shared" si="4"/>
        <v>0.4513628711916311</v>
      </c>
    </row>
    <row r="48" spans="1:15" ht="12.75">
      <c r="A48" s="2">
        <v>-7.096364183617742</v>
      </c>
      <c r="B48" s="2">
        <v>13.319564316215766</v>
      </c>
      <c r="C48" s="2">
        <v>-0.3922250762921947</v>
      </c>
      <c r="D48" s="4">
        <v>46</v>
      </c>
      <c r="E48" s="4">
        <v>1</v>
      </c>
      <c r="F48" s="6">
        <v>0.163</v>
      </c>
      <c r="G48" s="2">
        <v>-9.32</v>
      </c>
      <c r="H48" s="2">
        <v>-15.997</v>
      </c>
      <c r="J48" s="7">
        <f t="shared" si="0"/>
        <v>2.2236358163822585</v>
      </c>
      <c r="K48" s="7">
        <f t="shared" si="1"/>
        <v>29.316564316215768</v>
      </c>
      <c r="M48" s="7">
        <f t="shared" si="2"/>
        <v>2.4768266148270484</v>
      </c>
      <c r="N48" s="7">
        <f t="shared" si="3"/>
        <v>29.29625964983923</v>
      </c>
      <c r="O48" s="7">
        <f t="shared" si="4"/>
        <v>-0.3922250762921947</v>
      </c>
    </row>
    <row r="49" spans="1:15" ht="12.75">
      <c r="A49" s="2">
        <v>-6.749888381882526</v>
      </c>
      <c r="B49" s="2">
        <v>8.265721644364623</v>
      </c>
      <c r="C49" s="2">
        <v>-0.3881376105720631</v>
      </c>
      <c r="D49" s="4">
        <v>47</v>
      </c>
      <c r="E49" s="4">
        <v>1</v>
      </c>
      <c r="F49" s="6">
        <v>0.227</v>
      </c>
      <c r="G49" s="2">
        <v>-9.32</v>
      </c>
      <c r="H49" s="2">
        <v>-15.997</v>
      </c>
      <c r="J49" s="7">
        <f t="shared" si="0"/>
        <v>2.5701116181174744</v>
      </c>
      <c r="K49" s="7">
        <f t="shared" si="1"/>
        <v>24.262721644364625</v>
      </c>
      <c r="M49" s="7">
        <f t="shared" si="2"/>
        <v>2.7796279632268903</v>
      </c>
      <c r="N49" s="7">
        <f t="shared" si="3"/>
        <v>24.239612284596245</v>
      </c>
      <c r="O49" s="7">
        <f t="shared" si="4"/>
        <v>-0.3881376105720631</v>
      </c>
    </row>
    <row r="50" spans="1:15" ht="12.75">
      <c r="A50" s="2">
        <v>-4.082430538957934</v>
      </c>
      <c r="B50" s="2">
        <v>5.0452110462109445</v>
      </c>
      <c r="C50" s="2">
        <v>-0.3281365691260881</v>
      </c>
      <c r="D50" s="4">
        <v>48</v>
      </c>
      <c r="E50" s="4">
        <v>1</v>
      </c>
      <c r="F50" s="6">
        <v>0.228</v>
      </c>
      <c r="G50" s="2">
        <v>-9.32</v>
      </c>
      <c r="H50" s="2">
        <v>-15.997</v>
      </c>
      <c r="J50" s="7">
        <f t="shared" si="0"/>
        <v>5.237569461042066</v>
      </c>
      <c r="K50" s="7">
        <f t="shared" si="1"/>
        <v>21.042211046210944</v>
      </c>
      <c r="M50" s="7">
        <f t="shared" si="2"/>
        <v>5.419163390648763</v>
      </c>
      <c r="N50" s="7">
        <f t="shared" si="3"/>
        <v>20.996176978630526</v>
      </c>
      <c r="O50" s="7">
        <f t="shared" si="4"/>
        <v>-0.3281365691260881</v>
      </c>
    </row>
    <row r="51" spans="1:15" ht="12.75">
      <c r="A51" s="2">
        <v>-2.3144410068850148</v>
      </c>
      <c r="B51" s="2">
        <v>6.2970557543635355</v>
      </c>
      <c r="C51" s="2">
        <v>-0.27859588119699186</v>
      </c>
      <c r="D51" s="4">
        <v>49</v>
      </c>
      <c r="E51" s="4">
        <v>1</v>
      </c>
      <c r="F51" s="6">
        <v>0.275</v>
      </c>
      <c r="G51" s="2">
        <v>-9.32</v>
      </c>
      <c r="H51" s="2">
        <v>-15.997</v>
      </c>
      <c r="J51" s="7">
        <f t="shared" si="0"/>
        <v>7.0055589931149855</v>
      </c>
      <c r="K51" s="7">
        <f t="shared" si="1"/>
        <v>22.294055754363534</v>
      </c>
      <c r="M51" s="7">
        <f t="shared" si="2"/>
        <v>7.19790197009287</v>
      </c>
      <c r="N51" s="7">
        <f t="shared" si="3"/>
        <v>22.232700825891964</v>
      </c>
      <c r="O51" s="7">
        <f t="shared" si="4"/>
        <v>-0.27859588119699186</v>
      </c>
    </row>
    <row r="52" spans="1:15" ht="12.75">
      <c r="A52" s="2">
        <v>-3.370178202821044</v>
      </c>
      <c r="B52" s="2">
        <v>7.673912295261452</v>
      </c>
      <c r="C52" s="2">
        <v>-0.30908814063128126</v>
      </c>
      <c r="D52" s="4">
        <v>50</v>
      </c>
      <c r="E52" s="4">
        <v>1</v>
      </c>
      <c r="F52" s="6">
        <v>0.25</v>
      </c>
      <c r="G52" s="2">
        <v>-9.32</v>
      </c>
      <c r="H52" s="2">
        <v>-15.997</v>
      </c>
      <c r="J52" s="7">
        <f t="shared" si="0"/>
        <v>5.949821797178956</v>
      </c>
      <c r="K52" s="7">
        <f t="shared" si="1"/>
        <v>23.670912295261452</v>
      </c>
      <c r="M52" s="7">
        <f t="shared" si="2"/>
        <v>6.15409921204441</v>
      </c>
      <c r="N52" s="7">
        <f t="shared" si="3"/>
        <v>23.618626784732</v>
      </c>
      <c r="O52" s="7">
        <f t="shared" si="4"/>
        <v>-0.30908814063128126</v>
      </c>
    </row>
    <row r="53" spans="1:15" ht="12.75">
      <c r="A53" s="2">
        <v>-1.7879204840905425</v>
      </c>
      <c r="B53" s="2">
        <v>11.851038428497509</v>
      </c>
      <c r="C53" s="2">
        <v>-0.34126545725574015</v>
      </c>
      <c r="D53" s="4">
        <v>51</v>
      </c>
      <c r="E53" s="4">
        <v>1</v>
      </c>
      <c r="F53" s="6">
        <v>0.221</v>
      </c>
      <c r="G53" s="2">
        <v>-9.32</v>
      </c>
      <c r="H53" s="2">
        <v>-15.997</v>
      </c>
      <c r="J53" s="7">
        <f t="shared" si="0"/>
        <v>7.532079515909458</v>
      </c>
      <c r="K53" s="7">
        <f t="shared" si="1"/>
        <v>27.84803842849751</v>
      </c>
      <c r="M53" s="7">
        <f t="shared" si="2"/>
        <v>7.772385212370567</v>
      </c>
      <c r="N53" s="7">
        <f t="shared" si="3"/>
        <v>27.781927475601474</v>
      </c>
      <c r="O53" s="7">
        <f t="shared" si="4"/>
        <v>-0.34126545725574015</v>
      </c>
    </row>
    <row r="54" spans="1:15" ht="12.75">
      <c r="A54" s="2">
        <v>0.3597505010355407</v>
      </c>
      <c r="B54" s="2">
        <v>9.797307299288358</v>
      </c>
      <c r="C54" s="2">
        <v>-0.24071134611243367</v>
      </c>
      <c r="D54" s="4">
        <v>52</v>
      </c>
      <c r="E54" s="4">
        <v>1</v>
      </c>
      <c r="F54" s="6">
        <v>0.213</v>
      </c>
      <c r="G54" s="2">
        <v>-9.32</v>
      </c>
      <c r="H54" s="2">
        <v>-15.997</v>
      </c>
      <c r="J54" s="7">
        <f t="shared" si="0"/>
        <v>9.67975050103554</v>
      </c>
      <c r="K54" s="7">
        <f t="shared" si="1"/>
        <v>25.794307299288356</v>
      </c>
      <c r="M54" s="7">
        <f t="shared" si="2"/>
        <v>9.902233305604591</v>
      </c>
      <c r="N54" s="7">
        <f t="shared" si="3"/>
        <v>25.709718675508558</v>
      </c>
      <c r="O54" s="7">
        <f t="shared" si="4"/>
        <v>-0.24071134611243367</v>
      </c>
    </row>
    <row r="55" spans="1:15" ht="12.75">
      <c r="A55" s="2">
        <v>3.1258699623288555</v>
      </c>
      <c r="B55" s="2">
        <v>5.111988213118092</v>
      </c>
      <c r="C55" s="2">
        <v>-0.22704387986150149</v>
      </c>
      <c r="D55" s="4">
        <v>53</v>
      </c>
      <c r="E55" s="4">
        <v>1</v>
      </c>
      <c r="F55" s="6">
        <v>0.192</v>
      </c>
      <c r="G55" s="2">
        <v>-9.32</v>
      </c>
      <c r="H55" s="2">
        <v>-15.997</v>
      </c>
      <c r="J55" s="7">
        <f t="shared" si="0"/>
        <v>12.445869962328857</v>
      </c>
      <c r="K55" s="7">
        <f t="shared" si="1"/>
        <v>21.108988213118092</v>
      </c>
      <c r="M55" s="7">
        <f t="shared" si="2"/>
        <v>12.627771789988909</v>
      </c>
      <c r="N55" s="7">
        <f t="shared" si="3"/>
        <v>21.000677182431964</v>
      </c>
      <c r="O55" s="7">
        <f t="shared" si="4"/>
        <v>-0.22704387986150149</v>
      </c>
    </row>
    <row r="56" spans="1:15" ht="12.75">
      <c r="A56" s="2">
        <v>6.676694077353432</v>
      </c>
      <c r="B56" s="2">
        <v>12.278787968058602</v>
      </c>
      <c r="C56" s="2">
        <v>-0.2677900540011303</v>
      </c>
      <c r="D56" s="4">
        <v>54</v>
      </c>
      <c r="E56" s="4">
        <v>1</v>
      </c>
      <c r="F56" s="6">
        <v>0.204</v>
      </c>
      <c r="G56" s="2">
        <v>-9.32</v>
      </c>
      <c r="H56" s="2">
        <v>-15.997</v>
      </c>
      <c r="J56" s="7">
        <f t="shared" si="0"/>
        <v>15.996694077353432</v>
      </c>
      <c r="K56" s="7">
        <f t="shared" si="1"/>
        <v>28.2757879680586</v>
      </c>
      <c r="M56" s="7">
        <f t="shared" si="2"/>
        <v>16.240379325849602</v>
      </c>
      <c r="N56" s="7">
        <f t="shared" si="3"/>
        <v>28.136532941561203</v>
      </c>
      <c r="O56" s="7">
        <f t="shared" si="4"/>
        <v>-0.2677900540011303</v>
      </c>
    </row>
    <row r="57" spans="1:15" ht="12.75">
      <c r="A57" s="2">
        <v>9.819136603626044</v>
      </c>
      <c r="B57" s="2">
        <v>12.29679868945263</v>
      </c>
      <c r="C57" s="2">
        <v>-0.0837373196904356</v>
      </c>
      <c r="D57" s="4">
        <v>55</v>
      </c>
      <c r="E57" s="4">
        <v>1</v>
      </c>
      <c r="F57" s="6">
        <v>0.303</v>
      </c>
      <c r="G57" s="2">
        <v>-9.32</v>
      </c>
      <c r="H57" s="2">
        <v>-15.997</v>
      </c>
      <c r="J57" s="7">
        <f t="shared" si="0"/>
        <v>19.139136603626042</v>
      </c>
      <c r="K57" s="7">
        <f t="shared" si="1"/>
        <v>28.29379868945263</v>
      </c>
      <c r="M57" s="7">
        <f t="shared" si="2"/>
        <v>19.382860178178074</v>
      </c>
      <c r="N57" s="7">
        <f t="shared" si="3"/>
        <v>28.127394574057657</v>
      </c>
      <c r="O57" s="7">
        <f t="shared" si="4"/>
        <v>-0.0837373196904356</v>
      </c>
    </row>
    <row r="58" spans="1:15" ht="12.75">
      <c r="A58" s="2">
        <v>11.271802143389547</v>
      </c>
      <c r="B58" s="2">
        <v>7.3786469137083515</v>
      </c>
      <c r="C58" s="2">
        <v>-0.08648291305581998</v>
      </c>
      <c r="D58" s="4">
        <v>56</v>
      </c>
      <c r="E58" s="4">
        <v>1</v>
      </c>
      <c r="F58" s="6">
        <v>0.188</v>
      </c>
      <c r="G58" s="2">
        <v>-9.32</v>
      </c>
      <c r="H58" s="2">
        <v>-15.997</v>
      </c>
      <c r="J58" s="7">
        <f t="shared" si="0"/>
        <v>20.591802143389547</v>
      </c>
      <c r="K58" s="7">
        <f t="shared" si="1"/>
        <v>23.37564691370835</v>
      </c>
      <c r="M58" s="7">
        <f t="shared" si="2"/>
        <v>20.79298225308316</v>
      </c>
      <c r="N58" s="7">
        <f t="shared" si="3"/>
        <v>23.19687636665406</v>
      </c>
      <c r="O58" s="7">
        <f t="shared" si="4"/>
        <v>-0.08648291305581998</v>
      </c>
    </row>
    <row r="59" spans="1:15" ht="12.75">
      <c r="A59" s="2">
        <v>10.997007496603944</v>
      </c>
      <c r="B59" s="2">
        <v>4.627587201545486</v>
      </c>
      <c r="C59" s="2">
        <v>0.002326627637100287</v>
      </c>
      <c r="D59" s="4">
        <v>57</v>
      </c>
      <c r="E59" s="4">
        <v>1</v>
      </c>
      <c r="F59" s="6">
        <v>0.292</v>
      </c>
      <c r="G59" s="2">
        <v>-9.32</v>
      </c>
      <c r="H59" s="2">
        <v>-15.997</v>
      </c>
      <c r="J59" s="7">
        <f t="shared" si="0"/>
        <v>20.317007496603942</v>
      </c>
      <c r="K59" s="7">
        <f t="shared" si="1"/>
        <v>20.624587201545488</v>
      </c>
      <c r="M59" s="7">
        <f t="shared" si="2"/>
        <v>20.49443070737948</v>
      </c>
      <c r="N59" s="7">
        <f t="shared" si="3"/>
        <v>20.448293347652164</v>
      </c>
      <c r="O59" s="7">
        <f t="shared" si="4"/>
        <v>0.002326627637100287</v>
      </c>
    </row>
    <row r="60" spans="1:15" ht="12.75">
      <c r="A60" s="2">
        <v>13.186376323570679</v>
      </c>
      <c r="B60" s="2">
        <v>6.434855294935357</v>
      </c>
      <c r="C60" s="2">
        <v>0.012152673404783432</v>
      </c>
      <c r="D60" s="4">
        <v>58</v>
      </c>
      <c r="E60" s="4">
        <v>1</v>
      </c>
      <c r="F60" s="6">
        <v>0.239</v>
      </c>
      <c r="G60" s="2">
        <v>-9.32</v>
      </c>
      <c r="H60" s="2">
        <v>-15.997</v>
      </c>
      <c r="J60" s="7">
        <f t="shared" si="0"/>
        <v>22.506376323570677</v>
      </c>
      <c r="K60" s="7">
        <f t="shared" si="1"/>
        <v>22.431855294935357</v>
      </c>
      <c r="M60" s="7">
        <f t="shared" si="2"/>
        <v>22.69933131005622</v>
      </c>
      <c r="N60" s="7">
        <f t="shared" si="3"/>
        <v>22.236579441708283</v>
      </c>
      <c r="O60" s="7">
        <f t="shared" si="4"/>
        <v>0.012152673404783432</v>
      </c>
    </row>
    <row r="61" spans="1:15" ht="12.75">
      <c r="A61" s="2">
        <v>14.020892826792101</v>
      </c>
      <c r="B61" s="2">
        <v>10.245800666976612</v>
      </c>
      <c r="C61" s="2">
        <v>-0.0729036355784726</v>
      </c>
      <c r="D61" s="4">
        <v>59</v>
      </c>
      <c r="E61" s="4">
        <v>1</v>
      </c>
      <c r="F61" s="6">
        <v>0.193</v>
      </c>
      <c r="G61" s="2">
        <v>-9.32</v>
      </c>
      <c r="H61" s="2">
        <v>-15.997</v>
      </c>
      <c r="J61" s="7">
        <f t="shared" si="0"/>
        <v>23.3408928267921</v>
      </c>
      <c r="K61" s="7">
        <f t="shared" si="1"/>
        <v>26.242800666976613</v>
      </c>
      <c r="M61" s="7">
        <f t="shared" si="2"/>
        <v>23.56674046466807</v>
      </c>
      <c r="N61" s="7">
        <f t="shared" si="3"/>
        <v>26.040172976949282</v>
      </c>
      <c r="O61" s="7">
        <f t="shared" si="4"/>
        <v>-0.0729036355784726</v>
      </c>
    </row>
    <row r="62" spans="1:15" ht="12.75">
      <c r="A62" s="2">
        <v>16.755632170643647</v>
      </c>
      <c r="B62" s="2">
        <v>9.002265733517127</v>
      </c>
      <c r="C62" s="2">
        <v>0.005261981347187278</v>
      </c>
      <c r="D62" s="4">
        <v>60</v>
      </c>
      <c r="E62" s="4">
        <v>1</v>
      </c>
      <c r="F62" s="6">
        <v>0.187</v>
      </c>
      <c r="G62" s="2">
        <v>-9.32</v>
      </c>
      <c r="H62" s="2">
        <v>-15.997</v>
      </c>
      <c r="J62" s="7">
        <f t="shared" si="0"/>
        <v>26.075632170643647</v>
      </c>
      <c r="K62" s="7">
        <f t="shared" si="1"/>
        <v>24.999265733517127</v>
      </c>
      <c r="M62" s="7">
        <f t="shared" si="2"/>
        <v>26.290634513272636</v>
      </c>
      <c r="N62" s="7">
        <f t="shared" si="3"/>
        <v>24.77305829329974</v>
      </c>
      <c r="O62" s="7">
        <f t="shared" si="4"/>
        <v>0.005261981347187278</v>
      </c>
    </row>
    <row r="63" spans="1:15" ht="12.75">
      <c r="A63" s="2">
        <v>15.67539249035787</v>
      </c>
      <c r="B63" s="2">
        <v>3.8275358743822885</v>
      </c>
      <c r="C63" s="2">
        <v>0.04262071481011126</v>
      </c>
      <c r="D63" s="4">
        <v>61</v>
      </c>
      <c r="E63" s="4">
        <v>1</v>
      </c>
      <c r="F63" s="6">
        <v>0.204</v>
      </c>
      <c r="G63" s="2">
        <v>-9.32</v>
      </c>
      <c r="H63" s="2">
        <v>-15.997</v>
      </c>
      <c r="J63" s="7">
        <f t="shared" si="0"/>
        <v>24.995392490357872</v>
      </c>
      <c r="K63" s="7">
        <f t="shared" si="1"/>
        <v>19.82453587438229</v>
      </c>
      <c r="M63" s="7">
        <f t="shared" si="2"/>
        <v>25.16572924621388</v>
      </c>
      <c r="N63" s="7">
        <f t="shared" si="3"/>
        <v>19.607854035767513</v>
      </c>
      <c r="O63" s="7">
        <f t="shared" si="4"/>
        <v>0.04262071481011126</v>
      </c>
    </row>
    <row r="64" spans="1:15" ht="12.75">
      <c r="A64" s="2">
        <v>17.612664492165614</v>
      </c>
      <c r="B64" s="2">
        <v>4.4814655707388</v>
      </c>
      <c r="C64" s="2">
        <v>0.14764946464799206</v>
      </c>
      <c r="D64" s="4">
        <v>62</v>
      </c>
      <c r="E64" s="4">
        <v>1</v>
      </c>
      <c r="F64" s="6">
        <v>0.28</v>
      </c>
      <c r="G64" s="2">
        <v>-9.32</v>
      </c>
      <c r="H64" s="2">
        <v>-15.997</v>
      </c>
      <c r="J64" s="7">
        <f t="shared" si="0"/>
        <v>26.932664492165614</v>
      </c>
      <c r="K64" s="7">
        <f t="shared" si="1"/>
        <v>20.4784655707388</v>
      </c>
      <c r="M64" s="7">
        <f t="shared" si="2"/>
        <v>27.108578427290443</v>
      </c>
      <c r="N64" s="7">
        <f t="shared" si="3"/>
        <v>20.245022707592497</v>
      </c>
      <c r="O64" s="7">
        <f t="shared" si="4"/>
        <v>0.14764946464799206</v>
      </c>
    </row>
    <row r="65" spans="1:15" ht="12.75">
      <c r="A65" s="2">
        <v>19.22768427072199</v>
      </c>
      <c r="B65" s="2">
        <v>12.833456310509437</v>
      </c>
      <c r="C65" s="2">
        <v>0.0709850985505125</v>
      </c>
      <c r="D65" s="4">
        <v>63</v>
      </c>
      <c r="E65" s="4">
        <v>1</v>
      </c>
      <c r="F65" s="6">
        <v>0.216</v>
      </c>
      <c r="G65" s="2">
        <v>-9.32</v>
      </c>
      <c r="H65" s="2">
        <v>-15.997</v>
      </c>
      <c r="J65" s="7">
        <f t="shared" si="0"/>
        <v>28.54768427072199</v>
      </c>
      <c r="K65" s="7">
        <f t="shared" si="1"/>
        <v>28.830456310509437</v>
      </c>
      <c r="M65" s="7">
        <f t="shared" si="2"/>
        <v>28.79569305704623</v>
      </c>
      <c r="N65" s="7">
        <f t="shared" si="3"/>
        <v>28.58274916199281</v>
      </c>
      <c r="O65" s="7">
        <f t="shared" si="4"/>
        <v>0.0709850985505125</v>
      </c>
    </row>
    <row r="66" spans="1:15" ht="12.75">
      <c r="A66" s="2">
        <v>21.76281640140103</v>
      </c>
      <c r="B66" s="2">
        <v>12.855162010925156</v>
      </c>
      <c r="C66" s="2">
        <v>0.08122776625207939</v>
      </c>
      <c r="D66" s="4">
        <v>64</v>
      </c>
      <c r="E66" s="4">
        <v>1</v>
      </c>
      <c r="F66" s="6">
        <v>0.196</v>
      </c>
      <c r="G66" s="2">
        <v>-9.32</v>
      </c>
      <c r="H66" s="2">
        <v>-15.997</v>
      </c>
      <c r="J66" s="7">
        <f t="shared" si="0"/>
        <v>31.08281640140103</v>
      </c>
      <c r="K66" s="7">
        <f t="shared" si="1"/>
        <v>28.852162010925156</v>
      </c>
      <c r="M66" s="7">
        <f t="shared" si="2"/>
        <v>31.330918100055033</v>
      </c>
      <c r="N66" s="7">
        <f t="shared" si="3"/>
        <v>28.58255235551089</v>
      </c>
      <c r="O66" s="7">
        <f t="shared" si="4"/>
        <v>0.08122776625207939</v>
      </c>
    </row>
    <row r="67" spans="1:15" ht="12.75">
      <c r="A67" s="2">
        <v>21.508364821721017</v>
      </c>
      <c r="B67" s="2">
        <v>8.499189482695444</v>
      </c>
      <c r="C67" s="2">
        <v>0.18433187764229872</v>
      </c>
      <c r="D67" s="4">
        <v>65</v>
      </c>
      <c r="E67" s="4">
        <v>1</v>
      </c>
      <c r="F67" s="6">
        <v>0.198</v>
      </c>
      <c r="G67" s="2">
        <v>-9.32</v>
      </c>
      <c r="H67" s="2">
        <v>-15.997</v>
      </c>
      <c r="J67" s="7">
        <f t="shared" si="0"/>
        <v>30.828364821721017</v>
      </c>
      <c r="K67" s="7">
        <f t="shared" si="1"/>
        <v>24.496189482695442</v>
      </c>
      <c r="M67" s="7">
        <f t="shared" si="2"/>
        <v>31.038843583393078</v>
      </c>
      <c r="N67" s="7">
        <f t="shared" si="3"/>
        <v>24.228940665223128</v>
      </c>
      <c r="O67" s="7">
        <f t="shared" si="4"/>
        <v>0.18433187764229872</v>
      </c>
    </row>
    <row r="68" spans="1:15" ht="12.75">
      <c r="A68" s="2">
        <v>25.31875417177486</v>
      </c>
      <c r="B68" s="2">
        <v>4.918418584279867</v>
      </c>
      <c r="C68" s="2">
        <v>0.36065206253136317</v>
      </c>
      <c r="D68" s="4">
        <v>66</v>
      </c>
      <c r="E68" s="4">
        <v>1</v>
      </c>
      <c r="F68" s="6">
        <v>0.203</v>
      </c>
      <c r="G68" s="2">
        <v>-9.32</v>
      </c>
      <c r="H68" s="2">
        <v>-15.997</v>
      </c>
      <c r="J68" s="7">
        <f aca="true" t="shared" si="5" ref="J68:J116">A68-G68</f>
        <v>34.63875417177486</v>
      </c>
      <c r="K68" s="7">
        <f aca="true" t="shared" si="6" ref="K68:K116">B68-H68</f>
        <v>20.915418584279866</v>
      </c>
      <c r="M68" s="7">
        <f aca="true" t="shared" si="7" ref="M68:M116">COS(alpha)*J68+SIN(alpha)*K68</f>
        <v>34.818155477801795</v>
      </c>
      <c r="N68" s="7">
        <f aca="true" t="shared" si="8" ref="N68:N116">-SIN(alpha)*J68+COS(alpha)*K68</f>
        <v>20.615384407085664</v>
      </c>
      <c r="O68" s="7">
        <f aca="true" t="shared" si="9" ref="O68:O116">C68</f>
        <v>0.36065206253136317</v>
      </c>
    </row>
    <row r="69" spans="1:15" ht="12.75">
      <c r="A69" s="2">
        <v>24.59705001336904</v>
      </c>
      <c r="B69" s="2">
        <v>7.313192216205468</v>
      </c>
      <c r="C69" s="2">
        <v>0.19273869533950136</v>
      </c>
      <c r="D69" s="4">
        <v>67</v>
      </c>
      <c r="E69" s="4">
        <v>1</v>
      </c>
      <c r="F69" s="6">
        <v>0.171</v>
      </c>
      <c r="G69" s="2">
        <v>-9.32</v>
      </c>
      <c r="H69" s="2">
        <v>-15.997</v>
      </c>
      <c r="J69" s="7">
        <f t="shared" si="5"/>
        <v>33.917050013369035</v>
      </c>
      <c r="K69" s="7">
        <f t="shared" si="6"/>
        <v>23.31019221620547</v>
      </c>
      <c r="M69" s="7">
        <f t="shared" si="7"/>
        <v>34.11716735438879</v>
      </c>
      <c r="N69" s="7">
        <f t="shared" si="8"/>
        <v>23.016303666715256</v>
      </c>
      <c r="O69" s="7">
        <f t="shared" si="9"/>
        <v>0.19273869533950136</v>
      </c>
    </row>
    <row r="70" spans="1:15" ht="12.75">
      <c r="A70" s="2">
        <v>25.272304573610626</v>
      </c>
      <c r="B70" s="2">
        <v>10.721339918760036</v>
      </c>
      <c r="C70" s="2">
        <v>0.1831400967086753</v>
      </c>
      <c r="D70" s="4">
        <v>68</v>
      </c>
      <c r="E70" s="4">
        <v>1</v>
      </c>
      <c r="F70" s="6">
        <v>0.219</v>
      </c>
      <c r="G70" s="2">
        <v>-9.32</v>
      </c>
      <c r="H70" s="2">
        <v>-15.997</v>
      </c>
      <c r="J70" s="7">
        <f t="shared" si="5"/>
        <v>34.592304573610626</v>
      </c>
      <c r="K70" s="7">
        <f t="shared" si="6"/>
        <v>26.718339918760037</v>
      </c>
      <c r="M70" s="7">
        <f t="shared" si="7"/>
        <v>34.821840630791854</v>
      </c>
      <c r="N70" s="7">
        <f t="shared" si="8"/>
        <v>26.418490471856682</v>
      </c>
      <c r="O70" s="7">
        <f t="shared" si="9"/>
        <v>0.1831400967086753</v>
      </c>
    </row>
    <row r="71" spans="1:15" ht="12.75">
      <c r="A71" s="2">
        <v>28.91468521248741</v>
      </c>
      <c r="B71" s="2">
        <v>9.27954172402538</v>
      </c>
      <c r="C71" s="2">
        <v>0.3726578950079923</v>
      </c>
      <c r="D71" s="4">
        <v>69</v>
      </c>
      <c r="E71" s="4">
        <v>1</v>
      </c>
      <c r="F71" s="6">
        <v>0.341</v>
      </c>
      <c r="G71" s="2">
        <v>-9.32</v>
      </c>
      <c r="H71" s="2">
        <v>-15.997</v>
      </c>
      <c r="J71" s="7">
        <f t="shared" si="5"/>
        <v>38.234685212487406</v>
      </c>
      <c r="K71" s="7">
        <f t="shared" si="6"/>
        <v>25.27654172402538</v>
      </c>
      <c r="M71" s="7">
        <f t="shared" si="7"/>
        <v>38.4516292516597</v>
      </c>
      <c r="N71" s="7">
        <f t="shared" si="8"/>
        <v>24.945278565638567</v>
      </c>
      <c r="O71" s="7">
        <f t="shared" si="9"/>
        <v>0.3726578950079923</v>
      </c>
    </row>
    <row r="72" spans="1:15" ht="12.75">
      <c r="A72" s="2">
        <v>30.30360572100852</v>
      </c>
      <c r="B72" s="2">
        <v>3.9533901988496165</v>
      </c>
      <c r="C72" s="2">
        <v>0.4546931458642225</v>
      </c>
      <c r="D72" s="4">
        <v>70</v>
      </c>
      <c r="E72" s="4">
        <v>1</v>
      </c>
      <c r="F72" s="6">
        <v>0.199</v>
      </c>
      <c r="G72" s="2">
        <v>-9.32</v>
      </c>
      <c r="H72" s="2">
        <v>-15.997</v>
      </c>
      <c r="J72" s="7">
        <f t="shared" si="5"/>
        <v>39.623605721008516</v>
      </c>
      <c r="K72" s="7">
        <f t="shared" si="6"/>
        <v>19.950390198849618</v>
      </c>
      <c r="M72" s="7">
        <f t="shared" si="7"/>
        <v>39.7944838532925</v>
      </c>
      <c r="N72" s="7">
        <f t="shared" si="8"/>
        <v>19.60732654571592</v>
      </c>
      <c r="O72" s="7">
        <f t="shared" si="9"/>
        <v>0.4546931458642225</v>
      </c>
    </row>
    <row r="73" spans="1:15" ht="12.75">
      <c r="A73" s="2">
        <v>29.87376103936678</v>
      </c>
      <c r="B73" s="2">
        <v>14.60160048475558</v>
      </c>
      <c r="C73" s="2">
        <v>0.3453290740852104</v>
      </c>
      <c r="D73" s="4">
        <v>71</v>
      </c>
      <c r="E73" s="4">
        <v>1</v>
      </c>
      <c r="F73" s="6">
        <v>0.219</v>
      </c>
      <c r="G73" s="2">
        <v>-9.32</v>
      </c>
      <c r="H73" s="2">
        <v>-15.997</v>
      </c>
      <c r="J73" s="7">
        <f t="shared" si="5"/>
        <v>39.19376103936678</v>
      </c>
      <c r="K73" s="7">
        <f t="shared" si="6"/>
        <v>30.59860048475558</v>
      </c>
      <c r="M73" s="7">
        <f t="shared" si="7"/>
        <v>39.45664800155359</v>
      </c>
      <c r="N73" s="7">
        <f t="shared" si="8"/>
        <v>30.25885299409359</v>
      </c>
      <c r="O73" s="7">
        <f t="shared" si="9"/>
        <v>0.3453290740852104</v>
      </c>
    </row>
    <row r="74" spans="1:15" ht="12.75">
      <c r="A74" s="2">
        <v>34.22085311942855</v>
      </c>
      <c r="B74" s="2">
        <v>13.21825489832875</v>
      </c>
      <c r="C74" s="2">
        <v>0.548637009552963</v>
      </c>
      <c r="D74" s="4">
        <v>72</v>
      </c>
      <c r="E74" s="4">
        <v>1</v>
      </c>
      <c r="F74" s="6">
        <v>0.282</v>
      </c>
      <c r="G74" s="2">
        <v>-9.32</v>
      </c>
      <c r="H74" s="2">
        <v>-15.997</v>
      </c>
      <c r="J74" s="7">
        <f t="shared" si="5"/>
        <v>43.54085311942855</v>
      </c>
      <c r="K74" s="7">
        <f t="shared" si="6"/>
        <v>29.21525489832875</v>
      </c>
      <c r="M74" s="7">
        <f t="shared" si="7"/>
        <v>43.79162675233381</v>
      </c>
      <c r="N74" s="7">
        <f t="shared" si="8"/>
        <v>28.83800332072688</v>
      </c>
      <c r="O74" s="7">
        <f t="shared" si="9"/>
        <v>0.548637009552963</v>
      </c>
    </row>
    <row r="75" spans="1:15" ht="12.75">
      <c r="A75" s="2">
        <v>36.16313442331994</v>
      </c>
      <c r="B75" s="2">
        <v>7.697681544749806</v>
      </c>
      <c r="C75" s="2">
        <v>0.49690746423034315</v>
      </c>
      <c r="D75" s="4">
        <v>73</v>
      </c>
      <c r="E75" s="4">
        <v>1</v>
      </c>
      <c r="F75" s="6">
        <v>0.225</v>
      </c>
      <c r="G75" s="2">
        <v>-9.32</v>
      </c>
      <c r="H75" s="2">
        <v>-15.997</v>
      </c>
      <c r="J75" s="7">
        <f t="shared" si="5"/>
        <v>45.48313442331994</v>
      </c>
      <c r="K75" s="7">
        <f t="shared" si="6"/>
        <v>23.694681544749805</v>
      </c>
      <c r="M75" s="7">
        <f t="shared" si="7"/>
        <v>45.68614183522783</v>
      </c>
      <c r="N75" s="7">
        <f t="shared" si="8"/>
        <v>23.30085609346454</v>
      </c>
      <c r="O75" s="7">
        <f t="shared" si="9"/>
        <v>0.49690746423034315</v>
      </c>
    </row>
    <row r="76" spans="1:15" ht="12.75">
      <c r="A76" s="2">
        <v>35.539097761049675</v>
      </c>
      <c r="B76" s="2">
        <v>1.8694314485229375</v>
      </c>
      <c r="C76" s="2">
        <v>0.5295375874955974</v>
      </c>
      <c r="D76" s="4">
        <v>74</v>
      </c>
      <c r="E76" s="4">
        <v>1</v>
      </c>
      <c r="F76" s="6">
        <v>0.265</v>
      </c>
      <c r="G76" s="2">
        <v>-9.32</v>
      </c>
      <c r="H76" s="2">
        <v>-15.997</v>
      </c>
      <c r="J76" s="7">
        <f t="shared" si="5"/>
        <v>44.859097761049675</v>
      </c>
      <c r="K76" s="7">
        <f t="shared" si="6"/>
        <v>17.86643144852294</v>
      </c>
      <c r="M76" s="7">
        <f t="shared" si="7"/>
        <v>45.01177662175011</v>
      </c>
      <c r="N76" s="7">
        <f t="shared" si="8"/>
        <v>17.47821472559059</v>
      </c>
      <c r="O76" s="7">
        <f t="shared" si="9"/>
        <v>0.5295375874955974</v>
      </c>
    </row>
    <row r="77" spans="1:15" ht="12.75">
      <c r="A77" s="2">
        <v>-4.8640627448889475</v>
      </c>
      <c r="B77" s="2">
        <v>1.157762045970314</v>
      </c>
      <c r="C77" s="2">
        <v>-0.32059956591220135</v>
      </c>
      <c r="D77" s="4">
        <v>75</v>
      </c>
      <c r="E77" s="4">
        <v>1</v>
      </c>
      <c r="F77" s="6">
        <v>0.238</v>
      </c>
      <c r="G77" s="2">
        <v>-9.32</v>
      </c>
      <c r="H77" s="2">
        <v>-15.997</v>
      </c>
      <c r="J77" s="7">
        <f t="shared" si="5"/>
        <v>4.455937255111053</v>
      </c>
      <c r="K77" s="7">
        <f t="shared" si="6"/>
        <v>17.154762045970315</v>
      </c>
      <c r="M77" s="7">
        <f t="shared" si="7"/>
        <v>4.603975624049252</v>
      </c>
      <c r="N77" s="7">
        <f t="shared" si="8"/>
        <v>17.11562578839905</v>
      </c>
      <c r="O77" s="7">
        <f t="shared" si="9"/>
        <v>-0.32059956591220135</v>
      </c>
    </row>
    <row r="78" spans="1:15" ht="12.75">
      <c r="A78" s="2">
        <v>-6.432986950635338</v>
      </c>
      <c r="B78" s="2">
        <v>-5.312743165219845</v>
      </c>
      <c r="C78" s="2">
        <v>-0.2243675528145695</v>
      </c>
      <c r="D78" s="4">
        <v>76</v>
      </c>
      <c r="E78" s="4">
        <v>1</v>
      </c>
      <c r="F78" s="6">
        <v>0.269</v>
      </c>
      <c r="G78" s="2">
        <v>-9.32</v>
      </c>
      <c r="H78" s="2">
        <v>-15.997</v>
      </c>
      <c r="J78" s="7">
        <f t="shared" si="5"/>
        <v>2.887013049364662</v>
      </c>
      <c r="K78" s="7">
        <f t="shared" si="6"/>
        <v>10.684256834780154</v>
      </c>
      <c r="M78" s="7">
        <f t="shared" si="7"/>
        <v>2.979209512711</v>
      </c>
      <c r="N78" s="7">
        <f t="shared" si="8"/>
        <v>10.65891641482006</v>
      </c>
      <c r="O78" s="7">
        <f t="shared" si="9"/>
        <v>-0.2243675528145695</v>
      </c>
    </row>
    <row r="79" spans="1:15" ht="12.75">
      <c r="A79" s="2">
        <v>-4.849861175516603</v>
      </c>
      <c r="B79" s="2">
        <v>-5.974123346153696</v>
      </c>
      <c r="C79" s="2">
        <v>-0.23965873652521982</v>
      </c>
      <c r="D79" s="4">
        <v>77</v>
      </c>
      <c r="E79" s="4">
        <v>1</v>
      </c>
      <c r="F79" s="6">
        <v>0.198</v>
      </c>
      <c r="G79" s="2">
        <v>-9.32</v>
      </c>
      <c r="H79" s="2">
        <v>-15.997</v>
      </c>
      <c r="J79" s="7">
        <f t="shared" si="5"/>
        <v>4.4701388244833975</v>
      </c>
      <c r="K79" s="7">
        <f t="shared" si="6"/>
        <v>10.022876653846303</v>
      </c>
      <c r="M79" s="7">
        <f t="shared" si="7"/>
        <v>4.556562363333466</v>
      </c>
      <c r="N79" s="7">
        <f t="shared" si="8"/>
        <v>9.983883861374991</v>
      </c>
      <c r="O79" s="7">
        <f t="shared" si="9"/>
        <v>-0.23965873652521982</v>
      </c>
    </row>
    <row r="80" spans="1:15" ht="12.75">
      <c r="A80" s="2">
        <v>4.397255777331656</v>
      </c>
      <c r="B80" s="2">
        <v>-6.601872330484085</v>
      </c>
      <c r="C80" s="2">
        <v>-0.20223110286636414</v>
      </c>
      <c r="D80" s="4">
        <v>78</v>
      </c>
      <c r="E80" s="4">
        <v>1</v>
      </c>
      <c r="F80" s="6">
        <v>0.256</v>
      </c>
      <c r="G80" s="2">
        <v>-9.32</v>
      </c>
      <c r="H80" s="2">
        <v>-15.997</v>
      </c>
      <c r="J80" s="7">
        <f t="shared" si="5"/>
        <v>13.717255777331657</v>
      </c>
      <c r="K80" s="7">
        <f t="shared" si="6"/>
        <v>9.395127669515915</v>
      </c>
      <c r="M80" s="7">
        <f t="shared" si="7"/>
        <v>13.797910926659032</v>
      </c>
      <c r="N80" s="7">
        <f t="shared" si="8"/>
        <v>9.276269942559106</v>
      </c>
      <c r="O80" s="7">
        <f t="shared" si="9"/>
        <v>-0.20223110286636414</v>
      </c>
    </row>
    <row r="81" spans="1:15" ht="12.75">
      <c r="A81" s="2">
        <v>4.543550417975742</v>
      </c>
      <c r="B81" s="2">
        <v>-3.037874529583406</v>
      </c>
      <c r="C81" s="2">
        <v>-0.09464495237772597</v>
      </c>
      <c r="D81" s="4">
        <v>79</v>
      </c>
      <c r="E81" s="4">
        <v>1</v>
      </c>
      <c r="F81" s="6">
        <v>0.199</v>
      </c>
      <c r="G81" s="2">
        <v>-9.32</v>
      </c>
      <c r="H81" s="2">
        <v>-15.997</v>
      </c>
      <c r="J81" s="7">
        <f t="shared" si="5"/>
        <v>13.863550417975741</v>
      </c>
      <c r="K81" s="7">
        <f t="shared" si="6"/>
        <v>12.959125470416595</v>
      </c>
      <c r="M81" s="7">
        <f t="shared" si="7"/>
        <v>13.974990455272223</v>
      </c>
      <c r="N81" s="7">
        <f t="shared" si="8"/>
        <v>12.838870858638844</v>
      </c>
      <c r="O81" s="7">
        <f t="shared" si="9"/>
        <v>-0.09464495237772597</v>
      </c>
    </row>
    <row r="82" spans="1:15" ht="12.75">
      <c r="A82" s="2">
        <v>7.661441705461746</v>
      </c>
      <c r="B82" s="2">
        <v>4.233960221927107</v>
      </c>
      <c r="C82" s="2">
        <v>-0.10473076995768121</v>
      </c>
      <c r="D82" s="4">
        <v>80</v>
      </c>
      <c r="E82" s="4">
        <v>1</v>
      </c>
      <c r="F82" s="6">
        <v>0.264</v>
      </c>
      <c r="G82" s="2">
        <v>-9.32</v>
      </c>
      <c r="H82" s="2">
        <v>-15.997</v>
      </c>
      <c r="J82" s="7">
        <f t="shared" si="5"/>
        <v>16.981441705461748</v>
      </c>
      <c r="K82" s="7">
        <f t="shared" si="6"/>
        <v>20.230960221927106</v>
      </c>
      <c r="M82" s="7">
        <f t="shared" si="7"/>
        <v>17.155588746244323</v>
      </c>
      <c r="N82" s="7">
        <f t="shared" si="8"/>
        <v>20.083497919110794</v>
      </c>
      <c r="O82" s="7">
        <f t="shared" si="9"/>
        <v>-0.10473076995768121</v>
      </c>
    </row>
    <row r="83" spans="1:15" ht="12.75">
      <c r="A83" s="2">
        <v>8.628004709489083</v>
      </c>
      <c r="B83" s="2">
        <v>-1.0298529876662004</v>
      </c>
      <c r="C83" s="2">
        <v>-0.0604168154720614</v>
      </c>
      <c r="D83" s="4">
        <v>81</v>
      </c>
      <c r="E83" s="4">
        <v>1</v>
      </c>
      <c r="F83" s="6">
        <v>0.296</v>
      </c>
      <c r="G83" s="2">
        <v>-9.32</v>
      </c>
      <c r="H83" s="2">
        <v>-15.997</v>
      </c>
      <c r="J83" s="7">
        <f t="shared" si="5"/>
        <v>17.948004709489084</v>
      </c>
      <c r="K83" s="7">
        <f t="shared" si="6"/>
        <v>14.9671470123338</v>
      </c>
      <c r="M83" s="7">
        <f t="shared" si="7"/>
        <v>18.076640163116174</v>
      </c>
      <c r="N83" s="7">
        <f t="shared" si="8"/>
        <v>14.811530749853983</v>
      </c>
      <c r="O83" s="7">
        <f t="shared" si="9"/>
        <v>-0.0604168154720614</v>
      </c>
    </row>
    <row r="84" spans="1:15" ht="12.75">
      <c r="A84" s="2">
        <v>6.765749703993976</v>
      </c>
      <c r="B84" s="2">
        <v>-6.026406156273936</v>
      </c>
      <c r="C84" s="2">
        <v>-0.07820104539548259</v>
      </c>
      <c r="D84" s="4">
        <v>82</v>
      </c>
      <c r="E84" s="4">
        <v>1</v>
      </c>
      <c r="F84" s="6">
        <v>0.256</v>
      </c>
      <c r="G84" s="2">
        <v>-9.32</v>
      </c>
      <c r="H84" s="2">
        <v>-15.997</v>
      </c>
      <c r="J84" s="7">
        <f t="shared" si="5"/>
        <v>16.085749703993976</v>
      </c>
      <c r="K84" s="7">
        <f t="shared" si="6"/>
        <v>9.970593843726064</v>
      </c>
      <c r="M84" s="7">
        <f t="shared" si="7"/>
        <v>16.171288071993374</v>
      </c>
      <c r="N84" s="7">
        <f t="shared" si="8"/>
        <v>9.831252576792808</v>
      </c>
      <c r="O84" s="7">
        <f t="shared" si="9"/>
        <v>-0.07820104539548259</v>
      </c>
    </row>
    <row r="85" spans="1:15" ht="12.75">
      <c r="A85" s="2">
        <v>10.271381498392321</v>
      </c>
      <c r="B85" s="2">
        <v>-3.8897961600200723</v>
      </c>
      <c r="C85" s="2">
        <v>-0.03127823125400381</v>
      </c>
      <c r="D85" s="4">
        <v>83</v>
      </c>
      <c r="E85" s="4">
        <v>1</v>
      </c>
      <c r="F85" s="6">
        <v>0.195</v>
      </c>
      <c r="G85" s="2">
        <v>-9.32</v>
      </c>
      <c r="H85" s="2">
        <v>-15.997</v>
      </c>
      <c r="J85" s="7">
        <f t="shared" si="5"/>
        <v>19.591381498392323</v>
      </c>
      <c r="K85" s="7">
        <f t="shared" si="6"/>
        <v>12.107203839979928</v>
      </c>
      <c r="M85" s="7">
        <f t="shared" si="7"/>
        <v>19.695247794595304</v>
      </c>
      <c r="N85" s="7">
        <f t="shared" si="8"/>
        <v>11.937496728705835</v>
      </c>
      <c r="O85" s="7">
        <f t="shared" si="9"/>
        <v>-0.03127823125400381</v>
      </c>
    </row>
    <row r="86" spans="1:15" ht="12.75">
      <c r="A86" s="2">
        <v>14.865320480160564</v>
      </c>
      <c r="B86" s="2">
        <v>0.0036571826488010495</v>
      </c>
      <c r="C86" s="2">
        <v>0.08844743501156871</v>
      </c>
      <c r="D86" s="4">
        <v>84</v>
      </c>
      <c r="E86" s="4">
        <v>1</v>
      </c>
      <c r="F86" s="6">
        <v>0.197</v>
      </c>
      <c r="G86" s="2">
        <v>-9.32</v>
      </c>
      <c r="H86" s="2">
        <v>-15.997</v>
      </c>
      <c r="J86" s="7">
        <f t="shared" si="5"/>
        <v>24.185320480160563</v>
      </c>
      <c r="K86" s="7">
        <f t="shared" si="6"/>
        <v>16.0006571826488</v>
      </c>
      <c r="M86" s="7">
        <f t="shared" si="7"/>
        <v>24.322651937906095</v>
      </c>
      <c r="N86" s="7">
        <f t="shared" si="8"/>
        <v>15.791116480863456</v>
      </c>
      <c r="O86" s="7">
        <f t="shared" si="9"/>
        <v>0.08844743501156871</v>
      </c>
    </row>
    <row r="87" spans="1:15" ht="12.75">
      <c r="A87" s="2">
        <v>17.65990644738819</v>
      </c>
      <c r="B87" s="2">
        <v>-0.33791982312396285</v>
      </c>
      <c r="C87" s="2">
        <v>0.16193940567378026</v>
      </c>
      <c r="D87" s="4">
        <v>85</v>
      </c>
      <c r="E87" s="4">
        <v>1</v>
      </c>
      <c r="F87" s="6">
        <v>0.243</v>
      </c>
      <c r="G87" s="2">
        <v>-9.32</v>
      </c>
      <c r="H87" s="2">
        <v>-15.997</v>
      </c>
      <c r="J87" s="7">
        <f t="shared" si="5"/>
        <v>26.979906447388192</v>
      </c>
      <c r="K87" s="7">
        <f t="shared" si="6"/>
        <v>15.659080176876037</v>
      </c>
      <c r="M87" s="7">
        <f t="shared" si="7"/>
        <v>27.1141826366215</v>
      </c>
      <c r="N87" s="7">
        <f t="shared" si="8"/>
        <v>15.425409033266645</v>
      </c>
      <c r="O87" s="7">
        <f t="shared" si="9"/>
        <v>0.16193940567378026</v>
      </c>
    </row>
    <row r="88" spans="1:15" ht="12.75">
      <c r="A88" s="2">
        <v>14.596516395822865</v>
      </c>
      <c r="B88" s="2">
        <v>-3.7104687074389635</v>
      </c>
      <c r="C88" s="2">
        <v>0.1322638555491455</v>
      </c>
      <c r="D88" s="4">
        <v>86</v>
      </c>
      <c r="E88" s="4">
        <v>1</v>
      </c>
      <c r="F88" s="6">
        <v>0.238</v>
      </c>
      <c r="G88" s="2">
        <v>-9.32</v>
      </c>
      <c r="H88" s="2">
        <v>-15.997</v>
      </c>
      <c r="J88" s="7">
        <f t="shared" si="5"/>
        <v>23.916516395822867</v>
      </c>
      <c r="K88" s="7">
        <f t="shared" si="6"/>
        <v>12.286531292561037</v>
      </c>
      <c r="M88" s="7">
        <f t="shared" si="7"/>
        <v>24.0217705401087</v>
      </c>
      <c r="N88" s="7">
        <f t="shared" si="8"/>
        <v>12.079451470704761</v>
      </c>
      <c r="O88" s="7">
        <f t="shared" si="9"/>
        <v>0.1322638555491455</v>
      </c>
    </row>
    <row r="89" spans="1:15" ht="12.75">
      <c r="A89" s="2">
        <v>19.79967114701836</v>
      </c>
      <c r="B89" s="2">
        <v>-2.8976084076138626</v>
      </c>
      <c r="C89" s="2">
        <v>0.2015930889874968</v>
      </c>
      <c r="D89" s="4">
        <v>87</v>
      </c>
      <c r="E89" s="4">
        <v>1</v>
      </c>
      <c r="F89" s="6">
        <v>0.203</v>
      </c>
      <c r="G89" s="2">
        <v>-9.32</v>
      </c>
      <c r="H89" s="2">
        <v>-15.997</v>
      </c>
      <c r="J89" s="7">
        <f t="shared" si="5"/>
        <v>29.11967114701836</v>
      </c>
      <c r="K89" s="7">
        <f t="shared" si="6"/>
        <v>13.099391592386137</v>
      </c>
      <c r="M89" s="7">
        <f t="shared" si="7"/>
        <v>29.231753635174645</v>
      </c>
      <c r="N89" s="7">
        <f t="shared" si="8"/>
        <v>12.847329964378744</v>
      </c>
      <c r="O89" s="7">
        <f t="shared" si="9"/>
        <v>0.2015930889874968</v>
      </c>
    </row>
    <row r="90" spans="1:15" ht="12.75">
      <c r="A90" s="2">
        <v>22.12774012984808</v>
      </c>
      <c r="B90" s="2">
        <v>-5.115295485580733</v>
      </c>
      <c r="C90" s="2">
        <v>0.3220883344879709</v>
      </c>
      <c r="D90" s="4">
        <v>88</v>
      </c>
      <c r="E90" s="4">
        <v>1</v>
      </c>
      <c r="F90" s="6">
        <v>0.174</v>
      </c>
      <c r="G90" s="2">
        <v>-9.32</v>
      </c>
      <c r="H90" s="2">
        <v>-15.997</v>
      </c>
      <c r="J90" s="7">
        <f t="shared" si="5"/>
        <v>31.44774012984808</v>
      </c>
      <c r="K90" s="7">
        <f t="shared" si="6"/>
        <v>10.881704514419267</v>
      </c>
      <c r="M90" s="7">
        <f t="shared" si="7"/>
        <v>31.540576533710933</v>
      </c>
      <c r="N90" s="7">
        <f t="shared" si="8"/>
        <v>10.609612826805376</v>
      </c>
      <c r="O90" s="7">
        <f t="shared" si="9"/>
        <v>0.3220883344879709</v>
      </c>
    </row>
    <row r="91" spans="1:15" ht="12.75">
      <c r="A91" s="2">
        <v>22.90404229396899</v>
      </c>
      <c r="B91" s="2">
        <v>1.8431419295136149</v>
      </c>
      <c r="C91" s="2">
        <v>0.2740540701331211</v>
      </c>
      <c r="D91" s="4">
        <v>89</v>
      </c>
      <c r="E91" s="4">
        <v>1</v>
      </c>
      <c r="F91" s="6">
        <v>0.226</v>
      </c>
      <c r="G91" s="2">
        <v>-9.32</v>
      </c>
      <c r="H91" s="2">
        <v>-15.997</v>
      </c>
      <c r="J91" s="7">
        <f t="shared" si="5"/>
        <v>32.22404229396899</v>
      </c>
      <c r="K91" s="7">
        <f t="shared" si="6"/>
        <v>17.840141929513614</v>
      </c>
      <c r="M91" s="7">
        <f t="shared" si="7"/>
        <v>32.37696556263766</v>
      </c>
      <c r="N91" s="7">
        <f t="shared" si="8"/>
        <v>17.56108387271319</v>
      </c>
      <c r="O91" s="7">
        <f t="shared" si="9"/>
        <v>0.2740540701331211</v>
      </c>
    </row>
    <row r="92" spans="1:15" ht="12.75">
      <c r="A92" s="2">
        <v>23.87846332223787</v>
      </c>
      <c r="B92" s="2">
        <v>-0.05486269546500622</v>
      </c>
      <c r="C92" s="2">
        <v>0.2862977816353951</v>
      </c>
      <c r="D92" s="4">
        <v>90</v>
      </c>
      <c r="E92" s="4">
        <v>1</v>
      </c>
      <c r="F92" s="6">
        <v>0.218</v>
      </c>
      <c r="G92" s="2">
        <v>-9.32</v>
      </c>
      <c r="H92" s="2">
        <v>-15.997</v>
      </c>
      <c r="J92" s="7">
        <f t="shared" si="5"/>
        <v>33.19846332223787</v>
      </c>
      <c r="K92" s="7">
        <f t="shared" si="6"/>
        <v>15.942137304534993</v>
      </c>
      <c r="M92" s="7">
        <f t="shared" si="7"/>
        <v>33.334952847453785</v>
      </c>
      <c r="N92" s="7">
        <f t="shared" si="8"/>
        <v>15.654731791143934</v>
      </c>
      <c r="O92" s="7">
        <f t="shared" si="9"/>
        <v>0.2862977816353951</v>
      </c>
    </row>
    <row r="93" spans="1:15" ht="12.75">
      <c r="A93" s="2">
        <v>26.341732252351477</v>
      </c>
      <c r="B93" s="2">
        <v>-1.1453014294233308</v>
      </c>
      <c r="C93" s="2">
        <v>0.4220021423178659</v>
      </c>
      <c r="D93" s="4">
        <v>91</v>
      </c>
      <c r="E93" s="4">
        <v>1</v>
      </c>
      <c r="F93" s="6">
        <v>0.3</v>
      </c>
      <c r="G93" s="2">
        <v>-9.32</v>
      </c>
      <c r="H93" s="2">
        <v>-15.997</v>
      </c>
      <c r="J93" s="7">
        <f t="shared" si="5"/>
        <v>35.66173225235148</v>
      </c>
      <c r="K93" s="7">
        <f t="shared" si="6"/>
        <v>14.85169857057667</v>
      </c>
      <c r="M93" s="7">
        <f t="shared" si="7"/>
        <v>35.78870925314114</v>
      </c>
      <c r="N93" s="7">
        <f t="shared" si="8"/>
        <v>14.543052900399006</v>
      </c>
      <c r="O93" s="7">
        <f t="shared" si="9"/>
        <v>0.4220021423178659</v>
      </c>
    </row>
    <row r="94" spans="1:15" ht="12.75">
      <c r="A94" s="2">
        <v>28.92115504396342</v>
      </c>
      <c r="B94" s="2">
        <v>-8.248142888263963</v>
      </c>
      <c r="C94" s="2">
        <v>0.4867058689784983</v>
      </c>
      <c r="D94" s="4">
        <v>92</v>
      </c>
      <c r="E94" s="4">
        <v>1</v>
      </c>
      <c r="F94" s="6">
        <v>0.19</v>
      </c>
      <c r="G94" s="2">
        <v>-9.32</v>
      </c>
      <c r="H94" s="2">
        <v>-15.997</v>
      </c>
      <c r="J94" s="7">
        <f t="shared" si="5"/>
        <v>38.24115504396342</v>
      </c>
      <c r="K94" s="7">
        <f t="shared" si="6"/>
        <v>7.7488571117360365</v>
      </c>
      <c r="M94" s="7">
        <f t="shared" si="7"/>
        <v>38.30667240108574</v>
      </c>
      <c r="N94" s="7">
        <f t="shared" si="8"/>
        <v>7.418192178047627</v>
      </c>
      <c r="O94" s="7">
        <f t="shared" si="9"/>
        <v>0.4867058689784983</v>
      </c>
    </row>
    <row r="95" spans="1:15" ht="12.75">
      <c r="A95" s="2">
        <v>33.821640037315454</v>
      </c>
      <c r="B95" s="2">
        <v>-7.272430999046291</v>
      </c>
      <c r="C95" s="2">
        <v>0.5654455214017752</v>
      </c>
      <c r="D95" s="4">
        <v>93</v>
      </c>
      <c r="E95" s="4">
        <v>1</v>
      </c>
      <c r="F95" s="6">
        <v>0.268</v>
      </c>
      <c r="G95" s="2">
        <v>-9.32</v>
      </c>
      <c r="H95" s="2">
        <v>-15.997</v>
      </c>
      <c r="J95" s="7">
        <f t="shared" si="5"/>
        <v>43.141640037315454</v>
      </c>
      <c r="K95" s="7">
        <f t="shared" si="6"/>
        <v>8.724569000953709</v>
      </c>
      <c r="M95" s="7">
        <f t="shared" si="7"/>
        <v>43.21540395293374</v>
      </c>
      <c r="N95" s="7">
        <f t="shared" si="8"/>
        <v>8.351531030084299</v>
      </c>
      <c r="O95" s="7">
        <f t="shared" si="9"/>
        <v>0.5654455214017752</v>
      </c>
    </row>
    <row r="96" spans="1:15" ht="12.75">
      <c r="A96" s="2">
        <v>32.52018409776679</v>
      </c>
      <c r="B96" s="2">
        <v>-2.096288934334976</v>
      </c>
      <c r="C96" s="2">
        <v>0.5168959197305658</v>
      </c>
      <c r="D96" s="4">
        <v>94</v>
      </c>
      <c r="E96" s="4">
        <v>1</v>
      </c>
      <c r="F96" s="6">
        <v>0.277</v>
      </c>
      <c r="G96" s="2">
        <v>-9.32</v>
      </c>
      <c r="H96" s="2">
        <v>-15.997</v>
      </c>
      <c r="J96" s="7">
        <f t="shared" si="5"/>
        <v>41.84018409776679</v>
      </c>
      <c r="K96" s="7">
        <f t="shared" si="6"/>
        <v>13.900711065665025</v>
      </c>
      <c r="M96" s="7">
        <f t="shared" si="7"/>
        <v>41.95871468358446</v>
      </c>
      <c r="N96" s="7">
        <f t="shared" si="8"/>
        <v>13.538723557546799</v>
      </c>
      <c r="O96" s="7">
        <f t="shared" si="9"/>
        <v>0.5168959197305658</v>
      </c>
    </row>
    <row r="97" spans="1:15" ht="12.75">
      <c r="A97" s="2">
        <v>-7.297916723632825</v>
      </c>
      <c r="B97" s="2">
        <v>-11.656257538728653</v>
      </c>
      <c r="C97" s="2">
        <v>-0.3151970335800177</v>
      </c>
      <c r="D97" s="4">
        <v>95</v>
      </c>
      <c r="E97" s="4">
        <v>1</v>
      </c>
      <c r="F97" s="6">
        <v>0.232</v>
      </c>
      <c r="G97" s="2">
        <v>-9.32</v>
      </c>
      <c r="H97" s="2">
        <v>-15.997</v>
      </c>
      <c r="J97" s="7">
        <f t="shared" si="5"/>
        <v>2.0220832763671757</v>
      </c>
      <c r="K97" s="7">
        <f t="shared" si="6"/>
        <v>4.340742461271347</v>
      </c>
      <c r="M97" s="7">
        <f t="shared" si="7"/>
        <v>2.059508670035489</v>
      </c>
      <c r="N97" s="7">
        <f t="shared" si="8"/>
        <v>4.323111140104601</v>
      </c>
      <c r="O97" s="7">
        <f t="shared" si="9"/>
        <v>-0.3151970335800177</v>
      </c>
    </row>
    <row r="98" spans="1:15" ht="12.75">
      <c r="A98" s="2">
        <v>-5.249241376779812</v>
      </c>
      <c r="B98" s="2">
        <v>-15.195427802095269</v>
      </c>
      <c r="C98" s="2">
        <v>-0.28385877237319224</v>
      </c>
      <c r="D98" s="4">
        <v>96</v>
      </c>
      <c r="E98" s="4">
        <v>1</v>
      </c>
      <c r="F98" s="6">
        <v>0.23</v>
      </c>
      <c r="G98" s="2">
        <v>-9.32</v>
      </c>
      <c r="H98" s="2">
        <v>-15.997</v>
      </c>
      <c r="J98" s="7">
        <f t="shared" si="5"/>
        <v>4.070758623220188</v>
      </c>
      <c r="K98" s="7">
        <f t="shared" si="6"/>
        <v>0.801572197904731</v>
      </c>
      <c r="M98" s="7">
        <f t="shared" si="7"/>
        <v>4.077531706232473</v>
      </c>
      <c r="N98" s="7">
        <f t="shared" si="8"/>
        <v>0.7663738915465714</v>
      </c>
      <c r="O98" s="7">
        <f t="shared" si="9"/>
        <v>-0.28385877237319224</v>
      </c>
    </row>
    <row r="99" spans="1:15" ht="12.75">
      <c r="A99" s="2">
        <v>-1.006484674633297</v>
      </c>
      <c r="B99" s="2">
        <v>-10.161379669461423</v>
      </c>
      <c r="C99" s="2">
        <v>-0.1759225709927664</v>
      </c>
      <c r="D99" s="4">
        <v>97</v>
      </c>
      <c r="E99" s="4">
        <v>1</v>
      </c>
      <c r="F99" s="6">
        <v>0.252</v>
      </c>
      <c r="G99" s="2">
        <v>-9.32</v>
      </c>
      <c r="H99" s="2">
        <v>-15.997</v>
      </c>
      <c r="J99" s="7">
        <f t="shared" si="5"/>
        <v>8.313515325366703</v>
      </c>
      <c r="K99" s="7">
        <f t="shared" si="6"/>
        <v>5.8356203305385765</v>
      </c>
      <c r="M99" s="7">
        <f t="shared" si="7"/>
        <v>8.363620584770164</v>
      </c>
      <c r="N99" s="7">
        <f t="shared" si="8"/>
        <v>5.76357982692276</v>
      </c>
      <c r="O99" s="7">
        <f t="shared" si="9"/>
        <v>-0.1759225709927664</v>
      </c>
    </row>
    <row r="100" spans="1:15" ht="12.75">
      <c r="A100" s="2">
        <v>1.0396825702154082</v>
      </c>
      <c r="B100" s="2">
        <v>-10.788433823691319</v>
      </c>
      <c r="C100" s="2">
        <v>-0.2084500499524545</v>
      </c>
      <c r="D100" s="4">
        <v>98</v>
      </c>
      <c r="E100" s="4">
        <v>1</v>
      </c>
      <c r="F100" s="6">
        <v>0.187</v>
      </c>
      <c r="G100" s="2">
        <v>-9.32</v>
      </c>
      <c r="H100" s="2">
        <v>-15.997</v>
      </c>
      <c r="J100" s="7">
        <f t="shared" si="5"/>
        <v>10.359682570215409</v>
      </c>
      <c r="K100" s="7">
        <f t="shared" si="6"/>
        <v>5.208566176308681</v>
      </c>
      <c r="M100" s="7">
        <f t="shared" si="7"/>
        <v>10.404294176673522</v>
      </c>
      <c r="N100" s="7">
        <f t="shared" si="8"/>
        <v>5.1188716778064665</v>
      </c>
      <c r="O100" s="7">
        <f t="shared" si="9"/>
        <v>-0.2084500499524545</v>
      </c>
    </row>
    <row r="101" spans="1:15" ht="12.75">
      <c r="A101" s="2">
        <v>6.177747295274086</v>
      </c>
      <c r="B101" s="2">
        <v>-9.232303954813617</v>
      </c>
      <c r="C101" s="2">
        <v>-0.16520658822138906</v>
      </c>
      <c r="D101" s="4">
        <v>99</v>
      </c>
      <c r="E101" s="4">
        <v>1</v>
      </c>
      <c r="F101" s="6">
        <v>0.191</v>
      </c>
      <c r="G101" s="2">
        <v>-9.32</v>
      </c>
      <c r="H101" s="2">
        <v>-15.997</v>
      </c>
      <c r="J101" s="7">
        <f t="shared" si="5"/>
        <v>15.497747295274086</v>
      </c>
      <c r="K101" s="7">
        <f t="shared" si="6"/>
        <v>6.764696045186383</v>
      </c>
      <c r="M101" s="7">
        <f t="shared" si="7"/>
        <v>15.555610982929279</v>
      </c>
      <c r="N101" s="7">
        <f t="shared" si="8"/>
        <v>6.630554332761745</v>
      </c>
      <c r="O101" s="7">
        <f t="shared" si="9"/>
        <v>-0.16520658822138906</v>
      </c>
    </row>
    <row r="102" spans="1:15" ht="12.75">
      <c r="A102" s="2">
        <v>6.676298598936837</v>
      </c>
      <c r="B102" s="2">
        <v>-14.33863906174823</v>
      </c>
      <c r="C102" s="2">
        <v>-0.04077896889372812</v>
      </c>
      <c r="D102" s="4">
        <v>100</v>
      </c>
      <c r="E102" s="4">
        <v>1</v>
      </c>
      <c r="F102" s="6">
        <v>0.27</v>
      </c>
      <c r="G102" s="2">
        <v>-9.32</v>
      </c>
      <c r="H102" s="2">
        <v>-15.997</v>
      </c>
      <c r="J102" s="7">
        <f t="shared" si="5"/>
        <v>15.996298598936837</v>
      </c>
      <c r="K102" s="7">
        <f t="shared" si="6"/>
        <v>1.6583609382517697</v>
      </c>
      <c r="M102" s="7">
        <f t="shared" si="7"/>
        <v>16.01002866147742</v>
      </c>
      <c r="N102" s="7">
        <f t="shared" si="8"/>
        <v>1.5201026697362872</v>
      </c>
      <c r="O102" s="7">
        <f t="shared" si="9"/>
        <v>-0.04077896889372812</v>
      </c>
    </row>
    <row r="103" spans="1:15" ht="12.75">
      <c r="A103" s="2">
        <v>8.038107480003987</v>
      </c>
      <c r="B103" s="2">
        <v>-12.454019964254698</v>
      </c>
      <c r="C103" s="2">
        <v>-0.06336310956513158</v>
      </c>
      <c r="D103" s="4">
        <v>101</v>
      </c>
      <c r="E103" s="4">
        <v>1</v>
      </c>
      <c r="F103" s="6">
        <v>0.235</v>
      </c>
      <c r="G103" s="2">
        <v>-9.32</v>
      </c>
      <c r="H103" s="2">
        <v>-15.997</v>
      </c>
      <c r="J103" s="7">
        <f t="shared" si="5"/>
        <v>17.358107480003987</v>
      </c>
      <c r="K103" s="7">
        <f t="shared" si="6"/>
        <v>3.542980035745302</v>
      </c>
      <c r="M103" s="7">
        <f t="shared" si="7"/>
        <v>17.38806845852669</v>
      </c>
      <c r="N103" s="7">
        <f t="shared" si="8"/>
        <v>3.3928863969560386</v>
      </c>
      <c r="O103" s="7">
        <f t="shared" si="9"/>
        <v>-0.06336310956513158</v>
      </c>
    </row>
    <row r="104" spans="1:15" ht="12.75">
      <c r="A104" s="2">
        <v>14.727125410288718</v>
      </c>
      <c r="B104" s="2">
        <v>-7.759280787356875</v>
      </c>
      <c r="C104" s="2">
        <v>0.12169037941888644</v>
      </c>
      <c r="D104" s="4">
        <v>102</v>
      </c>
      <c r="E104" s="4">
        <v>1</v>
      </c>
      <c r="F104" s="6">
        <v>0.195</v>
      </c>
      <c r="G104" s="2">
        <v>-9.32</v>
      </c>
      <c r="H104" s="2">
        <v>-15.997</v>
      </c>
      <c r="J104" s="7">
        <f t="shared" si="5"/>
        <v>24.047125410288718</v>
      </c>
      <c r="K104" s="7">
        <f t="shared" si="6"/>
        <v>8.237719212643125</v>
      </c>
      <c r="M104" s="7">
        <f t="shared" si="7"/>
        <v>24.117395890196203</v>
      </c>
      <c r="N104" s="7">
        <f t="shared" si="8"/>
        <v>8.029662122409025</v>
      </c>
      <c r="O104" s="7">
        <f t="shared" si="9"/>
        <v>0.12169037941888644</v>
      </c>
    </row>
    <row r="105" spans="1:15" ht="12.75">
      <c r="A105" s="2">
        <v>17.133846210396108</v>
      </c>
      <c r="B105" s="2">
        <v>-11.58754853480939</v>
      </c>
      <c r="C105" s="2">
        <v>0.14120394810012452</v>
      </c>
      <c r="D105" s="4">
        <v>103</v>
      </c>
      <c r="E105" s="4">
        <v>1</v>
      </c>
      <c r="F105" s="6">
        <v>0.185</v>
      </c>
      <c r="G105" s="2">
        <v>-9.32</v>
      </c>
      <c r="H105" s="2">
        <v>-15.997</v>
      </c>
      <c r="J105" s="7">
        <f t="shared" si="5"/>
        <v>26.453846210396108</v>
      </c>
      <c r="K105" s="7">
        <f t="shared" si="6"/>
        <v>4.40945146519061</v>
      </c>
      <c r="M105" s="7">
        <f t="shared" si="7"/>
        <v>26.490953425780646</v>
      </c>
      <c r="N105" s="7">
        <f t="shared" si="8"/>
        <v>4.1807449264791074</v>
      </c>
      <c r="O105" s="7">
        <f t="shared" si="9"/>
        <v>0.14120394810012452</v>
      </c>
    </row>
    <row r="106" spans="1:15" ht="12.75">
      <c r="A106" s="2">
        <v>18.829824502611125</v>
      </c>
      <c r="B106" s="2">
        <v>-7.278269393143797</v>
      </c>
      <c r="C106" s="2">
        <v>0.18441487579163165</v>
      </c>
      <c r="D106" s="4">
        <v>104</v>
      </c>
      <c r="E106" s="4">
        <v>1</v>
      </c>
      <c r="F106" s="6">
        <v>0.226</v>
      </c>
      <c r="G106" s="2">
        <v>-9.32</v>
      </c>
      <c r="H106" s="2">
        <v>-15.997</v>
      </c>
      <c r="J106" s="7">
        <f t="shared" si="5"/>
        <v>28.149824502611125</v>
      </c>
      <c r="K106" s="7">
        <f t="shared" si="6"/>
        <v>8.718730606856202</v>
      </c>
      <c r="M106" s="7">
        <f t="shared" si="7"/>
        <v>28.224097461457866</v>
      </c>
      <c r="N106" s="7">
        <f t="shared" si="8"/>
        <v>8.475211230928961</v>
      </c>
      <c r="O106" s="7">
        <f t="shared" si="9"/>
        <v>0.18441487579163165</v>
      </c>
    </row>
    <row r="107" spans="1:15" ht="12.75">
      <c r="A107" s="2">
        <v>19.968989622111064</v>
      </c>
      <c r="B107" s="2">
        <v>-9.813728756439515</v>
      </c>
      <c r="C107" s="2">
        <v>0.27720566113058853</v>
      </c>
      <c r="D107" s="4">
        <v>105</v>
      </c>
      <c r="E107" s="4">
        <v>1</v>
      </c>
      <c r="F107" s="6">
        <v>0.266</v>
      </c>
      <c r="G107" s="2">
        <v>-9.32</v>
      </c>
      <c r="H107" s="2">
        <v>-15.997</v>
      </c>
      <c r="J107" s="7">
        <f t="shared" si="5"/>
        <v>29.288989622111064</v>
      </c>
      <c r="K107" s="7">
        <f t="shared" si="6"/>
        <v>6.183271243560485</v>
      </c>
      <c r="M107" s="7">
        <f t="shared" si="7"/>
        <v>29.34131554430629</v>
      </c>
      <c r="N107" s="7">
        <f t="shared" si="8"/>
        <v>5.930004931281383</v>
      </c>
      <c r="O107" s="7">
        <f t="shared" si="9"/>
        <v>0.27720566113058853</v>
      </c>
    </row>
    <row r="108" spans="1:15" ht="12.75">
      <c r="A108" s="2">
        <v>23.976094468493702</v>
      </c>
      <c r="B108" s="2">
        <v>-12.17506470085995</v>
      </c>
      <c r="C108" s="2">
        <v>0.4113193369563859</v>
      </c>
      <c r="D108" s="4">
        <v>106</v>
      </c>
      <c r="E108" s="4">
        <v>1</v>
      </c>
      <c r="F108" s="6">
        <v>0.191</v>
      </c>
      <c r="G108" s="2">
        <v>-9.32</v>
      </c>
      <c r="H108" s="2">
        <v>-15.997</v>
      </c>
      <c r="J108" s="7">
        <f t="shared" si="5"/>
        <v>33.296094468493706</v>
      </c>
      <c r="K108" s="7">
        <f t="shared" si="6"/>
        <v>3.8219352991400495</v>
      </c>
      <c r="M108" s="7">
        <f t="shared" si="7"/>
        <v>33.32787062442778</v>
      </c>
      <c r="N108" s="7">
        <f t="shared" si="8"/>
        <v>3.534138640047086</v>
      </c>
      <c r="O108" s="7">
        <f t="shared" si="9"/>
        <v>0.4113193369563859</v>
      </c>
    </row>
    <row r="109" spans="1:15" ht="12.75">
      <c r="A109" s="2">
        <v>22.752586717470567</v>
      </c>
      <c r="B109" s="2">
        <v>-9.007798247152692</v>
      </c>
      <c r="C109" s="2">
        <v>0.4158565879550846</v>
      </c>
      <c r="D109" s="4">
        <v>107</v>
      </c>
      <c r="E109" s="4">
        <v>1</v>
      </c>
      <c r="F109" s="6">
        <v>0.277</v>
      </c>
      <c r="G109" s="2">
        <v>-9.32</v>
      </c>
      <c r="H109" s="2">
        <v>-15.997</v>
      </c>
      <c r="J109" s="7">
        <f t="shared" si="5"/>
        <v>32.07258671747057</v>
      </c>
      <c r="K109" s="7">
        <f t="shared" si="6"/>
        <v>6.989201752847308</v>
      </c>
      <c r="M109" s="7">
        <f t="shared" si="7"/>
        <v>32.13177141116773</v>
      </c>
      <c r="N109" s="7">
        <f t="shared" si="8"/>
        <v>6.711857110527401</v>
      </c>
      <c r="O109" s="7">
        <f t="shared" si="9"/>
        <v>0.4158565879550846</v>
      </c>
    </row>
    <row r="110" spans="1:15" ht="12.75">
      <c r="A110" s="2">
        <v>26.95194558366245</v>
      </c>
      <c r="B110" s="2">
        <v>-11.792510584278205</v>
      </c>
      <c r="C110" s="2">
        <v>0.5247354561828227</v>
      </c>
      <c r="D110" s="4">
        <v>108</v>
      </c>
      <c r="E110" s="4">
        <v>1</v>
      </c>
      <c r="F110" s="6">
        <v>0.221</v>
      </c>
      <c r="G110" s="2">
        <v>-9.32</v>
      </c>
      <c r="H110" s="2">
        <v>-15.997</v>
      </c>
      <c r="J110" s="7">
        <f t="shared" si="5"/>
        <v>36.27194558366245</v>
      </c>
      <c r="K110" s="7">
        <f t="shared" si="6"/>
        <v>4.204489415721795</v>
      </c>
      <c r="M110" s="7">
        <f t="shared" si="7"/>
        <v>36.30691567237765</v>
      </c>
      <c r="N110" s="7">
        <f t="shared" si="8"/>
        <v>3.890969291827528</v>
      </c>
      <c r="O110" s="7">
        <f t="shared" si="9"/>
        <v>0.5247354561828227</v>
      </c>
    </row>
    <row r="111" spans="1:15" ht="12.75">
      <c r="A111" s="2">
        <v>32.515386560263266</v>
      </c>
      <c r="B111" s="2">
        <v>-13.666090414155057</v>
      </c>
      <c r="C111" s="2">
        <v>0.5493042635626851</v>
      </c>
      <c r="D111" s="4">
        <v>109</v>
      </c>
      <c r="E111" s="4">
        <v>1</v>
      </c>
      <c r="F111" s="6">
        <v>0.269</v>
      </c>
      <c r="G111" s="2">
        <v>-9.32</v>
      </c>
      <c r="H111" s="2">
        <v>-15.997</v>
      </c>
      <c r="J111" s="7">
        <f t="shared" si="5"/>
        <v>41.83538656026327</v>
      </c>
      <c r="K111" s="7">
        <f t="shared" si="6"/>
        <v>2.3309095858449425</v>
      </c>
      <c r="M111" s="7">
        <f t="shared" si="7"/>
        <v>41.853962659385154</v>
      </c>
      <c r="N111" s="7">
        <f t="shared" si="8"/>
        <v>1.9693953008052174</v>
      </c>
      <c r="O111" s="7">
        <f t="shared" si="9"/>
        <v>0.5493042635626851</v>
      </c>
    </row>
    <row r="112" spans="1:15" ht="12.75">
      <c r="A112" s="2">
        <v>37.205269190702694</v>
      </c>
      <c r="B112" s="2">
        <v>-10.461043014645538</v>
      </c>
      <c r="C112" s="2">
        <v>0.6050322500929093</v>
      </c>
      <c r="D112" s="4">
        <v>110</v>
      </c>
      <c r="E112" s="4">
        <v>1</v>
      </c>
      <c r="F112" s="6">
        <v>0.252</v>
      </c>
      <c r="G112" s="2">
        <v>-9.32</v>
      </c>
      <c r="H112" s="2">
        <v>-15.997</v>
      </c>
      <c r="J112" s="7">
        <f t="shared" si="5"/>
        <v>46.525269190702694</v>
      </c>
      <c r="K112" s="7">
        <f t="shared" si="6"/>
        <v>5.535956985354462</v>
      </c>
      <c r="M112" s="7">
        <f t="shared" si="7"/>
        <v>46.57135954441256</v>
      </c>
      <c r="N112" s="7">
        <f t="shared" si="8"/>
        <v>5.133805917260335</v>
      </c>
      <c r="O112" s="7">
        <f t="shared" si="9"/>
        <v>0.6050322500929093</v>
      </c>
    </row>
    <row r="113" spans="1:15" ht="12.75">
      <c r="A113" s="2">
        <v>-9.32</v>
      </c>
      <c r="B113" s="2">
        <v>-15.997</v>
      </c>
      <c r="C113" s="2">
        <v>-0.425</v>
      </c>
      <c r="D113" s="4" t="s">
        <v>44</v>
      </c>
      <c r="E113" s="4">
        <v>3</v>
      </c>
      <c r="F113" s="6">
        <v>0</v>
      </c>
      <c r="G113" s="2">
        <v>-9.32</v>
      </c>
      <c r="H113" s="2">
        <v>-15.997</v>
      </c>
      <c r="J113" s="7">
        <f t="shared" si="5"/>
        <v>0</v>
      </c>
      <c r="K113" s="7">
        <f t="shared" si="6"/>
        <v>0</v>
      </c>
      <c r="L113" t="s">
        <v>44</v>
      </c>
      <c r="M113" s="7">
        <f t="shared" si="7"/>
        <v>0</v>
      </c>
      <c r="N113" s="7">
        <f t="shared" si="8"/>
        <v>0</v>
      </c>
      <c r="O113" s="7">
        <f t="shared" si="9"/>
        <v>-0.425</v>
      </c>
    </row>
    <row r="114" spans="1:15" ht="12.75">
      <c r="A114" s="2">
        <v>20.587</v>
      </c>
      <c r="B114" s="2">
        <v>-15.739</v>
      </c>
      <c r="C114" s="2">
        <v>0.30300000000000005</v>
      </c>
      <c r="D114" s="4" t="s">
        <v>45</v>
      </c>
      <c r="E114" s="4">
        <v>3</v>
      </c>
      <c r="F114" s="6">
        <v>0</v>
      </c>
      <c r="G114" s="2">
        <v>-9.32</v>
      </c>
      <c r="H114" s="2">
        <v>-15.997</v>
      </c>
      <c r="J114" s="7">
        <f t="shared" si="5"/>
        <v>29.907</v>
      </c>
      <c r="K114" s="7">
        <f t="shared" si="6"/>
        <v>0.2579999999999991</v>
      </c>
      <c r="L114" t="s">
        <v>45</v>
      </c>
      <c r="M114" s="7">
        <f t="shared" si="7"/>
        <v>29.9081128266609</v>
      </c>
      <c r="N114" s="7">
        <f t="shared" si="8"/>
        <v>-0.0003843457946742235</v>
      </c>
      <c r="O114" s="7">
        <f t="shared" si="9"/>
        <v>0.30300000000000005</v>
      </c>
    </row>
    <row r="115" spans="1:15" ht="12.75">
      <c r="A115" s="2">
        <v>20.194</v>
      </c>
      <c r="B115" s="2">
        <v>34.224</v>
      </c>
      <c r="C115" s="2">
        <v>-0.111</v>
      </c>
      <c r="D115" s="4" t="s">
        <v>46</v>
      </c>
      <c r="E115" s="4">
        <v>3</v>
      </c>
      <c r="F115" s="6">
        <v>0</v>
      </c>
      <c r="G115" s="2">
        <v>-9.32</v>
      </c>
      <c r="H115" s="2">
        <v>-15.997</v>
      </c>
      <c r="J115" s="7">
        <f t="shared" si="5"/>
        <v>29.514</v>
      </c>
      <c r="K115" s="7">
        <f t="shared" si="6"/>
        <v>50.221</v>
      </c>
      <c r="L115" t="s">
        <v>46</v>
      </c>
      <c r="M115" s="7">
        <f t="shared" si="7"/>
        <v>29.946771456309012</v>
      </c>
      <c r="N115" s="7">
        <f t="shared" si="8"/>
        <v>49.964146308564054</v>
      </c>
      <c r="O115" s="7">
        <f t="shared" si="9"/>
        <v>-0.111</v>
      </c>
    </row>
    <row r="116" spans="1:15" ht="12.75">
      <c r="A116" s="2">
        <v>-9.755</v>
      </c>
      <c r="B116" s="2">
        <v>33.884</v>
      </c>
      <c r="C116" s="2">
        <v>-0.594</v>
      </c>
      <c r="D116" s="4" t="s">
        <v>51</v>
      </c>
      <c r="E116" s="4">
        <v>3</v>
      </c>
      <c r="F116" s="6">
        <v>0</v>
      </c>
      <c r="G116" s="2">
        <v>-9.32</v>
      </c>
      <c r="H116" s="2">
        <v>-15.997</v>
      </c>
      <c r="J116" s="7">
        <f t="shared" si="5"/>
        <v>-0.4350000000000005</v>
      </c>
      <c r="K116" s="7">
        <f t="shared" si="6"/>
        <v>49.881</v>
      </c>
      <c r="L116" t="s">
        <v>51</v>
      </c>
      <c r="M116" s="7">
        <f t="shared" si="7"/>
        <v>-0.004048223275779361</v>
      </c>
      <c r="N116" s="7">
        <f t="shared" si="8"/>
        <v>49.882896563971585</v>
      </c>
      <c r="O116" s="7">
        <f t="shared" si="9"/>
        <v>-0.594</v>
      </c>
    </row>
    <row r="117" ht="12.75">
      <c r="M117" s="7">
        <f>MAX(M3:M116)</f>
        <v>46.57135954441256</v>
      </c>
    </row>
    <row r="118" ht="12.75">
      <c r="C118">
        <v>0.495</v>
      </c>
    </row>
    <row r="119" spans="2:3" ht="12.75">
      <c r="B119" t="s">
        <v>55</v>
      </c>
      <c r="C119">
        <f>PI()/180*C118</f>
        <v>0.008639379797371931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A1">
      <selection activeCell="F1" sqref="F1"/>
    </sheetView>
  </sheetViews>
  <sheetFormatPr defaultColWidth="9.140625" defaultRowHeight="12.75"/>
  <cols>
    <col min="1" max="1" width="4.8515625" style="0" customWidth="1"/>
    <col min="2" max="2" width="3.8515625" style="1" customWidth="1"/>
    <col min="3" max="3" width="3.7109375" style="7" customWidth="1"/>
    <col min="4" max="5" width="5.28125" style="13" customWidth="1"/>
    <col min="6" max="6" width="5.28125" style="14" customWidth="1"/>
    <col min="7" max="7" width="6.7109375" style="0" customWidth="1"/>
    <col min="8" max="8" width="4.57421875" style="1" customWidth="1"/>
    <col min="9" max="9" width="6.28125" style="0" customWidth="1"/>
    <col min="10" max="10" width="5.421875" style="0" customWidth="1"/>
    <col min="12" max="12" width="7.7109375" style="0" customWidth="1"/>
    <col min="13" max="13" width="8.00390625" style="0" customWidth="1"/>
    <col min="14" max="14" width="7.28125" style="0" customWidth="1"/>
    <col min="15" max="15" width="17.28125" style="15" customWidth="1"/>
  </cols>
  <sheetData>
    <row r="1" spans="1:15" ht="18" customHeight="1">
      <c r="A1" s="8" t="s">
        <v>57</v>
      </c>
      <c r="B1" s="9" t="s">
        <v>41</v>
      </c>
      <c r="C1" s="8" t="s">
        <v>42</v>
      </c>
      <c r="D1" s="10" t="s">
        <v>35</v>
      </c>
      <c r="E1" s="10" t="s">
        <v>36</v>
      </c>
      <c r="F1" s="10" t="s">
        <v>25</v>
      </c>
      <c r="G1" s="8" t="s">
        <v>40</v>
      </c>
      <c r="H1" s="9" t="s">
        <v>41</v>
      </c>
      <c r="I1" s="8" t="s">
        <v>58</v>
      </c>
      <c r="J1" s="8" t="s">
        <v>59</v>
      </c>
      <c r="K1" s="8" t="s">
        <v>60</v>
      </c>
      <c r="L1" s="8" t="s">
        <v>61</v>
      </c>
      <c r="M1" s="8" t="s">
        <v>62</v>
      </c>
      <c r="N1" s="8" t="s">
        <v>63</v>
      </c>
      <c r="O1" s="11" t="s">
        <v>64</v>
      </c>
    </row>
    <row r="2" spans="1:15" ht="18" customHeight="1">
      <c r="A2" s="8">
        <f aca="true" t="shared" si="0" ref="A2:A65">IF(D2&lt;10,1,IF(AND(D2&gt;=10,D2&lt;20),2,IF(AND(D2&gt;=20,D2&lt;30),3,IF(AND(D2&gt;=30,D2&lt;40),4,5))))</f>
        <v>1</v>
      </c>
      <c r="B2" s="9">
        <v>1</v>
      </c>
      <c r="C2" s="8">
        <v>1</v>
      </c>
      <c r="D2" s="10">
        <v>2.859684044401638</v>
      </c>
      <c r="E2" s="10">
        <v>46.876627346119484</v>
      </c>
      <c r="F2" s="10">
        <v>-0.5020540548808441</v>
      </c>
      <c r="G2" s="12">
        <v>0.176</v>
      </c>
      <c r="H2" s="9">
        <v>1</v>
      </c>
      <c r="I2" s="8"/>
      <c r="J2" s="8"/>
      <c r="K2" s="8"/>
      <c r="L2" s="8"/>
      <c r="M2" s="8"/>
      <c r="N2" s="8"/>
      <c r="O2" s="11"/>
    </row>
    <row r="3" spans="1:15" ht="18" customHeight="1">
      <c r="A3" s="8">
        <f t="shared" si="0"/>
        <v>1</v>
      </c>
      <c r="B3" s="9">
        <v>2</v>
      </c>
      <c r="C3" s="8">
        <v>1</v>
      </c>
      <c r="D3" s="10">
        <v>5.033502488217777</v>
      </c>
      <c r="E3" s="10">
        <v>48.670110512856404</v>
      </c>
      <c r="F3" s="10">
        <v>-0.5568753296914803</v>
      </c>
      <c r="G3" s="12">
        <v>0.187</v>
      </c>
      <c r="H3" s="9">
        <v>2</v>
      </c>
      <c r="I3" s="8"/>
      <c r="J3" s="8"/>
      <c r="K3" s="8"/>
      <c r="L3" s="8"/>
      <c r="M3" s="8"/>
      <c r="N3" s="8"/>
      <c r="O3" s="11"/>
    </row>
    <row r="4" spans="1:15" ht="18" customHeight="1">
      <c r="A4" s="8">
        <f t="shared" si="0"/>
        <v>1</v>
      </c>
      <c r="B4" s="9">
        <v>3</v>
      </c>
      <c r="C4" s="8">
        <v>1</v>
      </c>
      <c r="D4" s="10">
        <v>8.45922742185747</v>
      </c>
      <c r="E4" s="10">
        <v>44.12030119726239</v>
      </c>
      <c r="F4" s="10">
        <v>-0.44942510949431835</v>
      </c>
      <c r="G4" s="12">
        <v>0.312</v>
      </c>
      <c r="H4" s="9">
        <v>3</v>
      </c>
      <c r="I4" s="8"/>
      <c r="J4" s="8"/>
      <c r="K4" s="8"/>
      <c r="L4" s="8"/>
      <c r="M4" s="8"/>
      <c r="N4" s="8"/>
      <c r="O4" s="11"/>
    </row>
    <row r="5" spans="1:15" ht="18" customHeight="1">
      <c r="A5" s="8">
        <f t="shared" si="0"/>
        <v>2</v>
      </c>
      <c r="B5" s="9">
        <v>4</v>
      </c>
      <c r="C5" s="8">
        <v>1</v>
      </c>
      <c r="D5" s="10">
        <v>10.273481955641067</v>
      </c>
      <c r="E5" s="10">
        <v>42.25570443412502</v>
      </c>
      <c r="F5" s="10">
        <v>-0.35934906549734447</v>
      </c>
      <c r="G5" s="12">
        <v>0.225</v>
      </c>
      <c r="H5" s="9">
        <v>4</v>
      </c>
      <c r="I5" s="8"/>
      <c r="J5" s="8"/>
      <c r="K5" s="8"/>
      <c r="L5" s="8"/>
      <c r="M5" s="8"/>
      <c r="N5" s="8"/>
      <c r="O5" s="11"/>
    </row>
    <row r="6" spans="1:15" ht="18" customHeight="1">
      <c r="A6" s="8">
        <f t="shared" si="0"/>
        <v>2</v>
      </c>
      <c r="B6" s="9">
        <v>5</v>
      </c>
      <c r="C6" s="8">
        <v>1</v>
      </c>
      <c r="D6" s="10">
        <v>12.0171317077762</v>
      </c>
      <c r="E6" s="10">
        <v>45.31024438729843</v>
      </c>
      <c r="F6" s="10">
        <v>-0.460475780981217</v>
      </c>
      <c r="G6" s="12">
        <v>0.214</v>
      </c>
      <c r="H6" s="9">
        <v>5</v>
      </c>
      <c r="I6" s="8"/>
      <c r="J6" s="8"/>
      <c r="K6" s="8"/>
      <c r="L6" s="8"/>
      <c r="M6" s="8"/>
      <c r="N6" s="8"/>
      <c r="O6" s="11"/>
    </row>
    <row r="7" spans="1:15" ht="18" customHeight="1">
      <c r="A7" s="8">
        <f t="shared" si="0"/>
        <v>2</v>
      </c>
      <c r="B7" s="9">
        <v>6</v>
      </c>
      <c r="C7" s="8">
        <v>1</v>
      </c>
      <c r="D7" s="10">
        <v>15.26586658335981</v>
      </c>
      <c r="E7" s="10">
        <v>38.94671957800608</v>
      </c>
      <c r="F7" s="10">
        <v>-0.3349144066280627</v>
      </c>
      <c r="G7" s="12">
        <v>0.265</v>
      </c>
      <c r="H7" s="9">
        <v>6</v>
      </c>
      <c r="I7" s="8"/>
      <c r="J7" s="8"/>
      <c r="K7" s="8"/>
      <c r="L7" s="8"/>
      <c r="M7" s="8"/>
      <c r="N7" s="8"/>
      <c r="O7" s="11"/>
    </row>
    <row r="8" spans="1:15" ht="18" customHeight="1">
      <c r="A8" s="8">
        <f t="shared" si="0"/>
        <v>2</v>
      </c>
      <c r="B8" s="9">
        <v>7</v>
      </c>
      <c r="C8" s="8">
        <v>1</v>
      </c>
      <c r="D8" s="10">
        <v>16.029270283596222</v>
      </c>
      <c r="E8" s="10">
        <v>42.64107048627445</v>
      </c>
      <c r="F8" s="10">
        <v>-0.19975549887691632</v>
      </c>
      <c r="G8" s="12">
        <v>0.275</v>
      </c>
      <c r="H8" s="9">
        <v>7</v>
      </c>
      <c r="I8" s="8"/>
      <c r="J8" s="8"/>
      <c r="K8" s="8"/>
      <c r="L8" s="8"/>
      <c r="M8" s="8"/>
      <c r="N8" s="8"/>
      <c r="O8" s="11"/>
    </row>
    <row r="9" spans="1:15" ht="18" customHeight="1">
      <c r="A9" s="8">
        <f t="shared" si="0"/>
        <v>2</v>
      </c>
      <c r="B9" s="9">
        <v>8</v>
      </c>
      <c r="C9" s="8">
        <v>1</v>
      </c>
      <c r="D9" s="10">
        <v>18.008756163964783</v>
      </c>
      <c r="E9" s="10">
        <v>47.61435067689588</v>
      </c>
      <c r="F9" s="10">
        <v>-0.2640353461361712</v>
      </c>
      <c r="G9" s="12">
        <v>0.267</v>
      </c>
      <c r="H9" s="9">
        <v>8</v>
      </c>
      <c r="I9" s="8"/>
      <c r="J9" s="8"/>
      <c r="K9" s="8"/>
      <c r="L9" s="8"/>
      <c r="M9" s="8"/>
      <c r="N9" s="8"/>
      <c r="O9" s="11"/>
    </row>
    <row r="10" spans="1:15" ht="18" customHeight="1">
      <c r="A10" s="8">
        <f t="shared" si="0"/>
        <v>3</v>
      </c>
      <c r="B10" s="9">
        <v>9</v>
      </c>
      <c r="C10" s="8">
        <v>1</v>
      </c>
      <c r="D10" s="10">
        <v>20.966270736366674</v>
      </c>
      <c r="E10" s="10">
        <v>43.131381104953164</v>
      </c>
      <c r="F10" s="10">
        <v>-0.1790885227408571</v>
      </c>
      <c r="G10" s="12">
        <v>0.201</v>
      </c>
      <c r="H10" s="9">
        <v>9</v>
      </c>
      <c r="I10" s="8"/>
      <c r="J10" s="8"/>
      <c r="K10" s="8"/>
      <c r="L10" s="8"/>
      <c r="M10" s="8"/>
      <c r="N10" s="8"/>
      <c r="O10" s="11"/>
    </row>
    <row r="11" spans="1:15" ht="18" customHeight="1">
      <c r="A11" s="8">
        <f t="shared" si="0"/>
        <v>3</v>
      </c>
      <c r="B11" s="9">
        <v>10</v>
      </c>
      <c r="C11" s="8">
        <v>1</v>
      </c>
      <c r="D11" s="10">
        <v>22.916144961664113</v>
      </c>
      <c r="E11" s="10">
        <v>41.42683628255574</v>
      </c>
      <c r="F11" s="10">
        <v>-0.10052335752610603</v>
      </c>
      <c r="G11" s="12">
        <v>0.325</v>
      </c>
      <c r="H11" s="9">
        <v>10</v>
      </c>
      <c r="I11" s="8"/>
      <c r="J11" s="8"/>
      <c r="K11" s="8"/>
      <c r="L11" s="8"/>
      <c r="M11" s="8"/>
      <c r="N11" s="8"/>
      <c r="O11" s="11"/>
    </row>
    <row r="12" spans="1:15" ht="18" customHeight="1">
      <c r="A12" s="8">
        <f t="shared" si="0"/>
        <v>3</v>
      </c>
      <c r="B12" s="9">
        <v>11</v>
      </c>
      <c r="C12" s="8">
        <v>1</v>
      </c>
      <c r="D12" s="10">
        <v>21.915029187372976</v>
      </c>
      <c r="E12" s="10">
        <v>46.61923852605582</v>
      </c>
      <c r="F12" s="10">
        <v>-0.18821406798191248</v>
      </c>
      <c r="G12" s="12">
        <v>0.201</v>
      </c>
      <c r="H12" s="9">
        <v>11</v>
      </c>
      <c r="I12" s="8"/>
      <c r="J12" s="8"/>
      <c r="K12" s="8"/>
      <c r="L12" s="8"/>
      <c r="M12" s="8"/>
      <c r="N12" s="8"/>
      <c r="O12" s="11"/>
    </row>
    <row r="13" spans="1:15" ht="18" customHeight="1">
      <c r="A13" s="8">
        <f t="shared" si="0"/>
        <v>3</v>
      </c>
      <c r="B13" s="9">
        <v>12</v>
      </c>
      <c r="C13" s="8">
        <v>1</v>
      </c>
      <c r="D13" s="10">
        <v>26.69681752044706</v>
      </c>
      <c r="E13" s="10">
        <v>38.746182604175225</v>
      </c>
      <c r="F13" s="10">
        <v>-0.08344002895288258</v>
      </c>
      <c r="G13" s="12">
        <v>0.214</v>
      </c>
      <c r="H13" s="9">
        <v>12</v>
      </c>
      <c r="I13" s="8"/>
      <c r="J13" s="8"/>
      <c r="K13" s="8"/>
      <c r="L13" s="8"/>
      <c r="M13" s="8"/>
      <c r="N13" s="8"/>
      <c r="O13" s="11"/>
    </row>
    <row r="14" spans="1:15" ht="18" customHeight="1">
      <c r="A14" s="8">
        <f t="shared" si="0"/>
        <v>3</v>
      </c>
      <c r="B14" s="9">
        <v>13</v>
      </c>
      <c r="C14" s="8">
        <v>1</v>
      </c>
      <c r="D14" s="10">
        <v>26.650959529230978</v>
      </c>
      <c r="E14" s="10">
        <v>44.048827242374635</v>
      </c>
      <c r="F14" s="10">
        <v>-0.08968482500898084</v>
      </c>
      <c r="G14" s="12">
        <v>0.15</v>
      </c>
      <c r="H14" s="9">
        <v>13</v>
      </c>
      <c r="I14" s="8"/>
      <c r="J14" s="8"/>
      <c r="K14" s="8"/>
      <c r="L14" s="8"/>
      <c r="M14" s="8"/>
      <c r="N14" s="8"/>
      <c r="O14" s="11"/>
    </row>
    <row r="15" spans="1:15" ht="18" customHeight="1">
      <c r="A15" s="8">
        <f t="shared" si="0"/>
        <v>4</v>
      </c>
      <c r="B15" s="9">
        <v>14</v>
      </c>
      <c r="C15" s="8">
        <v>1</v>
      </c>
      <c r="D15" s="10">
        <v>31.0352831545485</v>
      </c>
      <c r="E15" s="10">
        <v>44.00195149876319</v>
      </c>
      <c r="F15" s="10">
        <v>0.07698633945040323</v>
      </c>
      <c r="G15" s="12">
        <v>0.251</v>
      </c>
      <c r="H15" s="9">
        <v>14</v>
      </c>
      <c r="I15" s="8"/>
      <c r="J15" s="8"/>
      <c r="K15" s="8"/>
      <c r="L15" s="8"/>
      <c r="M15" s="8"/>
      <c r="N15" s="8"/>
      <c r="O15" s="11"/>
    </row>
    <row r="16" spans="1:15" ht="18" customHeight="1">
      <c r="A16" s="8">
        <f t="shared" si="0"/>
        <v>4</v>
      </c>
      <c r="B16" s="9">
        <v>15</v>
      </c>
      <c r="C16" s="8">
        <v>1</v>
      </c>
      <c r="D16" s="10">
        <v>31.574413755637885</v>
      </c>
      <c r="E16" s="10">
        <v>39.58554624885794</v>
      </c>
      <c r="F16" s="10">
        <v>0.029314672907185035</v>
      </c>
      <c r="G16" s="12">
        <v>0.21</v>
      </c>
      <c r="H16" s="9">
        <v>15</v>
      </c>
      <c r="I16" s="8"/>
      <c r="J16" s="8"/>
      <c r="K16" s="8"/>
      <c r="L16" s="8"/>
      <c r="M16" s="8"/>
      <c r="N16" s="8"/>
      <c r="O16" s="11"/>
    </row>
    <row r="17" spans="1:15" ht="18" customHeight="1">
      <c r="A17" s="8">
        <f t="shared" si="0"/>
        <v>4</v>
      </c>
      <c r="B17" s="9">
        <v>16</v>
      </c>
      <c r="C17" s="8">
        <v>1</v>
      </c>
      <c r="D17" s="10">
        <v>34.0658593372886</v>
      </c>
      <c r="E17" s="10">
        <v>42.32956872042179</v>
      </c>
      <c r="F17" s="10">
        <v>0.068369045677864</v>
      </c>
      <c r="G17" s="12">
        <v>0.238</v>
      </c>
      <c r="H17" s="9">
        <v>16</v>
      </c>
      <c r="I17" s="8"/>
      <c r="J17" s="8"/>
      <c r="K17" s="8"/>
      <c r="L17" s="8"/>
      <c r="M17" s="8"/>
      <c r="N17" s="8"/>
      <c r="O17" s="11"/>
    </row>
    <row r="18" spans="1:15" ht="18" customHeight="1">
      <c r="A18" s="8">
        <f t="shared" si="0"/>
        <v>4</v>
      </c>
      <c r="B18" s="9">
        <v>17</v>
      </c>
      <c r="C18" s="8">
        <v>1</v>
      </c>
      <c r="D18" s="10">
        <v>31.81993839208399</v>
      </c>
      <c r="E18" s="10">
        <v>47.07850368022189</v>
      </c>
      <c r="F18" s="10">
        <v>0.023190162334369213</v>
      </c>
      <c r="G18" s="12">
        <v>0.283</v>
      </c>
      <c r="H18" s="9">
        <v>17</v>
      </c>
      <c r="I18" s="8"/>
      <c r="J18" s="8"/>
      <c r="K18" s="8"/>
      <c r="L18" s="8"/>
      <c r="M18" s="8"/>
      <c r="N18" s="8"/>
      <c r="O18" s="11"/>
    </row>
    <row r="19" spans="1:15" ht="18" customHeight="1">
      <c r="A19" s="8">
        <f t="shared" si="0"/>
        <v>4</v>
      </c>
      <c r="B19" s="9">
        <v>18</v>
      </c>
      <c r="C19" s="8">
        <v>1</v>
      </c>
      <c r="D19" s="10">
        <v>36.07517071318173</v>
      </c>
      <c r="E19" s="10">
        <v>48.97276582364365</v>
      </c>
      <c r="F19" s="10">
        <v>0.10435297570668073</v>
      </c>
      <c r="G19" s="12">
        <v>0.216</v>
      </c>
      <c r="H19" s="9">
        <v>18</v>
      </c>
      <c r="I19" s="8"/>
      <c r="J19" s="8"/>
      <c r="K19" s="8"/>
      <c r="L19" s="8"/>
      <c r="M19" s="8"/>
      <c r="N19" s="8"/>
      <c r="O19" s="11"/>
    </row>
    <row r="20" spans="1:15" ht="18" customHeight="1">
      <c r="A20" s="8">
        <f t="shared" si="0"/>
        <v>4</v>
      </c>
      <c r="B20" s="9">
        <v>19</v>
      </c>
      <c r="C20" s="8">
        <v>1</v>
      </c>
      <c r="D20" s="10">
        <v>38.37925804608031</v>
      </c>
      <c r="E20" s="10">
        <v>44.69719378210234</v>
      </c>
      <c r="F20" s="10">
        <v>0.26697356457713295</v>
      </c>
      <c r="G20" s="12">
        <v>0.271</v>
      </c>
      <c r="H20" s="9">
        <v>19</v>
      </c>
      <c r="I20" s="8"/>
      <c r="J20" s="8"/>
      <c r="K20" s="8"/>
      <c r="L20" s="8"/>
      <c r="M20" s="8"/>
      <c r="N20" s="8"/>
      <c r="O20" s="11"/>
    </row>
    <row r="21" spans="1:15" ht="18" customHeight="1">
      <c r="A21" s="8">
        <f t="shared" si="0"/>
        <v>5</v>
      </c>
      <c r="B21" s="9">
        <v>20</v>
      </c>
      <c r="C21" s="8">
        <v>1</v>
      </c>
      <c r="D21" s="10">
        <v>41.79582245915965</v>
      </c>
      <c r="E21" s="10">
        <v>49.13505561023705</v>
      </c>
      <c r="F21" s="10">
        <v>0.3561006663106985</v>
      </c>
      <c r="G21" s="12">
        <v>0.21</v>
      </c>
      <c r="H21" s="9">
        <v>20</v>
      </c>
      <c r="I21" s="8"/>
      <c r="J21" s="8"/>
      <c r="K21" s="8"/>
      <c r="L21" s="8"/>
      <c r="M21" s="8"/>
      <c r="N21" s="8"/>
      <c r="O21" s="11"/>
    </row>
    <row r="22" spans="1:15" ht="18" customHeight="1">
      <c r="A22" s="8">
        <f t="shared" si="0"/>
        <v>5</v>
      </c>
      <c r="B22" s="9">
        <v>21</v>
      </c>
      <c r="C22" s="8">
        <v>1</v>
      </c>
      <c r="D22" s="10">
        <v>45.323706312583</v>
      </c>
      <c r="E22" s="10">
        <v>46.582339980720405</v>
      </c>
      <c r="F22" s="10">
        <v>0.4207835502280459</v>
      </c>
      <c r="G22" s="12">
        <v>0.243</v>
      </c>
      <c r="H22" s="9">
        <v>21</v>
      </c>
      <c r="I22" s="8"/>
      <c r="J22" s="8"/>
      <c r="K22" s="8"/>
      <c r="L22" s="8"/>
      <c r="M22" s="8"/>
      <c r="N22" s="8"/>
      <c r="O22" s="11"/>
    </row>
    <row r="23" spans="1:15" ht="18" customHeight="1">
      <c r="A23" s="8">
        <f t="shared" si="0"/>
        <v>5</v>
      </c>
      <c r="B23" s="9">
        <v>22</v>
      </c>
      <c r="C23" s="8">
        <v>1</v>
      </c>
      <c r="D23" s="10">
        <v>43.82688373955309</v>
      </c>
      <c r="E23" s="10">
        <v>40.75325248316306</v>
      </c>
      <c r="F23" s="10">
        <v>0.6102730757225335</v>
      </c>
      <c r="G23" s="12">
        <v>0.358</v>
      </c>
      <c r="H23" s="9">
        <v>22</v>
      </c>
      <c r="I23" s="8"/>
      <c r="J23" s="8"/>
      <c r="K23" s="8"/>
      <c r="L23" s="8"/>
      <c r="M23" s="8"/>
      <c r="N23" s="8"/>
      <c r="O23" s="11"/>
    </row>
    <row r="24" spans="1:15" ht="18" customHeight="1">
      <c r="A24" s="8">
        <f t="shared" si="0"/>
        <v>1</v>
      </c>
      <c r="B24" s="9">
        <v>23</v>
      </c>
      <c r="C24" s="8">
        <v>1</v>
      </c>
      <c r="D24" s="10">
        <v>0.5966208519891563</v>
      </c>
      <c r="E24" s="10">
        <v>32.71953669726276</v>
      </c>
      <c r="F24" s="10">
        <v>-0.4709294691795264</v>
      </c>
      <c r="G24" s="12">
        <v>0.24</v>
      </c>
      <c r="H24" s="9">
        <v>23</v>
      </c>
      <c r="I24" s="8"/>
      <c r="J24" s="8"/>
      <c r="K24" s="8"/>
      <c r="L24" s="8"/>
      <c r="M24" s="8"/>
      <c r="N24" s="8"/>
      <c r="O24" s="11"/>
    </row>
    <row r="25" spans="1:15" ht="18" customHeight="1">
      <c r="A25" s="8">
        <f t="shared" si="0"/>
        <v>1</v>
      </c>
      <c r="B25" s="9">
        <v>24</v>
      </c>
      <c r="C25" s="8">
        <v>1</v>
      </c>
      <c r="D25" s="10">
        <v>4.988259313383588</v>
      </c>
      <c r="E25" s="10">
        <v>33.20998396929396</v>
      </c>
      <c r="F25" s="10">
        <v>-0.3782952689355539</v>
      </c>
      <c r="G25" s="12">
        <v>0.207</v>
      </c>
      <c r="H25" s="9">
        <v>24</v>
      </c>
      <c r="I25" s="8"/>
      <c r="J25" s="8"/>
      <c r="K25" s="8"/>
      <c r="L25" s="8"/>
      <c r="M25" s="8"/>
      <c r="N25" s="8"/>
      <c r="O25" s="11"/>
    </row>
    <row r="26" spans="1:15" ht="18" customHeight="1">
      <c r="A26" s="8">
        <f t="shared" si="0"/>
        <v>1</v>
      </c>
      <c r="B26" s="9">
        <v>25</v>
      </c>
      <c r="C26" s="8">
        <v>1</v>
      </c>
      <c r="D26" s="10">
        <v>3.0653209115550606</v>
      </c>
      <c r="E26" s="10">
        <v>37.12525770966336</v>
      </c>
      <c r="F26" s="10">
        <v>-0.4606919535076214</v>
      </c>
      <c r="G26" s="12">
        <v>0.185</v>
      </c>
      <c r="H26" s="9">
        <v>25</v>
      </c>
      <c r="I26" s="8"/>
      <c r="J26" s="8"/>
      <c r="K26" s="8"/>
      <c r="L26" s="8"/>
      <c r="M26" s="8"/>
      <c r="N26" s="8"/>
      <c r="O26" s="11"/>
    </row>
    <row r="27" spans="1:15" ht="18" customHeight="1">
      <c r="A27" s="8">
        <f t="shared" si="0"/>
        <v>1</v>
      </c>
      <c r="B27" s="9">
        <v>26</v>
      </c>
      <c r="C27" s="8">
        <v>1</v>
      </c>
      <c r="D27" s="10">
        <v>5.418976712373705</v>
      </c>
      <c r="E27" s="10">
        <v>38.72782140467308</v>
      </c>
      <c r="F27" s="10">
        <v>-0.43396962368360104</v>
      </c>
      <c r="G27" s="12">
        <v>0.218</v>
      </c>
      <c r="H27" s="9">
        <v>26</v>
      </c>
      <c r="I27" s="8"/>
      <c r="J27" s="8"/>
      <c r="K27" s="8"/>
      <c r="L27" s="8"/>
      <c r="M27" s="8"/>
      <c r="N27" s="8"/>
      <c r="O27" s="11"/>
    </row>
    <row r="28" spans="1:15" ht="18" customHeight="1">
      <c r="A28" s="8">
        <f t="shared" si="0"/>
        <v>1</v>
      </c>
      <c r="B28" s="9">
        <v>27</v>
      </c>
      <c r="C28" s="8">
        <v>1</v>
      </c>
      <c r="D28" s="10">
        <v>7.651624153012277</v>
      </c>
      <c r="E28" s="10">
        <v>37.25708846413498</v>
      </c>
      <c r="F28" s="10">
        <v>-0.40457747569368774</v>
      </c>
      <c r="G28" s="12">
        <v>0.256</v>
      </c>
      <c r="H28" s="9">
        <v>27</v>
      </c>
      <c r="I28" s="8"/>
      <c r="J28" s="8"/>
      <c r="K28" s="8"/>
      <c r="L28" s="8"/>
      <c r="M28" s="8"/>
      <c r="N28" s="8"/>
      <c r="O28" s="11"/>
    </row>
    <row r="29" spans="1:15" ht="18" customHeight="1">
      <c r="A29" s="8">
        <f t="shared" si="0"/>
        <v>1</v>
      </c>
      <c r="B29" s="9">
        <v>28</v>
      </c>
      <c r="C29" s="8">
        <v>1</v>
      </c>
      <c r="D29" s="10">
        <v>8.653898961202186</v>
      </c>
      <c r="E29" s="10">
        <v>34.81519584345463</v>
      </c>
      <c r="F29" s="10">
        <v>-0.3694205026800731</v>
      </c>
      <c r="G29" s="12">
        <v>0.187</v>
      </c>
      <c r="H29" s="9">
        <v>28</v>
      </c>
      <c r="I29" s="8"/>
      <c r="J29" s="8"/>
      <c r="K29" s="8"/>
      <c r="L29" s="8"/>
      <c r="M29" s="8"/>
      <c r="N29" s="8"/>
      <c r="O29" s="11"/>
    </row>
    <row r="30" spans="1:15" ht="18" customHeight="1">
      <c r="A30" s="8">
        <f t="shared" si="0"/>
        <v>1</v>
      </c>
      <c r="B30" s="9">
        <v>29</v>
      </c>
      <c r="C30" s="8">
        <v>1</v>
      </c>
      <c r="D30" s="10">
        <v>9.173696266274888</v>
      </c>
      <c r="E30" s="10">
        <v>31.678257918039936</v>
      </c>
      <c r="F30" s="10">
        <v>-0.3872646555815764</v>
      </c>
      <c r="G30" s="12">
        <v>0.222</v>
      </c>
      <c r="H30" s="9">
        <v>29</v>
      </c>
      <c r="I30" s="8"/>
      <c r="J30" s="8"/>
      <c r="K30" s="8"/>
      <c r="L30" s="8"/>
      <c r="M30" s="8"/>
      <c r="N30" s="8"/>
      <c r="O30" s="11"/>
    </row>
    <row r="31" spans="1:15" ht="18" customHeight="1">
      <c r="A31" s="8">
        <f t="shared" si="0"/>
        <v>2</v>
      </c>
      <c r="B31" s="9">
        <v>30</v>
      </c>
      <c r="C31" s="8">
        <v>1</v>
      </c>
      <c r="D31" s="10">
        <v>11.347405309863586</v>
      </c>
      <c r="E31" s="10">
        <v>30.45151793523977</v>
      </c>
      <c r="F31" s="10">
        <v>-0.33257359196514863</v>
      </c>
      <c r="G31" s="12">
        <v>0.177</v>
      </c>
      <c r="H31" s="9">
        <v>30</v>
      </c>
      <c r="I31" s="8"/>
      <c r="J31" s="8"/>
      <c r="K31" s="8"/>
      <c r="L31" s="8"/>
      <c r="M31" s="8"/>
      <c r="N31" s="8"/>
      <c r="O31" s="11"/>
    </row>
    <row r="32" spans="1:15" ht="18" customHeight="1">
      <c r="A32" s="8">
        <f t="shared" si="0"/>
        <v>2</v>
      </c>
      <c r="B32" s="9">
        <v>31</v>
      </c>
      <c r="C32" s="8">
        <v>1</v>
      </c>
      <c r="D32" s="10">
        <v>14.689529253694369</v>
      </c>
      <c r="E32" s="10">
        <v>31.324064646314184</v>
      </c>
      <c r="F32" s="10">
        <v>-0.2676827745331124</v>
      </c>
      <c r="G32" s="12">
        <v>0.257</v>
      </c>
      <c r="H32" s="9">
        <v>31</v>
      </c>
      <c r="I32" s="8"/>
      <c r="J32" s="8"/>
      <c r="K32" s="8"/>
      <c r="L32" s="8"/>
      <c r="M32" s="8"/>
      <c r="N32" s="8"/>
      <c r="O32" s="11"/>
    </row>
    <row r="33" spans="1:15" ht="18" customHeight="1">
      <c r="A33" s="8">
        <f t="shared" si="0"/>
        <v>2</v>
      </c>
      <c r="B33" s="9">
        <v>32</v>
      </c>
      <c r="C33" s="8">
        <v>1</v>
      </c>
      <c r="D33" s="10">
        <v>17.6223001357862</v>
      </c>
      <c r="E33" s="10">
        <v>35.739263824473014</v>
      </c>
      <c r="F33" s="10">
        <v>-0.30068502313460127</v>
      </c>
      <c r="G33" s="12">
        <v>0.217</v>
      </c>
      <c r="H33" s="9">
        <v>32</v>
      </c>
      <c r="I33" s="8"/>
      <c r="J33" s="8"/>
      <c r="K33" s="8"/>
      <c r="L33" s="8"/>
      <c r="M33" s="8"/>
      <c r="N33" s="8"/>
      <c r="O33" s="11"/>
    </row>
    <row r="34" spans="1:15" ht="18" customHeight="1">
      <c r="A34" s="8">
        <f t="shared" si="0"/>
        <v>3</v>
      </c>
      <c r="B34" s="9">
        <v>33</v>
      </c>
      <c r="C34" s="8">
        <v>1</v>
      </c>
      <c r="D34" s="10">
        <v>22.571486097238985</v>
      </c>
      <c r="E34" s="10">
        <v>34.011995701004174</v>
      </c>
      <c r="F34" s="10">
        <v>-0.12601852573622724</v>
      </c>
      <c r="G34" s="12">
        <v>0.206</v>
      </c>
      <c r="H34" s="9">
        <v>33</v>
      </c>
      <c r="I34" s="8"/>
      <c r="J34" s="8"/>
      <c r="K34" s="8"/>
      <c r="L34" s="8"/>
      <c r="M34" s="8"/>
      <c r="N34" s="8"/>
      <c r="O34" s="11"/>
    </row>
    <row r="35" spans="1:15" ht="18" customHeight="1">
      <c r="A35" s="8">
        <f t="shared" si="0"/>
        <v>3</v>
      </c>
      <c r="B35" s="9">
        <v>34</v>
      </c>
      <c r="C35" s="8">
        <v>1</v>
      </c>
      <c r="D35" s="10">
        <v>22.00861374196979</v>
      </c>
      <c r="E35" s="10">
        <v>36.17398852697597</v>
      </c>
      <c r="F35" s="10">
        <v>-0.19711875175828883</v>
      </c>
      <c r="G35" s="12">
        <v>0.24</v>
      </c>
      <c r="H35" s="9">
        <v>34</v>
      </c>
      <c r="I35" s="8"/>
      <c r="J35" s="8"/>
      <c r="K35" s="8"/>
      <c r="L35" s="8"/>
      <c r="M35" s="8"/>
      <c r="N35" s="8"/>
      <c r="O35" s="11"/>
    </row>
    <row r="36" spans="1:15" ht="18" customHeight="1">
      <c r="A36" s="8">
        <f t="shared" si="0"/>
        <v>3</v>
      </c>
      <c r="B36" s="9">
        <v>35</v>
      </c>
      <c r="C36" s="8">
        <v>1</v>
      </c>
      <c r="D36" s="10">
        <v>23.206026118385658</v>
      </c>
      <c r="E36" s="10">
        <v>30.502112117280102</v>
      </c>
      <c r="F36" s="10">
        <v>-0.10055418466052099</v>
      </c>
      <c r="G36" s="12">
        <v>0.23</v>
      </c>
      <c r="H36" s="9">
        <v>35</v>
      </c>
      <c r="I36" s="8"/>
      <c r="J36" s="8"/>
      <c r="K36" s="8"/>
      <c r="L36" s="8"/>
      <c r="M36" s="8"/>
      <c r="N36" s="8"/>
      <c r="O36" s="11"/>
    </row>
    <row r="37" spans="1:15" ht="18" customHeight="1">
      <c r="A37" s="8">
        <f t="shared" si="0"/>
        <v>3</v>
      </c>
      <c r="B37" s="9">
        <v>36</v>
      </c>
      <c r="C37" s="8">
        <v>1</v>
      </c>
      <c r="D37" s="10">
        <v>27.37590528364399</v>
      </c>
      <c r="E37" s="10">
        <v>30.59994686343068</v>
      </c>
      <c r="F37" s="10">
        <v>-0.018342900124723838</v>
      </c>
      <c r="G37" s="12">
        <v>0.22</v>
      </c>
      <c r="H37" s="9">
        <v>36</v>
      </c>
      <c r="I37" s="8"/>
      <c r="J37" s="8"/>
      <c r="K37" s="8"/>
      <c r="L37" s="8"/>
      <c r="M37" s="8"/>
      <c r="N37" s="8"/>
      <c r="O37" s="11"/>
    </row>
    <row r="38" spans="1:15" ht="18" customHeight="1">
      <c r="A38" s="8">
        <f t="shared" si="0"/>
        <v>3</v>
      </c>
      <c r="B38" s="9">
        <v>37</v>
      </c>
      <c r="C38" s="8">
        <v>1</v>
      </c>
      <c r="D38" s="10">
        <v>28.32124471223149</v>
      </c>
      <c r="E38" s="10">
        <v>32.903290936644595</v>
      </c>
      <c r="F38" s="10">
        <v>0.03678941111890904</v>
      </c>
      <c r="G38" s="12">
        <v>0.242</v>
      </c>
      <c r="H38" s="9">
        <v>37</v>
      </c>
      <c r="I38" s="8"/>
      <c r="J38" s="8"/>
      <c r="K38" s="8"/>
      <c r="L38" s="8"/>
      <c r="M38" s="8"/>
      <c r="N38" s="8"/>
      <c r="O38" s="11"/>
    </row>
    <row r="39" spans="1:15" ht="18" customHeight="1">
      <c r="A39" s="8">
        <f t="shared" si="0"/>
        <v>3</v>
      </c>
      <c r="B39" s="9">
        <v>38</v>
      </c>
      <c r="C39" s="8">
        <v>1</v>
      </c>
      <c r="D39" s="10">
        <v>27.851549737947423</v>
      </c>
      <c r="E39" s="10">
        <v>35.470176077774724</v>
      </c>
      <c r="F39" s="10">
        <v>-0.008448096110468595</v>
      </c>
      <c r="G39" s="12">
        <v>0.238</v>
      </c>
      <c r="H39" s="9">
        <v>38</v>
      </c>
      <c r="I39" s="8"/>
      <c r="J39" s="8"/>
      <c r="K39" s="8"/>
      <c r="L39" s="8"/>
      <c r="M39" s="8"/>
      <c r="N39" s="8"/>
      <c r="O39" s="11"/>
    </row>
    <row r="40" spans="1:15" ht="18" customHeight="1">
      <c r="A40" s="8">
        <f t="shared" si="0"/>
        <v>4</v>
      </c>
      <c r="B40" s="9">
        <v>39</v>
      </c>
      <c r="C40" s="8">
        <v>1</v>
      </c>
      <c r="D40" s="10">
        <v>30.736869224768114</v>
      </c>
      <c r="E40" s="10">
        <v>35.1199214158649</v>
      </c>
      <c r="F40" s="10">
        <v>0.0647666137265426</v>
      </c>
      <c r="G40" s="12">
        <v>0.216</v>
      </c>
      <c r="H40" s="9">
        <v>39</v>
      </c>
      <c r="I40" s="8"/>
      <c r="J40" s="8"/>
      <c r="K40" s="8"/>
      <c r="L40" s="8"/>
      <c r="M40" s="8"/>
      <c r="N40" s="8"/>
      <c r="O40" s="11"/>
    </row>
    <row r="41" spans="1:15" ht="18" customHeight="1">
      <c r="A41" s="8">
        <f t="shared" si="0"/>
        <v>4</v>
      </c>
      <c r="B41" s="9">
        <v>40</v>
      </c>
      <c r="C41" s="8">
        <v>1</v>
      </c>
      <c r="D41" s="10">
        <v>31.81800886302852</v>
      </c>
      <c r="E41" s="10">
        <v>33.11878667725505</v>
      </c>
      <c r="F41" s="10">
        <v>0.15963503765655093</v>
      </c>
      <c r="G41" s="12">
        <v>0.228</v>
      </c>
      <c r="H41" s="9">
        <v>40</v>
      </c>
      <c r="I41" s="8"/>
      <c r="J41" s="8"/>
      <c r="K41" s="8"/>
      <c r="L41" s="8"/>
      <c r="M41" s="8"/>
      <c r="N41" s="8"/>
      <c r="O41" s="11"/>
    </row>
    <row r="42" spans="1:15" ht="18" customHeight="1">
      <c r="A42" s="8">
        <f t="shared" si="0"/>
        <v>4</v>
      </c>
      <c r="B42" s="9">
        <v>41</v>
      </c>
      <c r="C42" s="8">
        <v>1</v>
      </c>
      <c r="D42" s="10">
        <v>35.25406194722634</v>
      </c>
      <c r="E42" s="10">
        <v>31.392935868414792</v>
      </c>
      <c r="F42" s="10">
        <v>0.23958433139742816</v>
      </c>
      <c r="G42" s="12">
        <v>0.168</v>
      </c>
      <c r="H42" s="9">
        <v>41</v>
      </c>
      <c r="I42" s="8"/>
      <c r="J42" s="8"/>
      <c r="K42" s="8"/>
      <c r="L42" s="8"/>
      <c r="M42" s="8"/>
      <c r="N42" s="8"/>
      <c r="O42" s="11"/>
    </row>
    <row r="43" spans="1:15" ht="18" customHeight="1">
      <c r="A43" s="8">
        <f t="shared" si="0"/>
        <v>4</v>
      </c>
      <c r="B43" s="9">
        <v>42</v>
      </c>
      <c r="C43" s="8">
        <v>1</v>
      </c>
      <c r="D43" s="10">
        <v>38.465668628887556</v>
      </c>
      <c r="E43" s="10">
        <v>38.967432489251834</v>
      </c>
      <c r="F43" s="10">
        <v>0.3050998643234468</v>
      </c>
      <c r="G43" s="12">
        <v>0.323</v>
      </c>
      <c r="H43" s="9">
        <v>42</v>
      </c>
      <c r="I43" s="8"/>
      <c r="J43" s="8"/>
      <c r="K43" s="8"/>
      <c r="L43" s="8"/>
      <c r="M43" s="8"/>
      <c r="N43" s="8"/>
      <c r="O43" s="11"/>
    </row>
    <row r="44" spans="1:15" ht="18" customHeight="1">
      <c r="A44" s="8">
        <f t="shared" si="0"/>
        <v>4</v>
      </c>
      <c r="B44" s="9">
        <v>43</v>
      </c>
      <c r="C44" s="8">
        <v>1</v>
      </c>
      <c r="D44" s="10">
        <v>39.732470685460136</v>
      </c>
      <c r="E44" s="10">
        <v>33.57961748171246</v>
      </c>
      <c r="F44" s="10">
        <v>0.3567723584964966</v>
      </c>
      <c r="G44" s="12">
        <v>0.254</v>
      </c>
      <c r="H44" s="9">
        <v>43</v>
      </c>
      <c r="I44" s="8"/>
      <c r="J44" s="8"/>
      <c r="K44" s="8"/>
      <c r="L44" s="8"/>
      <c r="M44" s="8"/>
      <c r="N44" s="8"/>
      <c r="O44" s="11"/>
    </row>
    <row r="45" spans="1:15" ht="18" customHeight="1">
      <c r="A45" s="8">
        <f t="shared" si="0"/>
        <v>5</v>
      </c>
      <c r="B45" s="9">
        <v>44</v>
      </c>
      <c r="C45" s="8">
        <v>1</v>
      </c>
      <c r="D45" s="10">
        <v>43.169178554267525</v>
      </c>
      <c r="E45" s="10">
        <v>32.19570672541715</v>
      </c>
      <c r="F45" s="10">
        <v>0.4976323779727576</v>
      </c>
      <c r="G45" s="12">
        <v>0.245</v>
      </c>
      <c r="H45" s="9">
        <v>44</v>
      </c>
      <c r="I45" s="8"/>
      <c r="J45" s="8"/>
      <c r="K45" s="8"/>
      <c r="L45" s="8"/>
      <c r="M45" s="8"/>
      <c r="N45" s="8"/>
      <c r="O45" s="11"/>
    </row>
    <row r="46" spans="1:15" ht="18" customHeight="1">
      <c r="A46" s="8">
        <f t="shared" si="0"/>
        <v>5</v>
      </c>
      <c r="B46" s="9">
        <v>45</v>
      </c>
      <c r="C46" s="8">
        <v>1</v>
      </c>
      <c r="D46" s="10">
        <v>43.44971234038228</v>
      </c>
      <c r="E46" s="10">
        <v>36.38213889161747</v>
      </c>
      <c r="F46" s="10">
        <v>0.4513628711916311</v>
      </c>
      <c r="G46" s="12">
        <v>0.298</v>
      </c>
      <c r="H46" s="9">
        <v>45</v>
      </c>
      <c r="I46" s="8"/>
      <c r="J46" s="8"/>
      <c r="K46" s="8"/>
      <c r="L46" s="8"/>
      <c r="M46" s="8"/>
      <c r="N46" s="8"/>
      <c r="O46" s="11"/>
    </row>
    <row r="47" spans="1:15" ht="18" customHeight="1">
      <c r="A47" s="8">
        <f t="shared" si="0"/>
        <v>1</v>
      </c>
      <c r="B47" s="9">
        <v>46</v>
      </c>
      <c r="C47" s="8">
        <v>1</v>
      </c>
      <c r="D47" s="10">
        <v>2.4768266148270484</v>
      </c>
      <c r="E47" s="10">
        <v>29.29625964983923</v>
      </c>
      <c r="F47" s="10">
        <v>-0.3922250762921947</v>
      </c>
      <c r="G47" s="12">
        <v>0.163</v>
      </c>
      <c r="H47" s="9">
        <v>46</v>
      </c>
      <c r="I47" s="8"/>
      <c r="J47" s="8"/>
      <c r="K47" s="8"/>
      <c r="L47" s="8"/>
      <c r="M47" s="8"/>
      <c r="N47" s="8"/>
      <c r="O47" s="11"/>
    </row>
    <row r="48" spans="1:15" ht="18" customHeight="1">
      <c r="A48" s="8">
        <f t="shared" si="0"/>
        <v>1</v>
      </c>
      <c r="B48" s="9">
        <v>47</v>
      </c>
      <c r="C48" s="8">
        <v>1</v>
      </c>
      <c r="D48" s="10">
        <v>2.7796279632268903</v>
      </c>
      <c r="E48" s="10">
        <v>24.239612284596245</v>
      </c>
      <c r="F48" s="10">
        <v>-0.3881376105720631</v>
      </c>
      <c r="G48" s="12">
        <v>0.227</v>
      </c>
      <c r="H48" s="9">
        <v>47</v>
      </c>
      <c r="I48" s="8"/>
      <c r="J48" s="8"/>
      <c r="K48" s="8"/>
      <c r="L48" s="8"/>
      <c r="M48" s="8"/>
      <c r="N48" s="8"/>
      <c r="O48" s="11"/>
    </row>
    <row r="49" spans="1:15" ht="18" customHeight="1">
      <c r="A49" s="8">
        <f t="shared" si="0"/>
        <v>1</v>
      </c>
      <c r="B49" s="9">
        <v>48</v>
      </c>
      <c r="C49" s="8">
        <v>1</v>
      </c>
      <c r="D49" s="10">
        <v>5.419163390648763</v>
      </c>
      <c r="E49" s="10">
        <v>20.996176978630526</v>
      </c>
      <c r="F49" s="10">
        <v>-0.3281365691260881</v>
      </c>
      <c r="G49" s="12">
        <v>0.228</v>
      </c>
      <c r="H49" s="9">
        <v>48</v>
      </c>
      <c r="I49" s="8"/>
      <c r="J49" s="8"/>
      <c r="K49" s="8"/>
      <c r="L49" s="8"/>
      <c r="M49" s="8"/>
      <c r="N49" s="8"/>
      <c r="O49" s="11"/>
    </row>
    <row r="50" spans="1:15" ht="18" customHeight="1">
      <c r="A50" s="8">
        <f t="shared" si="0"/>
        <v>1</v>
      </c>
      <c r="B50" s="9">
        <v>49</v>
      </c>
      <c r="C50" s="8">
        <v>1</v>
      </c>
      <c r="D50" s="10">
        <v>7.19790197009287</v>
      </c>
      <c r="E50" s="10">
        <v>22.232700825891964</v>
      </c>
      <c r="F50" s="10">
        <v>-0.27859588119699186</v>
      </c>
      <c r="G50" s="12">
        <v>0.275</v>
      </c>
      <c r="H50" s="9">
        <v>49</v>
      </c>
      <c r="I50" s="8"/>
      <c r="J50" s="8"/>
      <c r="K50" s="8"/>
      <c r="L50" s="8"/>
      <c r="M50" s="8"/>
      <c r="N50" s="8"/>
      <c r="O50" s="11"/>
    </row>
    <row r="51" spans="1:15" ht="18" customHeight="1">
      <c r="A51" s="8">
        <f t="shared" si="0"/>
        <v>1</v>
      </c>
      <c r="B51" s="9">
        <v>50</v>
      </c>
      <c r="C51" s="8">
        <v>1</v>
      </c>
      <c r="D51" s="10">
        <v>6.15409921204441</v>
      </c>
      <c r="E51" s="10">
        <v>23.618626784732</v>
      </c>
      <c r="F51" s="10">
        <v>-0.30908814063128126</v>
      </c>
      <c r="G51" s="12">
        <v>0.25</v>
      </c>
      <c r="H51" s="9">
        <v>50</v>
      </c>
      <c r="I51" s="8"/>
      <c r="J51" s="8"/>
      <c r="K51" s="8"/>
      <c r="L51" s="8"/>
      <c r="M51" s="8"/>
      <c r="N51" s="8"/>
      <c r="O51" s="11"/>
    </row>
    <row r="52" spans="1:15" ht="18" customHeight="1">
      <c r="A52" s="8">
        <f t="shared" si="0"/>
        <v>1</v>
      </c>
      <c r="B52" s="9">
        <v>51</v>
      </c>
      <c r="C52" s="8">
        <v>1</v>
      </c>
      <c r="D52" s="10">
        <v>7.772385212370567</v>
      </c>
      <c r="E52" s="10">
        <v>27.781927475601474</v>
      </c>
      <c r="F52" s="10">
        <v>-0.34126545725574015</v>
      </c>
      <c r="G52" s="12">
        <v>0.221</v>
      </c>
      <c r="H52" s="9">
        <v>51</v>
      </c>
      <c r="I52" s="8"/>
      <c r="J52" s="8"/>
      <c r="K52" s="8"/>
      <c r="L52" s="8"/>
      <c r="M52" s="8"/>
      <c r="N52" s="8"/>
      <c r="O52" s="11"/>
    </row>
    <row r="53" spans="1:15" ht="18" customHeight="1">
      <c r="A53" s="8">
        <f t="shared" si="0"/>
        <v>1</v>
      </c>
      <c r="B53" s="9">
        <v>52</v>
      </c>
      <c r="C53" s="8">
        <v>1</v>
      </c>
      <c r="D53" s="10">
        <v>9.902233305604591</v>
      </c>
      <c r="E53" s="10">
        <v>25.709718675508558</v>
      </c>
      <c r="F53" s="10">
        <v>-0.24071134611243367</v>
      </c>
      <c r="G53" s="12">
        <v>0.213</v>
      </c>
      <c r="H53" s="9">
        <v>52</v>
      </c>
      <c r="I53" s="8"/>
      <c r="J53" s="8"/>
      <c r="K53" s="8"/>
      <c r="L53" s="8"/>
      <c r="M53" s="8"/>
      <c r="N53" s="8"/>
      <c r="O53" s="11"/>
    </row>
    <row r="54" spans="1:15" ht="18" customHeight="1">
      <c r="A54" s="8">
        <f t="shared" si="0"/>
        <v>2</v>
      </c>
      <c r="B54" s="9">
        <v>53</v>
      </c>
      <c r="C54" s="8">
        <v>1</v>
      </c>
      <c r="D54" s="10">
        <v>12.627771789988909</v>
      </c>
      <c r="E54" s="10">
        <v>21.000677182431964</v>
      </c>
      <c r="F54" s="10">
        <v>-0.22704387986150149</v>
      </c>
      <c r="G54" s="12">
        <v>0.192</v>
      </c>
      <c r="H54" s="9">
        <v>53</v>
      </c>
      <c r="I54" s="8"/>
      <c r="J54" s="8"/>
      <c r="K54" s="8"/>
      <c r="L54" s="8"/>
      <c r="M54" s="8"/>
      <c r="N54" s="8"/>
      <c r="O54" s="11"/>
    </row>
    <row r="55" spans="1:15" ht="18" customHeight="1">
      <c r="A55" s="8">
        <f t="shared" si="0"/>
        <v>2</v>
      </c>
      <c r="B55" s="9">
        <v>54</v>
      </c>
      <c r="C55" s="8">
        <v>1</v>
      </c>
      <c r="D55" s="10">
        <v>16.240379325849602</v>
      </c>
      <c r="E55" s="10">
        <v>28.136532941561203</v>
      </c>
      <c r="F55" s="10">
        <v>-0.2677900540011303</v>
      </c>
      <c r="G55" s="12">
        <v>0.204</v>
      </c>
      <c r="H55" s="9">
        <v>54</v>
      </c>
      <c r="I55" s="8"/>
      <c r="J55" s="8"/>
      <c r="K55" s="8"/>
      <c r="L55" s="8"/>
      <c r="M55" s="8"/>
      <c r="N55" s="8"/>
      <c r="O55" s="11"/>
    </row>
    <row r="56" spans="1:15" ht="18" customHeight="1">
      <c r="A56" s="8">
        <f t="shared" si="0"/>
        <v>2</v>
      </c>
      <c r="B56" s="9">
        <v>55</v>
      </c>
      <c r="C56" s="8">
        <v>1</v>
      </c>
      <c r="D56" s="10">
        <v>19.382860178178074</v>
      </c>
      <c r="E56" s="10">
        <v>28.127394574057657</v>
      </c>
      <c r="F56" s="10">
        <v>-0.0837373196904356</v>
      </c>
      <c r="G56" s="12">
        <v>0.303</v>
      </c>
      <c r="H56" s="9">
        <v>55</v>
      </c>
      <c r="I56" s="8"/>
      <c r="J56" s="8"/>
      <c r="K56" s="8"/>
      <c r="L56" s="8"/>
      <c r="M56" s="8"/>
      <c r="N56" s="8"/>
      <c r="O56" s="11"/>
    </row>
    <row r="57" spans="1:15" ht="18" customHeight="1">
      <c r="A57" s="8">
        <f t="shared" si="0"/>
        <v>3</v>
      </c>
      <c r="B57" s="9">
        <v>56</v>
      </c>
      <c r="C57" s="8">
        <v>1</v>
      </c>
      <c r="D57" s="10">
        <v>20.79298225308316</v>
      </c>
      <c r="E57" s="10">
        <v>23.19687636665406</v>
      </c>
      <c r="F57" s="10">
        <v>-0.08648291305581998</v>
      </c>
      <c r="G57" s="12">
        <v>0.188</v>
      </c>
      <c r="H57" s="9">
        <v>56</v>
      </c>
      <c r="I57" s="8"/>
      <c r="J57" s="8"/>
      <c r="K57" s="8"/>
      <c r="L57" s="8"/>
      <c r="M57" s="8"/>
      <c r="N57" s="8"/>
      <c r="O57" s="11"/>
    </row>
    <row r="58" spans="1:15" ht="18" customHeight="1">
      <c r="A58" s="8">
        <f t="shared" si="0"/>
        <v>3</v>
      </c>
      <c r="B58" s="9">
        <v>57</v>
      </c>
      <c r="C58" s="8">
        <v>1</v>
      </c>
      <c r="D58" s="10">
        <v>20.49443070737948</v>
      </c>
      <c r="E58" s="10">
        <v>20.448293347652164</v>
      </c>
      <c r="F58" s="10">
        <v>0.002326627637100287</v>
      </c>
      <c r="G58" s="12">
        <v>0.292</v>
      </c>
      <c r="H58" s="9">
        <v>57</v>
      </c>
      <c r="I58" s="8"/>
      <c r="J58" s="8"/>
      <c r="K58" s="8"/>
      <c r="L58" s="8"/>
      <c r="M58" s="8"/>
      <c r="N58" s="8"/>
      <c r="O58" s="11"/>
    </row>
    <row r="59" spans="1:15" ht="18" customHeight="1">
      <c r="A59" s="8">
        <f t="shared" si="0"/>
        <v>3</v>
      </c>
      <c r="B59" s="9">
        <v>58</v>
      </c>
      <c r="C59" s="8">
        <v>1</v>
      </c>
      <c r="D59" s="10">
        <v>22.69933131005622</v>
      </c>
      <c r="E59" s="10">
        <v>22.236579441708283</v>
      </c>
      <c r="F59" s="10">
        <v>0.012152673404783432</v>
      </c>
      <c r="G59" s="12">
        <v>0.239</v>
      </c>
      <c r="H59" s="9">
        <v>58</v>
      </c>
      <c r="I59" s="8"/>
      <c r="J59" s="8"/>
      <c r="K59" s="8"/>
      <c r="L59" s="8"/>
      <c r="M59" s="8"/>
      <c r="N59" s="8"/>
      <c r="O59" s="11"/>
    </row>
    <row r="60" spans="1:15" ht="18" customHeight="1">
      <c r="A60" s="8">
        <f t="shared" si="0"/>
        <v>3</v>
      </c>
      <c r="B60" s="9">
        <v>59</v>
      </c>
      <c r="C60" s="8">
        <v>1</v>
      </c>
      <c r="D60" s="10">
        <v>23.56674046466807</v>
      </c>
      <c r="E60" s="10">
        <v>26.040172976949282</v>
      </c>
      <c r="F60" s="10">
        <v>-0.0729036355784726</v>
      </c>
      <c r="G60" s="12">
        <v>0.193</v>
      </c>
      <c r="H60" s="9">
        <v>59</v>
      </c>
      <c r="I60" s="8"/>
      <c r="J60" s="8"/>
      <c r="K60" s="8"/>
      <c r="L60" s="8"/>
      <c r="M60" s="8"/>
      <c r="N60" s="8"/>
      <c r="O60" s="11"/>
    </row>
    <row r="61" spans="1:15" ht="18" customHeight="1">
      <c r="A61" s="8">
        <f t="shared" si="0"/>
        <v>3</v>
      </c>
      <c r="B61" s="9">
        <v>60</v>
      </c>
      <c r="C61" s="8">
        <v>1</v>
      </c>
      <c r="D61" s="10">
        <v>26.290634513272636</v>
      </c>
      <c r="E61" s="10">
        <v>24.77305829329974</v>
      </c>
      <c r="F61" s="10">
        <v>0.005261981347187278</v>
      </c>
      <c r="G61" s="12">
        <v>0.187</v>
      </c>
      <c r="H61" s="9">
        <v>60</v>
      </c>
      <c r="I61" s="8"/>
      <c r="J61" s="8"/>
      <c r="K61" s="8"/>
      <c r="L61" s="8"/>
      <c r="M61" s="8"/>
      <c r="N61" s="8"/>
      <c r="O61" s="11"/>
    </row>
    <row r="62" spans="1:15" ht="18" customHeight="1">
      <c r="A62" s="8">
        <f t="shared" si="0"/>
        <v>3</v>
      </c>
      <c r="B62" s="9">
        <v>61</v>
      </c>
      <c r="C62" s="8">
        <v>1</v>
      </c>
      <c r="D62" s="10">
        <v>25.16572924621388</v>
      </c>
      <c r="E62" s="10">
        <v>19.607854035767513</v>
      </c>
      <c r="F62" s="10">
        <v>0.04262071481011126</v>
      </c>
      <c r="G62" s="12">
        <v>0.204</v>
      </c>
      <c r="H62" s="9">
        <v>61</v>
      </c>
      <c r="I62" s="8"/>
      <c r="J62" s="8"/>
      <c r="K62" s="8"/>
      <c r="L62" s="8"/>
      <c r="M62" s="8"/>
      <c r="N62" s="8"/>
      <c r="O62" s="11"/>
    </row>
    <row r="63" spans="1:15" ht="18" customHeight="1">
      <c r="A63" s="8">
        <f t="shared" si="0"/>
        <v>3</v>
      </c>
      <c r="B63" s="9">
        <v>62</v>
      </c>
      <c r="C63" s="8">
        <v>1</v>
      </c>
      <c r="D63" s="10">
        <v>27.108578427290443</v>
      </c>
      <c r="E63" s="10">
        <v>20.245022707592497</v>
      </c>
      <c r="F63" s="10">
        <v>0.14764946464799206</v>
      </c>
      <c r="G63" s="12">
        <v>0.28</v>
      </c>
      <c r="H63" s="9">
        <v>62</v>
      </c>
      <c r="I63" s="8"/>
      <c r="J63" s="8"/>
      <c r="K63" s="8"/>
      <c r="L63" s="8"/>
      <c r="M63" s="8"/>
      <c r="N63" s="8"/>
      <c r="O63" s="11"/>
    </row>
    <row r="64" spans="1:15" ht="18" customHeight="1">
      <c r="A64" s="8">
        <f t="shared" si="0"/>
        <v>3</v>
      </c>
      <c r="B64" s="9">
        <v>63</v>
      </c>
      <c r="C64" s="8">
        <v>1</v>
      </c>
      <c r="D64" s="10">
        <v>28.79569305704623</v>
      </c>
      <c r="E64" s="10">
        <v>28.58274916199281</v>
      </c>
      <c r="F64" s="10">
        <v>0.0709850985505125</v>
      </c>
      <c r="G64" s="12">
        <v>0.216</v>
      </c>
      <c r="H64" s="9">
        <v>63</v>
      </c>
      <c r="I64" s="8"/>
      <c r="J64" s="8"/>
      <c r="K64" s="8"/>
      <c r="L64" s="8"/>
      <c r="M64" s="8"/>
      <c r="N64" s="8"/>
      <c r="O64" s="11"/>
    </row>
    <row r="65" spans="1:15" ht="18" customHeight="1">
      <c r="A65" s="8">
        <f t="shared" si="0"/>
        <v>4</v>
      </c>
      <c r="B65" s="9">
        <v>64</v>
      </c>
      <c r="C65" s="8">
        <v>1</v>
      </c>
      <c r="D65" s="10">
        <v>31.330918100055033</v>
      </c>
      <c r="E65" s="10">
        <v>28.58255235551089</v>
      </c>
      <c r="F65" s="10">
        <v>0.08122776625207939</v>
      </c>
      <c r="G65" s="12">
        <v>0.196</v>
      </c>
      <c r="H65" s="9">
        <v>64</v>
      </c>
      <c r="I65" s="8"/>
      <c r="J65" s="8"/>
      <c r="K65" s="8"/>
      <c r="L65" s="8"/>
      <c r="M65" s="8"/>
      <c r="N65" s="8"/>
      <c r="O65" s="11"/>
    </row>
    <row r="66" spans="1:15" ht="18" customHeight="1">
      <c r="A66" s="8">
        <f aca="true" t="shared" si="1" ref="A66:A111">IF(D66&lt;10,1,IF(AND(D66&gt;=10,D66&lt;20),2,IF(AND(D66&gt;=20,D66&lt;30),3,IF(AND(D66&gt;=30,D66&lt;40),4,5))))</f>
        <v>4</v>
      </c>
      <c r="B66" s="9">
        <v>65</v>
      </c>
      <c r="C66" s="8">
        <v>1</v>
      </c>
      <c r="D66" s="10">
        <v>31.038843583393078</v>
      </c>
      <c r="E66" s="10">
        <v>24.228940665223128</v>
      </c>
      <c r="F66" s="10">
        <v>0.18433187764229872</v>
      </c>
      <c r="G66" s="12">
        <v>0.198</v>
      </c>
      <c r="H66" s="9">
        <v>65</v>
      </c>
      <c r="I66" s="8"/>
      <c r="J66" s="8"/>
      <c r="K66" s="8"/>
      <c r="L66" s="8"/>
      <c r="M66" s="8"/>
      <c r="N66" s="8"/>
      <c r="O66" s="11"/>
    </row>
    <row r="67" spans="1:15" ht="18" customHeight="1">
      <c r="A67" s="8">
        <f t="shared" si="1"/>
        <v>4</v>
      </c>
      <c r="B67" s="9">
        <v>66</v>
      </c>
      <c r="C67" s="8">
        <v>1</v>
      </c>
      <c r="D67" s="10">
        <v>34.818155477801795</v>
      </c>
      <c r="E67" s="10">
        <v>20.615384407085664</v>
      </c>
      <c r="F67" s="10">
        <v>0.36065206253136317</v>
      </c>
      <c r="G67" s="12">
        <v>0.203</v>
      </c>
      <c r="H67" s="9">
        <v>66</v>
      </c>
      <c r="I67" s="8"/>
      <c r="J67" s="8"/>
      <c r="K67" s="8"/>
      <c r="L67" s="8"/>
      <c r="M67" s="8"/>
      <c r="N67" s="8"/>
      <c r="O67" s="11"/>
    </row>
    <row r="68" spans="1:15" ht="18" customHeight="1">
      <c r="A68" s="8">
        <f t="shared" si="1"/>
        <v>4</v>
      </c>
      <c r="B68" s="9">
        <v>67</v>
      </c>
      <c r="C68" s="8">
        <v>1</v>
      </c>
      <c r="D68" s="10">
        <v>34.11716735438879</v>
      </c>
      <c r="E68" s="10">
        <v>23.016303666715256</v>
      </c>
      <c r="F68" s="10">
        <v>0.19273869533950136</v>
      </c>
      <c r="G68" s="12">
        <v>0.171</v>
      </c>
      <c r="H68" s="9">
        <v>67</v>
      </c>
      <c r="I68" s="8"/>
      <c r="J68" s="8"/>
      <c r="K68" s="8"/>
      <c r="L68" s="8"/>
      <c r="M68" s="8"/>
      <c r="N68" s="8"/>
      <c r="O68" s="11"/>
    </row>
    <row r="69" spans="1:15" ht="18" customHeight="1">
      <c r="A69" s="8">
        <f t="shared" si="1"/>
        <v>4</v>
      </c>
      <c r="B69" s="9">
        <v>68</v>
      </c>
      <c r="C69" s="8">
        <v>1</v>
      </c>
      <c r="D69" s="10">
        <v>34.821840630791854</v>
      </c>
      <c r="E69" s="10">
        <v>26.418490471856682</v>
      </c>
      <c r="F69" s="10">
        <v>0.1831400967086753</v>
      </c>
      <c r="G69" s="12">
        <v>0.219</v>
      </c>
      <c r="H69" s="9">
        <v>68</v>
      </c>
      <c r="I69" s="8"/>
      <c r="J69" s="8"/>
      <c r="K69" s="8"/>
      <c r="L69" s="8"/>
      <c r="M69" s="8"/>
      <c r="N69" s="8"/>
      <c r="O69" s="11"/>
    </row>
    <row r="70" spans="1:15" ht="18" customHeight="1">
      <c r="A70" s="8">
        <f t="shared" si="1"/>
        <v>4</v>
      </c>
      <c r="B70" s="9">
        <v>69</v>
      </c>
      <c r="C70" s="8">
        <v>1</v>
      </c>
      <c r="D70" s="10">
        <v>38.4516292516597</v>
      </c>
      <c r="E70" s="10">
        <v>24.945278565638567</v>
      </c>
      <c r="F70" s="10">
        <v>0.3726578950079923</v>
      </c>
      <c r="G70" s="12">
        <v>0.341</v>
      </c>
      <c r="H70" s="9">
        <v>69</v>
      </c>
      <c r="I70" s="8"/>
      <c r="J70" s="8"/>
      <c r="K70" s="8"/>
      <c r="L70" s="8"/>
      <c r="M70" s="8"/>
      <c r="N70" s="8"/>
      <c r="O70" s="11"/>
    </row>
    <row r="71" spans="1:15" ht="18" customHeight="1">
      <c r="A71" s="8">
        <f t="shared" si="1"/>
        <v>4</v>
      </c>
      <c r="B71" s="9">
        <v>70</v>
      </c>
      <c r="C71" s="8">
        <v>1</v>
      </c>
      <c r="D71" s="10">
        <v>39.7944838532925</v>
      </c>
      <c r="E71" s="10">
        <v>19.60732654571592</v>
      </c>
      <c r="F71" s="10">
        <v>0.4546931458642225</v>
      </c>
      <c r="G71" s="12">
        <v>0.199</v>
      </c>
      <c r="H71" s="9">
        <v>70</v>
      </c>
      <c r="I71" s="8"/>
      <c r="J71" s="8"/>
      <c r="K71" s="8"/>
      <c r="L71" s="8"/>
      <c r="M71" s="8"/>
      <c r="N71" s="8"/>
      <c r="O71" s="11"/>
    </row>
    <row r="72" spans="1:15" ht="18" customHeight="1">
      <c r="A72" s="8">
        <f t="shared" si="1"/>
        <v>4</v>
      </c>
      <c r="B72" s="9">
        <v>71</v>
      </c>
      <c r="C72" s="8">
        <v>1</v>
      </c>
      <c r="D72" s="10">
        <v>39.45664800155359</v>
      </c>
      <c r="E72" s="10">
        <v>30.25885299409359</v>
      </c>
      <c r="F72" s="10">
        <v>0.3453290740852104</v>
      </c>
      <c r="G72" s="12">
        <v>0.219</v>
      </c>
      <c r="H72" s="9">
        <v>71</v>
      </c>
      <c r="I72" s="8"/>
      <c r="J72" s="8"/>
      <c r="K72" s="8"/>
      <c r="L72" s="8"/>
      <c r="M72" s="8"/>
      <c r="N72" s="8"/>
      <c r="O72" s="11"/>
    </row>
    <row r="73" spans="1:15" ht="18" customHeight="1">
      <c r="A73" s="8">
        <f t="shared" si="1"/>
        <v>5</v>
      </c>
      <c r="B73" s="9">
        <v>72</v>
      </c>
      <c r="C73" s="8">
        <v>1</v>
      </c>
      <c r="D73" s="10">
        <v>43.79162675233381</v>
      </c>
      <c r="E73" s="10">
        <v>28.83800332072688</v>
      </c>
      <c r="F73" s="10">
        <v>0.548637009552963</v>
      </c>
      <c r="G73" s="12">
        <v>0.282</v>
      </c>
      <c r="H73" s="9">
        <v>72</v>
      </c>
      <c r="I73" s="8"/>
      <c r="J73" s="8"/>
      <c r="K73" s="8"/>
      <c r="L73" s="8"/>
      <c r="M73" s="8"/>
      <c r="N73" s="8"/>
      <c r="O73" s="11"/>
    </row>
    <row r="74" spans="1:15" ht="18" customHeight="1">
      <c r="A74" s="8">
        <f t="shared" si="1"/>
        <v>5</v>
      </c>
      <c r="B74" s="9">
        <v>73</v>
      </c>
      <c r="C74" s="8">
        <v>1</v>
      </c>
      <c r="D74" s="10">
        <v>45.68614183522783</v>
      </c>
      <c r="E74" s="10">
        <v>23.30085609346454</v>
      </c>
      <c r="F74" s="10">
        <v>0.49690746423034315</v>
      </c>
      <c r="G74" s="12">
        <v>0.225</v>
      </c>
      <c r="H74" s="9">
        <v>73</v>
      </c>
      <c r="I74" s="8"/>
      <c r="J74" s="8"/>
      <c r="K74" s="8"/>
      <c r="L74" s="8"/>
      <c r="M74" s="8"/>
      <c r="N74" s="8"/>
      <c r="O74" s="11"/>
    </row>
    <row r="75" spans="1:15" ht="18" customHeight="1">
      <c r="A75" s="8">
        <f t="shared" si="1"/>
        <v>5</v>
      </c>
      <c r="B75" s="9">
        <v>74</v>
      </c>
      <c r="C75" s="8">
        <v>1</v>
      </c>
      <c r="D75" s="10">
        <v>45.01177662175011</v>
      </c>
      <c r="E75" s="10">
        <v>17.47821472559059</v>
      </c>
      <c r="F75" s="10">
        <v>0.5295375874955974</v>
      </c>
      <c r="G75" s="12">
        <v>0.265</v>
      </c>
      <c r="H75" s="9">
        <v>74</v>
      </c>
      <c r="I75" s="8"/>
      <c r="J75" s="8"/>
      <c r="K75" s="8"/>
      <c r="L75" s="8"/>
      <c r="M75" s="8"/>
      <c r="N75" s="8"/>
      <c r="O75" s="11"/>
    </row>
    <row r="76" spans="1:15" ht="18" customHeight="1">
      <c r="A76" s="8">
        <f t="shared" si="1"/>
        <v>1</v>
      </c>
      <c r="B76" s="9">
        <v>75</v>
      </c>
      <c r="C76" s="8">
        <v>1</v>
      </c>
      <c r="D76" s="10">
        <v>4.603975624049252</v>
      </c>
      <c r="E76" s="10">
        <v>17.11562578839905</v>
      </c>
      <c r="F76" s="10">
        <v>-0.32059956591220135</v>
      </c>
      <c r="G76" s="12">
        <v>0.238</v>
      </c>
      <c r="H76" s="9">
        <v>75</v>
      </c>
      <c r="I76" s="8"/>
      <c r="J76" s="8"/>
      <c r="K76" s="8"/>
      <c r="L76" s="8"/>
      <c r="M76" s="8"/>
      <c r="N76" s="8"/>
      <c r="O76" s="11"/>
    </row>
    <row r="77" spans="1:15" ht="18" customHeight="1">
      <c r="A77" s="8">
        <f t="shared" si="1"/>
        <v>1</v>
      </c>
      <c r="B77" s="9">
        <v>76</v>
      </c>
      <c r="C77" s="8">
        <v>1</v>
      </c>
      <c r="D77" s="10">
        <v>2.979209512711</v>
      </c>
      <c r="E77" s="10">
        <v>10.65891641482006</v>
      </c>
      <c r="F77" s="10">
        <v>-0.2243675528145695</v>
      </c>
      <c r="G77" s="12">
        <v>0.269</v>
      </c>
      <c r="H77" s="9">
        <v>76</v>
      </c>
      <c r="I77" s="8"/>
      <c r="J77" s="8"/>
      <c r="K77" s="8"/>
      <c r="L77" s="8"/>
      <c r="M77" s="8"/>
      <c r="N77" s="8"/>
      <c r="O77" s="11"/>
    </row>
    <row r="78" spans="1:15" ht="18" customHeight="1">
      <c r="A78" s="8">
        <f t="shared" si="1"/>
        <v>1</v>
      </c>
      <c r="B78" s="9">
        <v>77</v>
      </c>
      <c r="C78" s="8">
        <v>1</v>
      </c>
      <c r="D78" s="10">
        <v>4.556562363333466</v>
      </c>
      <c r="E78" s="10">
        <v>9.983883861374991</v>
      </c>
      <c r="F78" s="10">
        <v>-0.23965873652521982</v>
      </c>
      <c r="G78" s="12">
        <v>0.198</v>
      </c>
      <c r="H78" s="9">
        <v>77</v>
      </c>
      <c r="I78" s="8"/>
      <c r="J78" s="8"/>
      <c r="K78" s="8"/>
      <c r="L78" s="8"/>
      <c r="M78" s="8"/>
      <c r="N78" s="8"/>
      <c r="O78" s="11"/>
    </row>
    <row r="79" spans="1:15" ht="18" customHeight="1">
      <c r="A79" s="8">
        <f t="shared" si="1"/>
        <v>2</v>
      </c>
      <c r="B79" s="9">
        <v>78</v>
      </c>
      <c r="C79" s="8">
        <v>1</v>
      </c>
      <c r="D79" s="10">
        <v>13.797910926659032</v>
      </c>
      <c r="E79" s="10">
        <v>9.276269942559106</v>
      </c>
      <c r="F79" s="10">
        <v>-0.20223110286636414</v>
      </c>
      <c r="G79" s="12">
        <v>0.256</v>
      </c>
      <c r="H79" s="9">
        <v>78</v>
      </c>
      <c r="I79" s="8"/>
      <c r="J79" s="8"/>
      <c r="K79" s="8"/>
      <c r="L79" s="8"/>
      <c r="M79" s="8"/>
      <c r="N79" s="8"/>
      <c r="O79" s="11"/>
    </row>
    <row r="80" spans="1:15" ht="18" customHeight="1">
      <c r="A80" s="8">
        <f t="shared" si="1"/>
        <v>2</v>
      </c>
      <c r="B80" s="9">
        <v>79</v>
      </c>
      <c r="C80" s="8">
        <v>1</v>
      </c>
      <c r="D80" s="10">
        <v>13.974990455272223</v>
      </c>
      <c r="E80" s="10">
        <v>12.838870858638844</v>
      </c>
      <c r="F80" s="10">
        <v>-0.09464495237772597</v>
      </c>
      <c r="G80" s="12">
        <v>0.199</v>
      </c>
      <c r="H80" s="9">
        <v>79</v>
      </c>
      <c r="I80" s="8"/>
      <c r="J80" s="8"/>
      <c r="K80" s="8"/>
      <c r="L80" s="8"/>
      <c r="M80" s="8"/>
      <c r="N80" s="8"/>
      <c r="O80" s="11"/>
    </row>
    <row r="81" spans="1:15" ht="18" customHeight="1">
      <c r="A81" s="8">
        <f t="shared" si="1"/>
        <v>2</v>
      </c>
      <c r="B81" s="9">
        <v>80</v>
      </c>
      <c r="C81" s="8">
        <v>1</v>
      </c>
      <c r="D81" s="10">
        <v>17.155588746244323</v>
      </c>
      <c r="E81" s="10">
        <v>20.083497919110794</v>
      </c>
      <c r="F81" s="10">
        <v>-0.10473076995768121</v>
      </c>
      <c r="G81" s="12">
        <v>0.264</v>
      </c>
      <c r="H81" s="9">
        <v>80</v>
      </c>
      <c r="I81" s="8"/>
      <c r="J81" s="8"/>
      <c r="K81" s="8"/>
      <c r="L81" s="8"/>
      <c r="M81" s="8"/>
      <c r="N81" s="8"/>
      <c r="O81" s="11"/>
    </row>
    <row r="82" spans="1:15" ht="18" customHeight="1">
      <c r="A82" s="8">
        <f t="shared" si="1"/>
        <v>2</v>
      </c>
      <c r="B82" s="9">
        <v>81</v>
      </c>
      <c r="C82" s="8">
        <v>1</v>
      </c>
      <c r="D82" s="10">
        <v>18.076640163116174</v>
      </c>
      <c r="E82" s="10">
        <v>14.811530749853983</v>
      </c>
      <c r="F82" s="10">
        <v>-0.0604168154720614</v>
      </c>
      <c r="G82" s="12">
        <v>0.296</v>
      </c>
      <c r="H82" s="9">
        <v>81</v>
      </c>
      <c r="I82" s="8"/>
      <c r="J82" s="8"/>
      <c r="K82" s="8"/>
      <c r="L82" s="8"/>
      <c r="M82" s="8"/>
      <c r="N82" s="8"/>
      <c r="O82" s="11"/>
    </row>
    <row r="83" spans="1:15" ht="18" customHeight="1">
      <c r="A83" s="8">
        <f t="shared" si="1"/>
        <v>2</v>
      </c>
      <c r="B83" s="9">
        <v>82</v>
      </c>
      <c r="C83" s="8">
        <v>1</v>
      </c>
      <c r="D83" s="10">
        <v>16.171288071993374</v>
      </c>
      <c r="E83" s="10">
        <v>9.831252576792808</v>
      </c>
      <c r="F83" s="10">
        <v>-0.07820104539548259</v>
      </c>
      <c r="G83" s="12">
        <v>0.256</v>
      </c>
      <c r="H83" s="9">
        <v>82</v>
      </c>
      <c r="I83" s="8"/>
      <c r="J83" s="8"/>
      <c r="K83" s="8"/>
      <c r="L83" s="8"/>
      <c r="M83" s="8"/>
      <c r="N83" s="8"/>
      <c r="O83" s="11"/>
    </row>
    <row r="84" spans="1:15" ht="18" customHeight="1">
      <c r="A84" s="8">
        <f t="shared" si="1"/>
        <v>2</v>
      </c>
      <c r="B84" s="9">
        <v>83</v>
      </c>
      <c r="C84" s="8">
        <v>1</v>
      </c>
      <c r="D84" s="10">
        <v>19.695247794595304</v>
      </c>
      <c r="E84" s="10">
        <v>11.937496728705835</v>
      </c>
      <c r="F84" s="10">
        <v>-0.03127823125400381</v>
      </c>
      <c r="G84" s="12">
        <v>0.195</v>
      </c>
      <c r="H84" s="9">
        <v>83</v>
      </c>
      <c r="I84" s="8"/>
      <c r="J84" s="8"/>
      <c r="K84" s="8"/>
      <c r="L84" s="8"/>
      <c r="M84" s="8"/>
      <c r="N84" s="8"/>
      <c r="O84" s="11"/>
    </row>
    <row r="85" spans="1:15" ht="18" customHeight="1">
      <c r="A85" s="8">
        <f t="shared" si="1"/>
        <v>3</v>
      </c>
      <c r="B85" s="9">
        <v>84</v>
      </c>
      <c r="C85" s="8">
        <v>1</v>
      </c>
      <c r="D85" s="10">
        <v>24.322651937906095</v>
      </c>
      <c r="E85" s="10">
        <v>15.791116480863456</v>
      </c>
      <c r="F85" s="10">
        <v>0.08844743501156871</v>
      </c>
      <c r="G85" s="12">
        <v>0.197</v>
      </c>
      <c r="H85" s="9">
        <v>84</v>
      </c>
      <c r="I85" s="8"/>
      <c r="J85" s="8"/>
      <c r="K85" s="8"/>
      <c r="L85" s="8"/>
      <c r="M85" s="8"/>
      <c r="N85" s="8"/>
      <c r="O85" s="11"/>
    </row>
    <row r="86" spans="1:15" ht="18" customHeight="1">
      <c r="A86" s="8">
        <f t="shared" si="1"/>
        <v>3</v>
      </c>
      <c r="B86" s="9">
        <v>85</v>
      </c>
      <c r="C86" s="8">
        <v>1</v>
      </c>
      <c r="D86" s="10">
        <v>27.1141826366215</v>
      </c>
      <c r="E86" s="10">
        <v>15.425409033266645</v>
      </c>
      <c r="F86" s="10">
        <v>0.16193940567378026</v>
      </c>
      <c r="G86" s="12">
        <v>0.243</v>
      </c>
      <c r="H86" s="9">
        <v>85</v>
      </c>
      <c r="I86" s="8"/>
      <c r="J86" s="8"/>
      <c r="K86" s="8"/>
      <c r="L86" s="8"/>
      <c r="M86" s="8"/>
      <c r="N86" s="8"/>
      <c r="O86" s="11"/>
    </row>
    <row r="87" spans="1:15" ht="18" customHeight="1">
      <c r="A87" s="8">
        <f t="shared" si="1"/>
        <v>3</v>
      </c>
      <c r="B87" s="9">
        <v>86</v>
      </c>
      <c r="C87" s="8">
        <v>1</v>
      </c>
      <c r="D87" s="10">
        <v>24.0217705401087</v>
      </c>
      <c r="E87" s="10">
        <v>12.079451470704761</v>
      </c>
      <c r="F87" s="10">
        <v>0.1322638555491455</v>
      </c>
      <c r="G87" s="12">
        <v>0.238</v>
      </c>
      <c r="H87" s="9">
        <v>86</v>
      </c>
      <c r="I87" s="8"/>
      <c r="J87" s="8"/>
      <c r="K87" s="8"/>
      <c r="L87" s="8"/>
      <c r="M87" s="8"/>
      <c r="N87" s="8"/>
      <c r="O87" s="11"/>
    </row>
    <row r="88" spans="1:15" ht="18" customHeight="1">
      <c r="A88" s="8">
        <f t="shared" si="1"/>
        <v>3</v>
      </c>
      <c r="B88" s="9">
        <v>87</v>
      </c>
      <c r="C88" s="8">
        <v>1</v>
      </c>
      <c r="D88" s="10">
        <v>29.231753635174645</v>
      </c>
      <c r="E88" s="10">
        <v>12.847329964378744</v>
      </c>
      <c r="F88" s="10">
        <v>0.2015930889874968</v>
      </c>
      <c r="G88" s="12">
        <v>0.203</v>
      </c>
      <c r="H88" s="9">
        <v>87</v>
      </c>
      <c r="I88" s="8"/>
      <c r="J88" s="8"/>
      <c r="K88" s="8"/>
      <c r="L88" s="8"/>
      <c r="M88" s="8"/>
      <c r="N88" s="8"/>
      <c r="O88" s="11"/>
    </row>
    <row r="89" spans="1:15" ht="18" customHeight="1">
      <c r="A89" s="8">
        <f t="shared" si="1"/>
        <v>4</v>
      </c>
      <c r="B89" s="9">
        <v>88</v>
      </c>
      <c r="C89" s="8">
        <v>1</v>
      </c>
      <c r="D89" s="10">
        <v>31.540576533710933</v>
      </c>
      <c r="E89" s="10">
        <v>10.609612826805376</v>
      </c>
      <c r="F89" s="10">
        <v>0.3220883344879709</v>
      </c>
      <c r="G89" s="12">
        <v>0.174</v>
      </c>
      <c r="H89" s="9">
        <v>88</v>
      </c>
      <c r="I89" s="8"/>
      <c r="J89" s="8"/>
      <c r="K89" s="8"/>
      <c r="L89" s="8"/>
      <c r="M89" s="8"/>
      <c r="N89" s="8"/>
      <c r="O89" s="11"/>
    </row>
    <row r="90" spans="1:15" ht="18" customHeight="1">
      <c r="A90" s="8">
        <f t="shared" si="1"/>
        <v>4</v>
      </c>
      <c r="B90" s="9">
        <v>89</v>
      </c>
      <c r="C90" s="8">
        <v>1</v>
      </c>
      <c r="D90" s="10">
        <v>32.37696556263766</v>
      </c>
      <c r="E90" s="10">
        <v>17.56108387271319</v>
      </c>
      <c r="F90" s="10">
        <v>0.2740540701331211</v>
      </c>
      <c r="G90" s="12">
        <v>0.226</v>
      </c>
      <c r="H90" s="9">
        <v>89</v>
      </c>
      <c r="I90" s="8"/>
      <c r="J90" s="8"/>
      <c r="K90" s="8"/>
      <c r="L90" s="8"/>
      <c r="M90" s="8"/>
      <c r="N90" s="8"/>
      <c r="O90" s="11"/>
    </row>
    <row r="91" spans="1:15" ht="18" customHeight="1">
      <c r="A91" s="8">
        <f t="shared" si="1"/>
        <v>4</v>
      </c>
      <c r="B91" s="9">
        <v>90</v>
      </c>
      <c r="C91" s="8">
        <v>1</v>
      </c>
      <c r="D91" s="10">
        <v>33.334952847453785</v>
      </c>
      <c r="E91" s="10">
        <v>15.654731791143934</v>
      </c>
      <c r="F91" s="10">
        <v>0.2862977816353951</v>
      </c>
      <c r="G91" s="12">
        <v>0.218</v>
      </c>
      <c r="H91" s="9">
        <v>90</v>
      </c>
      <c r="I91" s="8"/>
      <c r="J91" s="8"/>
      <c r="K91" s="8"/>
      <c r="L91" s="8"/>
      <c r="M91" s="8"/>
      <c r="N91" s="8"/>
      <c r="O91" s="11"/>
    </row>
    <row r="92" spans="1:15" ht="18" customHeight="1">
      <c r="A92" s="8">
        <f t="shared" si="1"/>
        <v>4</v>
      </c>
      <c r="B92" s="9">
        <v>91</v>
      </c>
      <c r="C92" s="8">
        <v>1</v>
      </c>
      <c r="D92" s="10">
        <v>35.78870925314114</v>
      </c>
      <c r="E92" s="10">
        <v>14.543052900399006</v>
      </c>
      <c r="F92" s="10">
        <v>0.4220021423178659</v>
      </c>
      <c r="G92" s="12">
        <v>0.3</v>
      </c>
      <c r="H92" s="9">
        <v>91</v>
      </c>
      <c r="I92" s="8"/>
      <c r="J92" s="8"/>
      <c r="K92" s="8"/>
      <c r="L92" s="8"/>
      <c r="M92" s="8"/>
      <c r="N92" s="8"/>
      <c r="O92" s="11"/>
    </row>
    <row r="93" spans="1:15" ht="18" customHeight="1">
      <c r="A93" s="8">
        <f t="shared" si="1"/>
        <v>4</v>
      </c>
      <c r="B93" s="9">
        <v>92</v>
      </c>
      <c r="C93" s="8">
        <v>1</v>
      </c>
      <c r="D93" s="10">
        <v>38.30667240108574</v>
      </c>
      <c r="E93" s="10">
        <v>7.418192178047627</v>
      </c>
      <c r="F93" s="10">
        <v>0.4867058689784983</v>
      </c>
      <c r="G93" s="12">
        <v>0.19</v>
      </c>
      <c r="H93" s="9">
        <v>92</v>
      </c>
      <c r="I93" s="8"/>
      <c r="J93" s="8"/>
      <c r="K93" s="8"/>
      <c r="L93" s="8"/>
      <c r="M93" s="8"/>
      <c r="N93" s="8"/>
      <c r="O93" s="11"/>
    </row>
    <row r="94" spans="1:15" ht="18" customHeight="1">
      <c r="A94" s="8">
        <f t="shared" si="1"/>
        <v>5</v>
      </c>
      <c r="B94" s="9">
        <v>93</v>
      </c>
      <c r="C94" s="8">
        <v>1</v>
      </c>
      <c r="D94" s="10">
        <v>43.21540395293374</v>
      </c>
      <c r="E94" s="10">
        <v>8.351531030084299</v>
      </c>
      <c r="F94" s="10">
        <v>0.5654455214017752</v>
      </c>
      <c r="G94" s="12">
        <v>0.268</v>
      </c>
      <c r="H94" s="9">
        <v>93</v>
      </c>
      <c r="I94" s="8"/>
      <c r="J94" s="8"/>
      <c r="K94" s="8"/>
      <c r="L94" s="8"/>
      <c r="M94" s="8"/>
      <c r="N94" s="8"/>
      <c r="O94" s="11"/>
    </row>
    <row r="95" spans="1:15" ht="18" customHeight="1">
      <c r="A95" s="8">
        <f t="shared" si="1"/>
        <v>5</v>
      </c>
      <c r="B95" s="9">
        <v>94</v>
      </c>
      <c r="C95" s="8">
        <v>1</v>
      </c>
      <c r="D95" s="10">
        <v>41.95871468358446</v>
      </c>
      <c r="E95" s="10">
        <v>13.538723557546799</v>
      </c>
      <c r="F95" s="10">
        <v>0.5168959197305658</v>
      </c>
      <c r="G95" s="12">
        <v>0.277</v>
      </c>
      <c r="H95" s="9">
        <v>94</v>
      </c>
      <c r="I95" s="8"/>
      <c r="J95" s="8"/>
      <c r="K95" s="8"/>
      <c r="L95" s="8"/>
      <c r="M95" s="8"/>
      <c r="N95" s="8"/>
      <c r="O95" s="11"/>
    </row>
    <row r="96" spans="1:15" ht="18" customHeight="1">
      <c r="A96" s="8">
        <f t="shared" si="1"/>
        <v>1</v>
      </c>
      <c r="B96" s="9">
        <v>95</v>
      </c>
      <c r="C96" s="8">
        <v>1</v>
      </c>
      <c r="D96" s="10">
        <v>2.059508670035489</v>
      </c>
      <c r="E96" s="10">
        <v>4.323111140104601</v>
      </c>
      <c r="F96" s="10">
        <v>-0.3151970335800177</v>
      </c>
      <c r="G96" s="12">
        <v>0.232</v>
      </c>
      <c r="H96" s="9">
        <v>95</v>
      </c>
      <c r="I96" s="8"/>
      <c r="J96" s="8"/>
      <c r="K96" s="8"/>
      <c r="L96" s="8"/>
      <c r="M96" s="8"/>
      <c r="N96" s="8"/>
      <c r="O96" s="11"/>
    </row>
    <row r="97" spans="1:15" ht="18" customHeight="1">
      <c r="A97" s="8">
        <f t="shared" si="1"/>
        <v>1</v>
      </c>
      <c r="B97" s="9">
        <v>96</v>
      </c>
      <c r="C97" s="8">
        <v>1</v>
      </c>
      <c r="D97" s="10">
        <v>4.077531706232473</v>
      </c>
      <c r="E97" s="10">
        <v>0.7663738915465714</v>
      </c>
      <c r="F97" s="10">
        <v>-0.28385877237319224</v>
      </c>
      <c r="G97" s="12">
        <v>0.23</v>
      </c>
      <c r="H97" s="9">
        <v>96</v>
      </c>
      <c r="I97" s="8"/>
      <c r="J97" s="8"/>
      <c r="K97" s="8"/>
      <c r="L97" s="8"/>
      <c r="M97" s="8"/>
      <c r="N97" s="8"/>
      <c r="O97" s="11"/>
    </row>
    <row r="98" spans="1:15" ht="18" customHeight="1">
      <c r="A98" s="8">
        <f t="shared" si="1"/>
        <v>1</v>
      </c>
      <c r="B98" s="9">
        <v>97</v>
      </c>
      <c r="C98" s="8">
        <v>1</v>
      </c>
      <c r="D98" s="10">
        <v>8.363620584770164</v>
      </c>
      <c r="E98" s="10">
        <v>5.76357982692276</v>
      </c>
      <c r="F98" s="10">
        <v>-0.1759225709927664</v>
      </c>
      <c r="G98" s="12">
        <v>0.252</v>
      </c>
      <c r="H98" s="9">
        <v>97</v>
      </c>
      <c r="I98" s="8"/>
      <c r="J98" s="8"/>
      <c r="K98" s="8"/>
      <c r="L98" s="8"/>
      <c r="M98" s="8"/>
      <c r="N98" s="8"/>
      <c r="O98" s="11"/>
    </row>
    <row r="99" spans="1:15" ht="18" customHeight="1">
      <c r="A99" s="8">
        <f t="shared" si="1"/>
        <v>2</v>
      </c>
      <c r="B99" s="9">
        <v>98</v>
      </c>
      <c r="C99" s="8">
        <v>1</v>
      </c>
      <c r="D99" s="10">
        <v>10.404294176673522</v>
      </c>
      <c r="E99" s="10">
        <v>5.1188716778064665</v>
      </c>
      <c r="F99" s="10">
        <v>-0.2084500499524545</v>
      </c>
      <c r="G99" s="12">
        <v>0.187</v>
      </c>
      <c r="H99" s="9">
        <v>98</v>
      </c>
      <c r="I99" s="8"/>
      <c r="J99" s="8"/>
      <c r="K99" s="8"/>
      <c r="L99" s="8"/>
      <c r="M99" s="8"/>
      <c r="N99" s="8"/>
      <c r="O99" s="11"/>
    </row>
    <row r="100" spans="1:15" ht="18" customHeight="1">
      <c r="A100" s="8">
        <f t="shared" si="1"/>
        <v>2</v>
      </c>
      <c r="B100" s="9">
        <v>99</v>
      </c>
      <c r="C100" s="8">
        <v>1</v>
      </c>
      <c r="D100" s="10">
        <v>15.555610982929279</v>
      </c>
      <c r="E100" s="10">
        <v>6.630554332761745</v>
      </c>
      <c r="F100" s="10">
        <v>-0.16520658822138906</v>
      </c>
      <c r="G100" s="12">
        <v>0.191</v>
      </c>
      <c r="H100" s="9">
        <v>99</v>
      </c>
      <c r="I100" s="8"/>
      <c r="J100" s="8"/>
      <c r="K100" s="8"/>
      <c r="L100" s="8"/>
      <c r="M100" s="8"/>
      <c r="N100" s="8"/>
      <c r="O100" s="11"/>
    </row>
    <row r="101" spans="1:15" ht="18" customHeight="1">
      <c r="A101" s="8">
        <f t="shared" si="1"/>
        <v>2</v>
      </c>
      <c r="B101" s="9">
        <v>100</v>
      </c>
      <c r="C101" s="8">
        <v>1</v>
      </c>
      <c r="D101" s="10">
        <v>16.01002866147742</v>
      </c>
      <c r="E101" s="10">
        <v>1.5201026697362872</v>
      </c>
      <c r="F101" s="10">
        <v>-0.04077896889372812</v>
      </c>
      <c r="G101" s="12">
        <v>0.27</v>
      </c>
      <c r="H101" s="9">
        <v>100</v>
      </c>
      <c r="I101" s="8"/>
      <c r="J101" s="8"/>
      <c r="K101" s="8"/>
      <c r="L101" s="8"/>
      <c r="M101" s="8"/>
      <c r="N101" s="8"/>
      <c r="O101" s="11"/>
    </row>
    <row r="102" spans="1:15" ht="18" customHeight="1">
      <c r="A102" s="8">
        <f t="shared" si="1"/>
        <v>2</v>
      </c>
      <c r="B102" s="9">
        <v>101</v>
      </c>
      <c r="C102" s="8">
        <v>1</v>
      </c>
      <c r="D102" s="10">
        <v>17.38806845852669</v>
      </c>
      <c r="E102" s="10">
        <v>3.3928863969560386</v>
      </c>
      <c r="F102" s="10">
        <v>-0.06336310956513158</v>
      </c>
      <c r="G102" s="12">
        <v>0.235</v>
      </c>
      <c r="H102" s="9">
        <v>101</v>
      </c>
      <c r="I102" s="8"/>
      <c r="J102" s="8"/>
      <c r="K102" s="8"/>
      <c r="L102" s="8"/>
      <c r="M102" s="8"/>
      <c r="N102" s="8"/>
      <c r="O102" s="11"/>
    </row>
    <row r="103" spans="1:15" ht="18" customHeight="1">
      <c r="A103" s="8">
        <f t="shared" si="1"/>
        <v>3</v>
      </c>
      <c r="B103" s="9">
        <v>102</v>
      </c>
      <c r="C103" s="8">
        <v>1</v>
      </c>
      <c r="D103" s="10">
        <v>24.117395890196203</v>
      </c>
      <c r="E103" s="10">
        <v>8.029662122409025</v>
      </c>
      <c r="F103" s="10">
        <v>0.12169037941888644</v>
      </c>
      <c r="G103" s="12">
        <v>0.195</v>
      </c>
      <c r="H103" s="9">
        <v>102</v>
      </c>
      <c r="I103" s="8"/>
      <c r="J103" s="8"/>
      <c r="K103" s="8"/>
      <c r="L103" s="8"/>
      <c r="M103" s="8"/>
      <c r="N103" s="8"/>
      <c r="O103" s="11"/>
    </row>
    <row r="104" spans="1:15" ht="18" customHeight="1">
      <c r="A104" s="8">
        <f t="shared" si="1"/>
        <v>3</v>
      </c>
      <c r="B104" s="9">
        <v>103</v>
      </c>
      <c r="C104" s="8">
        <v>1</v>
      </c>
      <c r="D104" s="10">
        <v>26.490953425780646</v>
      </c>
      <c r="E104" s="10">
        <v>4.1807449264791074</v>
      </c>
      <c r="F104" s="10">
        <v>0.14120394810012452</v>
      </c>
      <c r="G104" s="12">
        <v>0.185</v>
      </c>
      <c r="H104" s="9">
        <v>103</v>
      </c>
      <c r="I104" s="8"/>
      <c r="J104" s="8"/>
      <c r="K104" s="8"/>
      <c r="L104" s="8"/>
      <c r="M104" s="8"/>
      <c r="N104" s="8"/>
      <c r="O104" s="11"/>
    </row>
    <row r="105" spans="1:15" ht="18" customHeight="1">
      <c r="A105" s="8">
        <f t="shared" si="1"/>
        <v>3</v>
      </c>
      <c r="B105" s="9">
        <v>104</v>
      </c>
      <c r="C105" s="8">
        <v>1</v>
      </c>
      <c r="D105" s="10">
        <v>28.224097461457866</v>
      </c>
      <c r="E105" s="10">
        <v>8.475211230928961</v>
      </c>
      <c r="F105" s="10">
        <v>0.18441487579163165</v>
      </c>
      <c r="G105" s="12">
        <v>0.226</v>
      </c>
      <c r="H105" s="9">
        <v>104</v>
      </c>
      <c r="I105" s="8"/>
      <c r="J105" s="8"/>
      <c r="K105" s="8"/>
      <c r="L105" s="8"/>
      <c r="M105" s="8"/>
      <c r="N105" s="8"/>
      <c r="O105" s="11"/>
    </row>
    <row r="106" spans="1:15" ht="18" customHeight="1">
      <c r="A106" s="8">
        <f t="shared" si="1"/>
        <v>3</v>
      </c>
      <c r="B106" s="9">
        <v>105</v>
      </c>
      <c r="C106" s="8">
        <v>1</v>
      </c>
      <c r="D106" s="10">
        <v>29.34131554430629</v>
      </c>
      <c r="E106" s="10">
        <v>5.930004931281383</v>
      </c>
      <c r="F106" s="10">
        <v>0.27720566113058853</v>
      </c>
      <c r="G106" s="12">
        <v>0.266</v>
      </c>
      <c r="H106" s="9">
        <v>105</v>
      </c>
      <c r="I106" s="8"/>
      <c r="J106" s="8"/>
      <c r="K106" s="8"/>
      <c r="L106" s="8"/>
      <c r="M106" s="8"/>
      <c r="N106" s="8"/>
      <c r="O106" s="11"/>
    </row>
    <row r="107" spans="1:15" ht="18" customHeight="1">
      <c r="A107" s="8">
        <f t="shared" si="1"/>
        <v>4</v>
      </c>
      <c r="B107" s="9">
        <v>106</v>
      </c>
      <c r="C107" s="8">
        <v>1</v>
      </c>
      <c r="D107" s="10">
        <v>33.32787062442778</v>
      </c>
      <c r="E107" s="10">
        <v>3.534138640047086</v>
      </c>
      <c r="F107" s="10">
        <v>0.4113193369563859</v>
      </c>
      <c r="G107" s="12">
        <v>0.191</v>
      </c>
      <c r="H107" s="9">
        <v>106</v>
      </c>
      <c r="I107" s="8"/>
      <c r="J107" s="8"/>
      <c r="K107" s="8"/>
      <c r="L107" s="8"/>
      <c r="M107" s="8"/>
      <c r="N107" s="8"/>
      <c r="O107" s="11"/>
    </row>
    <row r="108" spans="1:15" ht="18" customHeight="1">
      <c r="A108" s="8">
        <f t="shared" si="1"/>
        <v>4</v>
      </c>
      <c r="B108" s="9">
        <v>107</v>
      </c>
      <c r="C108" s="8">
        <v>1</v>
      </c>
      <c r="D108" s="10">
        <v>32.13177141116773</v>
      </c>
      <c r="E108" s="10">
        <v>6.711857110527401</v>
      </c>
      <c r="F108" s="10">
        <v>0.4158565879550846</v>
      </c>
      <c r="G108" s="12">
        <v>0.277</v>
      </c>
      <c r="H108" s="9">
        <v>107</v>
      </c>
      <c r="I108" s="8"/>
      <c r="J108" s="8"/>
      <c r="K108" s="8"/>
      <c r="L108" s="8"/>
      <c r="M108" s="8"/>
      <c r="N108" s="8"/>
      <c r="O108" s="11"/>
    </row>
    <row r="109" spans="1:15" ht="18" customHeight="1">
      <c r="A109" s="8">
        <f t="shared" si="1"/>
        <v>4</v>
      </c>
      <c r="B109" s="9">
        <v>108</v>
      </c>
      <c r="C109" s="8">
        <v>1</v>
      </c>
      <c r="D109" s="10">
        <v>36.30691567237765</v>
      </c>
      <c r="E109" s="10">
        <v>3.890969291827528</v>
      </c>
      <c r="F109" s="10">
        <v>0.5247354561828227</v>
      </c>
      <c r="G109" s="12">
        <v>0.221</v>
      </c>
      <c r="H109" s="9">
        <v>108</v>
      </c>
      <c r="I109" s="8"/>
      <c r="J109" s="8"/>
      <c r="K109" s="8"/>
      <c r="L109" s="8"/>
      <c r="M109" s="8"/>
      <c r="N109" s="8"/>
      <c r="O109" s="11"/>
    </row>
    <row r="110" spans="1:15" ht="18" customHeight="1">
      <c r="A110" s="8">
        <f t="shared" si="1"/>
        <v>5</v>
      </c>
      <c r="B110" s="9">
        <v>109</v>
      </c>
      <c r="C110" s="8">
        <v>1</v>
      </c>
      <c r="D110" s="10">
        <v>41.853962659385154</v>
      </c>
      <c r="E110" s="10">
        <v>1.9693953008052174</v>
      </c>
      <c r="F110" s="10">
        <v>0.5493042635626851</v>
      </c>
      <c r="G110" s="12">
        <v>0.269</v>
      </c>
      <c r="H110" s="9">
        <v>109</v>
      </c>
      <c r="I110" s="8"/>
      <c r="J110" s="8"/>
      <c r="K110" s="8"/>
      <c r="L110" s="8"/>
      <c r="M110" s="8"/>
      <c r="N110" s="8"/>
      <c r="O110" s="11"/>
    </row>
    <row r="111" spans="1:15" ht="18" customHeight="1">
      <c r="A111" s="8">
        <f t="shared" si="1"/>
        <v>5</v>
      </c>
      <c r="B111" s="9">
        <v>110</v>
      </c>
      <c r="C111" s="8">
        <v>1</v>
      </c>
      <c r="D111" s="10">
        <v>46.57135954441256</v>
      </c>
      <c r="E111" s="10">
        <v>5.133805917260335</v>
      </c>
      <c r="F111" s="10">
        <v>0.6050322500929093</v>
      </c>
      <c r="G111" s="12">
        <v>0.252</v>
      </c>
      <c r="H111" s="9">
        <v>110</v>
      </c>
      <c r="I111" s="8"/>
      <c r="J111" s="8"/>
      <c r="K111" s="8"/>
      <c r="L111" s="8"/>
      <c r="M111" s="8"/>
      <c r="N111" s="8"/>
      <c r="O111" s="11"/>
    </row>
    <row r="112" spans="3:7" ht="12.75">
      <c r="C112"/>
      <c r="F112" s="13"/>
      <c r="G112" s="6"/>
    </row>
    <row r="113" spans="3:7" ht="12.75">
      <c r="C113"/>
      <c r="F113" s="13"/>
      <c r="G113" s="6"/>
    </row>
    <row r="114" spans="3:7" ht="12.75">
      <c r="C114"/>
      <c r="F114" s="13"/>
      <c r="G114" s="6"/>
    </row>
    <row r="115" spans="3:7" ht="12.75">
      <c r="C115"/>
      <c r="F115" s="13"/>
      <c r="G115" s="6"/>
    </row>
  </sheetData>
  <printOptions/>
  <pageMargins left="0.35433070866141736" right="0.35433070866141736" top="0.5905511811023623" bottom="0.5905511811023623" header="0.31496062992125984" footer="0.31496062992125984"/>
  <pageSetup horizontalDpi="300" verticalDpi="300" orientation="portrait" paperSize="9" r:id="rId1"/>
  <headerFooter alignWithMargins="0">
    <oddHeader>&amp;CLapinkangas koeala 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ilkka korpela</cp:lastModifiedBy>
  <cp:lastPrinted>2002-07-18T17:33:25Z</cp:lastPrinted>
  <dcterms:created xsi:type="dcterms:W3CDTF">2002-07-18T16:37:45Z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