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3200" windowHeight="8190" activeTab="2"/>
  </bookViews>
  <sheets>
    <sheet name="LK1_2002_TACHDATA" sheetId="1" r:id="rId1"/>
    <sheet name="Puukartta" sheetId="2" r:id="rId2"/>
    <sheet name="Koealan siirto ja kierto" sheetId="3" r:id="rId3"/>
    <sheet name="Mittauslomake" sheetId="4" r:id="rId4"/>
  </sheets>
  <definedNames>
    <definedName name="alpha">'Koealan siirto ja kierto'!$B$95</definedName>
    <definedName name="_xlnm.Print_Titles" localSheetId="3">'Mittauslomake'!$1:$1</definedName>
  </definedNames>
  <calcPr fullCalcOnLoad="1"/>
</workbook>
</file>

<file path=xl/sharedStrings.xml><?xml version="1.0" encoding="utf-8"?>
<sst xmlns="http://schemas.openxmlformats.org/spreadsheetml/2006/main" count="225" uniqueCount="76">
  <si>
    <t>P0</t>
  </si>
  <si>
    <t>A4</t>
  </si>
  <si>
    <t>B4</t>
  </si>
  <si>
    <t>A16</t>
  </si>
  <si>
    <t>B16</t>
  </si>
  <si>
    <t>A37</t>
  </si>
  <si>
    <t>B37</t>
  </si>
  <si>
    <t>A38</t>
  </si>
  <si>
    <t>B38</t>
  </si>
  <si>
    <t>A39</t>
  </si>
  <si>
    <t>B39</t>
  </si>
  <si>
    <t>A47</t>
  </si>
  <si>
    <t>B47</t>
  </si>
  <si>
    <t>A59</t>
  </si>
  <si>
    <t>B59</t>
  </si>
  <si>
    <t>A67</t>
  </si>
  <si>
    <t>B67</t>
  </si>
  <si>
    <t>A78</t>
  </si>
  <si>
    <t>B78</t>
  </si>
  <si>
    <t>K2</t>
  </si>
  <si>
    <t>K3</t>
  </si>
  <si>
    <t>K4</t>
  </si>
  <si>
    <t>K1</t>
  </si>
  <si>
    <t>S1</t>
  </si>
  <si>
    <t>JOB-tiedostosta</t>
  </si>
  <si>
    <t>KonePiste</t>
  </si>
  <si>
    <t>Z</t>
  </si>
  <si>
    <t>Puuno</t>
  </si>
  <si>
    <t>KojeK</t>
  </si>
  <si>
    <t>PrismaK</t>
  </si>
  <si>
    <t>VaakaK</t>
  </si>
  <si>
    <t>PystyK</t>
  </si>
  <si>
    <t>VinoM</t>
  </si>
  <si>
    <t>VaakaK(rad)</t>
  </si>
  <si>
    <t>PystyK(rad)</t>
  </si>
  <si>
    <t>X</t>
  </si>
  <si>
    <t>Y</t>
  </si>
  <si>
    <t>A-B(x)</t>
  </si>
  <si>
    <t>A-B(Y)</t>
  </si>
  <si>
    <t>Huom!</t>
  </si>
  <si>
    <t>d</t>
  </si>
  <si>
    <t>NO</t>
  </si>
  <si>
    <t>PL</t>
  </si>
  <si>
    <t>Prisma ollut 1.3 m, väh Z 0.1 m!</t>
  </si>
  <si>
    <t>Koordinaatit (oik. Kätinen)</t>
  </si>
  <si>
    <t>Siirto (K1 origoon)</t>
  </si>
  <si>
    <t>Siirretty</t>
  </si>
  <si>
    <t>alpha</t>
  </si>
  <si>
    <t>Kierto</t>
  </si>
  <si>
    <t>Kierretty K1:n kautta</t>
  </si>
  <si>
    <t>Strip</t>
  </si>
  <si>
    <t>Et</t>
  </si>
  <si>
    <t>Ast</t>
  </si>
  <si>
    <t>Laral</t>
  </si>
  <si>
    <t>Latval</t>
  </si>
  <si>
    <t>Tyvil</t>
  </si>
  <si>
    <t>Lisä</t>
  </si>
  <si>
    <t>Huom</t>
  </si>
  <si>
    <t>A/B</t>
  </si>
  <si>
    <t>North(X)</t>
  </si>
  <si>
    <t>East(Y)</t>
  </si>
  <si>
    <t>d13</t>
  </si>
  <si>
    <t>X_adj</t>
  </si>
  <si>
    <t>Y_adj</t>
  </si>
  <si>
    <t>Z_adj</t>
  </si>
  <si>
    <t>A-B(Z)</t>
  </si>
  <si>
    <t>X_AB</t>
  </si>
  <si>
    <t>Y_AB</t>
  </si>
  <si>
    <t>Z_AB</t>
  </si>
  <si>
    <t>X_C</t>
  </si>
  <si>
    <t>Y_C</t>
  </si>
  <si>
    <t>Z_C</t>
  </si>
  <si>
    <t>D(X)</t>
  </si>
  <si>
    <t>D(Y)</t>
  </si>
  <si>
    <t>D(Z)</t>
  </si>
  <si>
    <t>D(3D)</t>
  </si>
</sst>
</file>

<file path=xl/styles.xml><?xml version="1.0" encoding="utf-8"?>
<styleSheet xmlns="http://schemas.openxmlformats.org/spreadsheetml/2006/main">
  <numFmts count="1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2" fontId="0" fillId="0" borderId="3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2" borderId="4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2" fontId="0" fillId="2" borderId="7" xfId="0" applyNumberFormat="1" applyFont="1" applyFill="1" applyBorder="1" applyAlignment="1">
      <alignment/>
    </xf>
    <xf numFmtId="2" fontId="0" fillId="2" borderId="8" xfId="0" applyNumberFormat="1" applyFont="1" applyFill="1" applyBorder="1" applyAlignment="1">
      <alignment/>
    </xf>
    <xf numFmtId="2" fontId="0" fillId="2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Puukartta!$B$1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Puukartta!$A$2:$A$96</c:f>
              <c:numCache>
                <c:ptCount val="95"/>
                <c:pt idx="0">
                  <c:v>-22.681347269215838</c:v>
                </c:pt>
                <c:pt idx="1">
                  <c:v>-18.86713108843336</c:v>
                </c:pt>
                <c:pt idx="2">
                  <c:v>-16.112772655256432</c:v>
                </c:pt>
                <c:pt idx="3">
                  <c:v>-16.69492233778722</c:v>
                </c:pt>
                <c:pt idx="4">
                  <c:v>-12.758205206179287</c:v>
                </c:pt>
                <c:pt idx="5">
                  <c:v>-10.293705557223168</c:v>
                </c:pt>
                <c:pt idx="6">
                  <c:v>-11.095933528577403</c:v>
                </c:pt>
                <c:pt idx="7">
                  <c:v>-7.189866601079484</c:v>
                </c:pt>
                <c:pt idx="8">
                  <c:v>-4.329786436147535</c:v>
                </c:pt>
                <c:pt idx="9">
                  <c:v>-4.798142034803633</c:v>
                </c:pt>
                <c:pt idx="10">
                  <c:v>3.318046761606686</c:v>
                </c:pt>
                <c:pt idx="11">
                  <c:v>0.7057425671851256</c:v>
                </c:pt>
                <c:pt idx="12">
                  <c:v>9.01457228731906</c:v>
                </c:pt>
                <c:pt idx="13">
                  <c:v>9.306935155765137</c:v>
                </c:pt>
                <c:pt idx="14">
                  <c:v>6.381361142783007</c:v>
                </c:pt>
                <c:pt idx="15">
                  <c:v>12.098308129287219</c:v>
                </c:pt>
                <c:pt idx="16">
                  <c:v>17.098638223173126</c:v>
                </c:pt>
                <c:pt idx="17">
                  <c:v>20.564930229420384</c:v>
                </c:pt>
                <c:pt idx="18">
                  <c:v>21.666629270780767</c:v>
                </c:pt>
                <c:pt idx="19">
                  <c:v>23.39138531576535</c:v>
                </c:pt>
                <c:pt idx="20">
                  <c:v>-12.524819633867162</c:v>
                </c:pt>
                <c:pt idx="21">
                  <c:v>-8.924290309885698</c:v>
                </c:pt>
                <c:pt idx="22">
                  <c:v>-8.935786821500328</c:v>
                </c:pt>
                <c:pt idx="23">
                  <c:v>-5.4745391188885195</c:v>
                </c:pt>
                <c:pt idx="24">
                  <c:v>-4.6324947017282145</c:v>
                </c:pt>
                <c:pt idx="25">
                  <c:v>1.1639868480057671</c:v>
                </c:pt>
                <c:pt idx="26">
                  <c:v>3.050433714168882</c:v>
                </c:pt>
                <c:pt idx="27">
                  <c:v>5.93639456724996</c:v>
                </c:pt>
                <c:pt idx="28">
                  <c:v>7.1762386135762135</c:v>
                </c:pt>
                <c:pt idx="29">
                  <c:v>7.843764840925231</c:v>
                </c:pt>
                <c:pt idx="30">
                  <c:v>12.1414325667142</c:v>
                </c:pt>
                <c:pt idx="31">
                  <c:v>14.941929264696544</c:v>
                </c:pt>
                <c:pt idx="32">
                  <c:v>16.298615910167545</c:v>
                </c:pt>
                <c:pt idx="33">
                  <c:v>16.884271111821256</c:v>
                </c:pt>
                <c:pt idx="34">
                  <c:v>19.461432444648857</c:v>
                </c:pt>
                <c:pt idx="35">
                  <c:v>19.827927079785574</c:v>
                </c:pt>
                <c:pt idx="36">
                  <c:v>22.59707308237331</c:v>
                </c:pt>
                <c:pt idx="37">
                  <c:v>26.539410446215477</c:v>
                </c:pt>
                <c:pt idx="38">
                  <c:v>-12.448105550308194</c:v>
                </c:pt>
                <c:pt idx="39">
                  <c:v>-10.222242553389817</c:v>
                </c:pt>
                <c:pt idx="40">
                  <c:v>-11.339547095722589</c:v>
                </c:pt>
                <c:pt idx="41">
                  <c:v>-8.308264833729949</c:v>
                </c:pt>
                <c:pt idx="42">
                  <c:v>-7.400292613418489</c:v>
                </c:pt>
                <c:pt idx="43">
                  <c:v>-2.47331091174562</c:v>
                </c:pt>
                <c:pt idx="44">
                  <c:v>4.470042949709215</c:v>
                </c:pt>
                <c:pt idx="45">
                  <c:v>4.782217056890526</c:v>
                </c:pt>
                <c:pt idx="46">
                  <c:v>8.18004723572124</c:v>
                </c:pt>
                <c:pt idx="47">
                  <c:v>10.21166705122356</c:v>
                </c:pt>
                <c:pt idx="48">
                  <c:v>14.014735875387467</c:v>
                </c:pt>
                <c:pt idx="49">
                  <c:v>9.37624791389415</c:v>
                </c:pt>
                <c:pt idx="50">
                  <c:v>11.58783472966857</c:v>
                </c:pt>
                <c:pt idx="51">
                  <c:v>17.45470506636568</c:v>
                </c:pt>
                <c:pt idx="52">
                  <c:v>21.512476986229427</c:v>
                </c:pt>
                <c:pt idx="53">
                  <c:v>19.87444507658819</c:v>
                </c:pt>
                <c:pt idx="54">
                  <c:v>19.7253547998689</c:v>
                </c:pt>
                <c:pt idx="55">
                  <c:v>23.17593489621909</c:v>
                </c:pt>
                <c:pt idx="56">
                  <c:v>23.559238136140724</c:v>
                </c:pt>
                <c:pt idx="57">
                  <c:v>26.66591254674686</c:v>
                </c:pt>
                <c:pt idx="58">
                  <c:v>26.188237022724756</c:v>
                </c:pt>
                <c:pt idx="59">
                  <c:v>31.575712483872458</c:v>
                </c:pt>
                <c:pt idx="60">
                  <c:v>-11.730132107431436</c:v>
                </c:pt>
                <c:pt idx="61">
                  <c:v>-11.960723859913834</c:v>
                </c:pt>
                <c:pt idx="62">
                  <c:v>-7.714811495609746</c:v>
                </c:pt>
                <c:pt idx="63">
                  <c:v>-5.182268497621126</c:v>
                </c:pt>
                <c:pt idx="64">
                  <c:v>-1.4231282396516285</c:v>
                </c:pt>
                <c:pt idx="65">
                  <c:v>2.467179195665272</c:v>
                </c:pt>
                <c:pt idx="66">
                  <c:v>4.106415862185053</c:v>
                </c:pt>
                <c:pt idx="67">
                  <c:v>9.236760120738616</c:v>
                </c:pt>
                <c:pt idx="68">
                  <c:v>11.327931992124887</c:v>
                </c:pt>
                <c:pt idx="69">
                  <c:v>14.472825314642485</c:v>
                </c:pt>
                <c:pt idx="70">
                  <c:v>16.26252526576427</c:v>
                </c:pt>
                <c:pt idx="71">
                  <c:v>18.549539546221197</c:v>
                </c:pt>
                <c:pt idx="72">
                  <c:v>21.56440250795923</c:v>
                </c:pt>
                <c:pt idx="73">
                  <c:v>23.573079099447703</c:v>
                </c:pt>
                <c:pt idx="74">
                  <c:v>26.240295428897742</c:v>
                </c:pt>
                <c:pt idx="75">
                  <c:v>27.468806872539588</c:v>
                </c:pt>
                <c:pt idx="76">
                  <c:v>34.90797459682946</c:v>
                </c:pt>
                <c:pt idx="77">
                  <c:v>35.79364473299117</c:v>
                </c:pt>
                <c:pt idx="78">
                  <c:v>-9.221255799621256</c:v>
                </c:pt>
                <c:pt idx="79">
                  <c:v>-3.2300357816187453</c:v>
                </c:pt>
                <c:pt idx="80">
                  <c:v>2.0359505707796077</c:v>
                </c:pt>
                <c:pt idx="81">
                  <c:v>7.100997881110482</c:v>
                </c:pt>
                <c:pt idx="82">
                  <c:v>10.643308120575135</c:v>
                </c:pt>
                <c:pt idx="83">
                  <c:v>22.096072224444438</c:v>
                </c:pt>
                <c:pt idx="84">
                  <c:v>29.82741850927602</c:v>
                </c:pt>
                <c:pt idx="85">
                  <c:v>36.29427931082869</c:v>
                </c:pt>
              </c:numCache>
            </c:numRef>
          </c:xVal>
          <c:yVal>
            <c:numRef>
              <c:f>Puukartta!$B$2:$B$96</c:f>
              <c:numCache>
                <c:ptCount val="95"/>
                <c:pt idx="0">
                  <c:v>9.210124524602346</c:v>
                </c:pt>
                <c:pt idx="1">
                  <c:v>2.352797650468604</c:v>
                </c:pt>
                <c:pt idx="2">
                  <c:v>2.601512842949677</c:v>
                </c:pt>
                <c:pt idx="3">
                  <c:v>11.877310773444197</c:v>
                </c:pt>
                <c:pt idx="4">
                  <c:v>9.965536230673516</c:v>
                </c:pt>
                <c:pt idx="5">
                  <c:v>7.268093320886812</c:v>
                </c:pt>
                <c:pt idx="6">
                  <c:v>13.080075708113139</c:v>
                </c:pt>
                <c:pt idx="7">
                  <c:v>5.7254835560043595</c:v>
                </c:pt>
                <c:pt idx="8">
                  <c:v>9.680859200611765</c:v>
                </c:pt>
                <c:pt idx="9">
                  <c:v>13.340829655288896</c:v>
                </c:pt>
                <c:pt idx="10">
                  <c:v>12.60458459244691</c:v>
                </c:pt>
                <c:pt idx="11">
                  <c:v>17.34288261077283</c:v>
                </c:pt>
                <c:pt idx="12">
                  <c:v>9.716698521835383</c:v>
                </c:pt>
                <c:pt idx="13">
                  <c:v>14.939787418926262</c:v>
                </c:pt>
                <c:pt idx="14">
                  <c:v>18.582121890916046</c:v>
                </c:pt>
                <c:pt idx="15">
                  <c:v>19.590710526661248</c:v>
                </c:pt>
                <c:pt idx="16">
                  <c:v>16.84669093465944</c:v>
                </c:pt>
                <c:pt idx="17">
                  <c:v>15.380105844950998</c:v>
                </c:pt>
                <c:pt idx="18">
                  <c:v>20.999790461691095</c:v>
                </c:pt>
                <c:pt idx="19">
                  <c:v>18.947669458356494</c:v>
                </c:pt>
                <c:pt idx="20">
                  <c:v>-3.795280847100857</c:v>
                </c:pt>
                <c:pt idx="21">
                  <c:v>-4.126619970785152</c:v>
                </c:pt>
                <c:pt idx="22">
                  <c:v>2.379965523632273</c:v>
                </c:pt>
                <c:pt idx="23">
                  <c:v>1.8081047045306216</c:v>
                </c:pt>
                <c:pt idx="24">
                  <c:v>-4.460195381922874</c:v>
                </c:pt>
                <c:pt idx="25">
                  <c:v>-6.349398919924391</c:v>
                </c:pt>
                <c:pt idx="26">
                  <c:v>-5.4899058536150385</c:v>
                </c:pt>
                <c:pt idx="27">
                  <c:v>-2.612188665073755</c:v>
                </c:pt>
                <c:pt idx="28">
                  <c:v>4.723627790019164</c:v>
                </c:pt>
                <c:pt idx="29">
                  <c:v>6.154748559819717</c:v>
                </c:pt>
                <c:pt idx="30">
                  <c:v>0.06551198598389076</c:v>
                </c:pt>
                <c:pt idx="31">
                  <c:v>-3.8688757141492274</c:v>
                </c:pt>
                <c:pt idx="32">
                  <c:v>1.119633472208262</c:v>
                </c:pt>
                <c:pt idx="33">
                  <c:v>6.226013888094836</c:v>
                </c:pt>
                <c:pt idx="34">
                  <c:v>4.681136416465627</c:v>
                </c:pt>
                <c:pt idx="35">
                  <c:v>9.317231050411669</c:v>
                </c:pt>
                <c:pt idx="36">
                  <c:v>5.403478274906046</c:v>
                </c:pt>
                <c:pt idx="37">
                  <c:v>9.674353325250475</c:v>
                </c:pt>
                <c:pt idx="38">
                  <c:v>-12.127953215606164</c:v>
                </c:pt>
                <c:pt idx="39">
                  <c:v>-13.889235545090497</c:v>
                </c:pt>
                <c:pt idx="40">
                  <c:v>-8.171334345539993</c:v>
                </c:pt>
                <c:pt idx="41">
                  <c:v>-9.321729018735763</c:v>
                </c:pt>
                <c:pt idx="42">
                  <c:v>-15.13035291745875</c:v>
                </c:pt>
                <c:pt idx="43">
                  <c:v>-14.016557468023944</c:v>
                </c:pt>
                <c:pt idx="44">
                  <c:v>-13.686094596993621</c:v>
                </c:pt>
                <c:pt idx="45">
                  <c:v>-9.129006935735932</c:v>
                </c:pt>
                <c:pt idx="46">
                  <c:v>-15.382970746390065</c:v>
                </c:pt>
                <c:pt idx="47">
                  <c:v>-12.084171305102338</c:v>
                </c:pt>
                <c:pt idx="48">
                  <c:v>-13.924635425150587</c:v>
                </c:pt>
                <c:pt idx="49">
                  <c:v>-6.870109297414295</c:v>
                </c:pt>
                <c:pt idx="50">
                  <c:v>-8.79979637130764</c:v>
                </c:pt>
                <c:pt idx="51">
                  <c:v>-10.1468981973479</c:v>
                </c:pt>
                <c:pt idx="52">
                  <c:v>-10.383047852766316</c:v>
                </c:pt>
                <c:pt idx="53">
                  <c:v>-8.088416717959138</c:v>
                </c:pt>
                <c:pt idx="54">
                  <c:v>-3.3129159642320385</c:v>
                </c:pt>
                <c:pt idx="55">
                  <c:v>-0.6762265898055766</c:v>
                </c:pt>
                <c:pt idx="56">
                  <c:v>-5.6649189952429335</c:v>
                </c:pt>
                <c:pt idx="57">
                  <c:v>-3.2457307902099424</c:v>
                </c:pt>
                <c:pt idx="58">
                  <c:v>0.2315369900537021</c:v>
                </c:pt>
                <c:pt idx="59">
                  <c:v>-5.504353300332814</c:v>
                </c:pt>
                <c:pt idx="60">
                  <c:v>-22.819186063040174</c:v>
                </c:pt>
                <c:pt idx="61">
                  <c:v>-19.630981161036328</c:v>
                </c:pt>
                <c:pt idx="62">
                  <c:v>-24.507909140991487</c:v>
                </c:pt>
                <c:pt idx="63">
                  <c:v>-25.397687340248407</c:v>
                </c:pt>
                <c:pt idx="64">
                  <c:v>-21.614243024868763</c:v>
                </c:pt>
                <c:pt idx="65">
                  <c:v>-19.328506255542674</c:v>
                </c:pt>
                <c:pt idx="66">
                  <c:v>-21.52257949748416</c:v>
                </c:pt>
                <c:pt idx="67">
                  <c:v>-24.82695183785194</c:v>
                </c:pt>
                <c:pt idx="68">
                  <c:v>-23.86094362170987</c:v>
                </c:pt>
                <c:pt idx="69">
                  <c:v>-22.687819014583425</c:v>
                </c:pt>
                <c:pt idx="70">
                  <c:v>-24.58897555950222</c:v>
                </c:pt>
                <c:pt idx="71">
                  <c:v>-19.800133442271584</c:v>
                </c:pt>
                <c:pt idx="72">
                  <c:v>-19.63206784295913</c:v>
                </c:pt>
                <c:pt idx="73">
                  <c:v>-14.444990254543022</c:v>
                </c:pt>
                <c:pt idx="74">
                  <c:v>-16.425050530658282</c:v>
                </c:pt>
                <c:pt idx="75">
                  <c:v>-10.875520274206453</c:v>
                </c:pt>
                <c:pt idx="76">
                  <c:v>-13.141895329036617</c:v>
                </c:pt>
                <c:pt idx="77">
                  <c:v>-15.059129002244475</c:v>
                </c:pt>
                <c:pt idx="78">
                  <c:v>-31.124752533621187</c:v>
                </c:pt>
                <c:pt idx="79">
                  <c:v>-32.94044049432255</c:v>
                </c:pt>
                <c:pt idx="80">
                  <c:v>-28.0608816560536</c:v>
                </c:pt>
                <c:pt idx="81">
                  <c:v>-30.7671595751881</c:v>
                </c:pt>
                <c:pt idx="82">
                  <c:v>-29.211438450500324</c:v>
                </c:pt>
                <c:pt idx="83">
                  <c:v>-23.990191954753488</c:v>
                </c:pt>
                <c:pt idx="84">
                  <c:v>-17.79174708841215</c:v>
                </c:pt>
                <c:pt idx="85">
                  <c:v>-20.727816171379146</c:v>
                </c:pt>
              </c:numCache>
            </c:numRef>
          </c:yVal>
          <c:bubbleSize>
            <c:numRef>
              <c:f>Puukartta!$E$2:$E$96</c:f>
              <c:numCache>
                <c:ptCount val="9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bubbleSize>
        </c:ser>
        <c:bubbleScale val="5"/>
        <c:axId val="10448568"/>
        <c:axId val="26928249"/>
      </c:bubbleChart>
      <c:val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28249"/>
        <c:crosses val="autoZero"/>
        <c:crossBetween val="midCat"/>
        <c:dispUnits/>
      </c:valAx>
      <c:valAx>
        <c:axId val="26928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485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85725</xdr:rowOff>
    </xdr:from>
    <xdr:to>
      <xdr:col>10</xdr:col>
      <xdr:colOff>200025</xdr:colOff>
      <xdr:row>22</xdr:row>
      <xdr:rowOff>66675</xdr:rowOff>
    </xdr:to>
    <xdr:graphicFrame>
      <xdr:nvGraphicFramePr>
        <xdr:cNvPr id="1" name="Chart 3"/>
        <xdr:cNvGraphicFramePr/>
      </xdr:nvGraphicFramePr>
      <xdr:xfrm>
        <a:off x="2038350" y="247650"/>
        <a:ext cx="4200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"/>
  <sheetViews>
    <sheetView workbookViewId="0" topLeftCell="A1">
      <pane ySplit="2" topLeftCell="BM3" activePane="bottomLeft" state="frozen"/>
      <selection pane="topLeft" activeCell="A1" sqref="A1"/>
      <selection pane="bottomLeft" activeCell="N28" sqref="N28"/>
    </sheetView>
  </sheetViews>
  <sheetFormatPr defaultColWidth="9.140625" defaultRowHeight="12.75"/>
  <cols>
    <col min="1" max="2" width="9.140625" style="12" customWidth="1"/>
    <col min="3" max="3" width="9.140625" style="12" bestFit="1" customWidth="1"/>
    <col min="4" max="10" width="9.140625" style="12" customWidth="1"/>
    <col min="11" max="12" width="9.140625" style="16" customWidth="1"/>
    <col min="13" max="13" width="9.140625" style="24" customWidth="1"/>
    <col min="14" max="16" width="9.140625" style="25" customWidth="1"/>
    <col min="17" max="17" width="9.140625" style="12" customWidth="1"/>
    <col min="18" max="19" width="9.140625" style="16" customWidth="1"/>
    <col min="20" max="28" width="9.140625" style="25" customWidth="1"/>
    <col min="29" max="16384" width="9.140625" style="12" customWidth="1"/>
  </cols>
  <sheetData>
    <row r="1" spans="1:30" ht="12.75">
      <c r="A1" s="12" t="s">
        <v>24</v>
      </c>
      <c r="C1" s="15">
        <v>37454</v>
      </c>
      <c r="S1" s="17"/>
      <c r="T1" s="18"/>
      <c r="U1" s="18"/>
      <c r="V1" s="19"/>
      <c r="W1" s="20"/>
      <c r="X1" s="21"/>
      <c r="Y1" s="19"/>
      <c r="Z1" s="20"/>
      <c r="AA1" s="20"/>
      <c r="AB1" s="20"/>
      <c r="AC1" s="22"/>
      <c r="AD1" s="23"/>
    </row>
    <row r="2" spans="1:38" ht="12.75">
      <c r="A2" s="12" t="s">
        <v>25</v>
      </c>
      <c r="B2" s="12" t="s">
        <v>59</v>
      </c>
      <c r="C2" s="12" t="s">
        <v>60</v>
      </c>
      <c r="D2" s="12" t="s">
        <v>26</v>
      </c>
      <c r="E2" s="12" t="s">
        <v>27</v>
      </c>
      <c r="F2" s="12" t="s">
        <v>27</v>
      </c>
      <c r="G2" s="12" t="s">
        <v>58</v>
      </c>
      <c r="H2" s="12" t="s">
        <v>42</v>
      </c>
      <c r="I2" s="12" t="s">
        <v>28</v>
      </c>
      <c r="J2" s="12" t="s">
        <v>29</v>
      </c>
      <c r="K2" s="16" t="s">
        <v>30</v>
      </c>
      <c r="L2" s="16" t="s">
        <v>31</v>
      </c>
      <c r="M2" s="24" t="s">
        <v>32</v>
      </c>
      <c r="N2" s="25" t="s">
        <v>59</v>
      </c>
      <c r="O2" s="25" t="s">
        <v>60</v>
      </c>
      <c r="P2" s="25" t="s">
        <v>26</v>
      </c>
      <c r="Q2" s="26" t="s">
        <v>61</v>
      </c>
      <c r="R2" s="17" t="s">
        <v>33</v>
      </c>
      <c r="S2" s="17" t="s">
        <v>34</v>
      </c>
      <c r="T2" s="27" t="s">
        <v>62</v>
      </c>
      <c r="U2" s="28" t="s">
        <v>63</v>
      </c>
      <c r="V2" s="29" t="s">
        <v>64</v>
      </c>
      <c r="W2" s="27" t="s">
        <v>37</v>
      </c>
      <c r="X2" s="28" t="s">
        <v>38</v>
      </c>
      <c r="Y2" s="28" t="s">
        <v>65</v>
      </c>
      <c r="Z2" s="28" t="s">
        <v>66</v>
      </c>
      <c r="AA2" s="28" t="s">
        <v>67</v>
      </c>
      <c r="AB2" s="29" t="s">
        <v>68</v>
      </c>
      <c r="AC2" s="12" t="s">
        <v>39</v>
      </c>
      <c r="AD2" s="25" t="s">
        <v>69</v>
      </c>
      <c r="AE2" s="25" t="s">
        <v>70</v>
      </c>
      <c r="AF2" s="25" t="s">
        <v>71</v>
      </c>
      <c r="AG2" s="12" t="s">
        <v>41</v>
      </c>
      <c r="AH2" s="12" t="s">
        <v>58</v>
      </c>
      <c r="AI2" s="12" t="s">
        <v>72</v>
      </c>
      <c r="AJ2" s="12" t="s">
        <v>73</v>
      </c>
      <c r="AK2" s="12" t="s">
        <v>74</v>
      </c>
      <c r="AL2" s="12" t="s">
        <v>75</v>
      </c>
    </row>
    <row r="3" spans="1:38" ht="12.75">
      <c r="A3" s="12" t="s">
        <v>0</v>
      </c>
      <c r="B3" s="12">
        <v>0</v>
      </c>
      <c r="C3" s="12">
        <v>0</v>
      </c>
      <c r="D3" s="12">
        <v>0</v>
      </c>
      <c r="E3" s="12">
        <v>1</v>
      </c>
      <c r="F3" s="12">
        <f aca="true" t="shared" si="0" ref="F3:F66">IF(ISNUMBER(E3)=TRUE,E3,VALUE(RIGHT(E3,LEN(E3)-1)))</f>
        <v>1</v>
      </c>
      <c r="G3" s="12">
        <f>IF(AND(LEFT(E3)&lt;&gt;"A",LEFT(E3)&lt;&gt;"B"),0,IF(LEFT(E3)="B",2,1))</f>
        <v>0</v>
      </c>
      <c r="H3" s="12">
        <v>1</v>
      </c>
      <c r="I3" s="12">
        <v>1.43</v>
      </c>
      <c r="J3" s="12">
        <v>1.2</v>
      </c>
      <c r="K3" s="16">
        <v>324.556</v>
      </c>
      <c r="L3" s="16">
        <v>101.3506</v>
      </c>
      <c r="M3" s="24">
        <v>24.345</v>
      </c>
      <c r="N3" s="25">
        <v>9.157</v>
      </c>
      <c r="O3" s="25">
        <v>-22.551</v>
      </c>
      <c r="P3" s="25">
        <v>-0.286</v>
      </c>
      <c r="Q3" s="12">
        <v>0.281</v>
      </c>
      <c r="R3" s="14">
        <f>PI()/200*K3</f>
        <v>5.0981137263924445</v>
      </c>
      <c r="S3" s="14">
        <f>PI()/2-PI()/200*L3</f>
        <v>-0.02121517518969207</v>
      </c>
      <c r="T3" s="3">
        <f>COS(R3)*COS(S3)*(M3+Q3/2)+B3</f>
        <v>9.210124524602346</v>
      </c>
      <c r="U3" s="3">
        <f>SIN(R3)*COS(S3)*(M3+Q3/2)+C3</f>
        <v>-22.681347269215838</v>
      </c>
      <c r="V3" s="3">
        <f>SIN(S3)*(M3+Q3/2)+(I3-J3)+D3</f>
        <v>-0.289425205928292</v>
      </c>
      <c r="W3" s="2"/>
      <c r="X3" s="2"/>
      <c r="Y3" s="2"/>
      <c r="Z3" s="2"/>
      <c r="AA3" s="2"/>
      <c r="AB3" s="13"/>
      <c r="AC3" s="12" t="s">
        <v>43</v>
      </c>
      <c r="AD3" s="2">
        <f aca="true" t="shared" si="1" ref="AD3:AE5">IF(Z3&lt;&gt;"",Z3,T3)</f>
        <v>9.210124524602346</v>
      </c>
      <c r="AE3" s="2">
        <f t="shared" si="1"/>
        <v>-22.681347269215838</v>
      </c>
      <c r="AF3" s="2">
        <f>IF(AB3&lt;&gt;"",AB3-0.1,V3-0.1)</f>
        <v>-0.389425205928292</v>
      </c>
      <c r="AG3" s="4">
        <f>F3</f>
        <v>1</v>
      </c>
      <c r="AH3" s="4">
        <f>G3</f>
        <v>0</v>
      </c>
      <c r="AI3" s="2">
        <f aca="true" t="shared" si="2" ref="AI3:AK5">T3-N3</f>
        <v>0.05312452460234596</v>
      </c>
      <c r="AJ3" s="2">
        <f t="shared" si="2"/>
        <v>-0.1303472692158394</v>
      </c>
      <c r="AK3" s="2">
        <f t="shared" si="2"/>
        <v>-0.003425205928292041</v>
      </c>
      <c r="AL3" s="25">
        <f>SQRT(AI3^2+AJ3^2+AK3^2)</f>
        <v>0.14079899765943996</v>
      </c>
    </row>
    <row r="4" spans="1:38" ht="12.75">
      <c r="A4" s="12" t="s">
        <v>0</v>
      </c>
      <c r="B4" s="12">
        <v>0</v>
      </c>
      <c r="C4" s="12">
        <v>0</v>
      </c>
      <c r="D4" s="12">
        <v>0</v>
      </c>
      <c r="E4" s="12">
        <v>2</v>
      </c>
      <c r="F4" s="12">
        <f t="shared" si="0"/>
        <v>2</v>
      </c>
      <c r="G4" s="12">
        <f aca="true" t="shared" si="3" ref="G4:G67">IF(AND(LEFT(E4)&lt;&gt;"A",LEFT(E4)&lt;&gt;"B"),0,IF(LEFT(E4)="B",2,1))</f>
        <v>0</v>
      </c>
      <c r="H4" s="12">
        <v>1</v>
      </c>
      <c r="I4" s="12">
        <v>1.43</v>
      </c>
      <c r="J4" s="12">
        <v>1.2</v>
      </c>
      <c r="K4" s="16">
        <v>307.8981</v>
      </c>
      <c r="L4" s="16">
        <v>101.0795</v>
      </c>
      <c r="M4" s="24">
        <v>18.873</v>
      </c>
      <c r="N4" s="25">
        <v>2.335</v>
      </c>
      <c r="O4" s="25">
        <v>-18.726</v>
      </c>
      <c r="P4" s="25">
        <v>-0.089</v>
      </c>
      <c r="Q4" s="12">
        <v>0.286</v>
      </c>
      <c r="R4" s="14">
        <f>PI()/200*K4</f>
        <v>4.836452045071278</v>
      </c>
      <c r="S4" s="14">
        <f>PI()/2-PI()/200*L4</f>
        <v>-0.016956746347750906</v>
      </c>
      <c r="T4" s="3">
        <f>COS(R4)*COS(S4)*(M4+Q4/2)+B4</f>
        <v>2.352797650468604</v>
      </c>
      <c r="U4" s="3">
        <f>SIN(R4)*COS(S4)*(M4+Q4/2)+C4</f>
        <v>-18.86713108843336</v>
      </c>
      <c r="V4" s="3">
        <f>SIN(S4)*(M4+Q4/2)+(I4-J4)+D4</f>
        <v>-0.09243403638707509</v>
      </c>
      <c r="W4" s="2"/>
      <c r="X4" s="2"/>
      <c r="Y4" s="2"/>
      <c r="Z4" s="2"/>
      <c r="AA4" s="2"/>
      <c r="AB4" s="13"/>
      <c r="AC4" s="12" t="s">
        <v>43</v>
      </c>
      <c r="AD4" s="2">
        <f t="shared" si="1"/>
        <v>2.352797650468604</v>
      </c>
      <c r="AE4" s="2">
        <f t="shared" si="1"/>
        <v>-18.86713108843336</v>
      </c>
      <c r="AF4" s="2">
        <f aca="true" t="shared" si="4" ref="AF4:AF13">IF(AB4&lt;&gt;"",AB4-0.1,V4-0.1)</f>
        <v>-0.1924340363870751</v>
      </c>
      <c r="AG4" s="4">
        <f aca="true" t="shared" si="5" ref="AG4:AG67">F4</f>
        <v>2</v>
      </c>
      <c r="AH4" s="4">
        <f aca="true" t="shared" si="6" ref="AH4:AH67">G4</f>
        <v>0</v>
      </c>
      <c r="AI4" s="2">
        <f t="shared" si="2"/>
        <v>0.017797650468604154</v>
      </c>
      <c r="AJ4" s="2">
        <f t="shared" si="2"/>
        <v>-0.14113108843336164</v>
      </c>
      <c r="AK4" s="2">
        <f t="shared" si="2"/>
        <v>-0.0034340363870750956</v>
      </c>
      <c r="AL4" s="25">
        <f aca="true" t="shared" si="7" ref="AL4:AL67">SQRT(AI4^2+AJ4^2+AK4^2)</f>
        <v>0.14229031270784284</v>
      </c>
    </row>
    <row r="5" spans="1:38" ht="12.75">
      <c r="A5" s="12" t="s">
        <v>0</v>
      </c>
      <c r="B5" s="12">
        <v>0</v>
      </c>
      <c r="C5" s="12">
        <v>0</v>
      </c>
      <c r="D5" s="12">
        <v>0</v>
      </c>
      <c r="E5" s="12">
        <v>3</v>
      </c>
      <c r="F5" s="12">
        <f t="shared" si="0"/>
        <v>3</v>
      </c>
      <c r="G5" s="12">
        <f t="shared" si="3"/>
        <v>0</v>
      </c>
      <c r="H5" s="12">
        <v>1</v>
      </c>
      <c r="I5" s="12">
        <v>1.43</v>
      </c>
      <c r="J5" s="12">
        <v>1.2</v>
      </c>
      <c r="K5" s="16">
        <v>310.1907</v>
      </c>
      <c r="L5" s="16">
        <v>101.0121</v>
      </c>
      <c r="M5" s="24">
        <v>16.205</v>
      </c>
      <c r="N5" s="25">
        <v>2.582</v>
      </c>
      <c r="O5" s="25">
        <v>-15.996</v>
      </c>
      <c r="P5" s="25">
        <v>-0.027</v>
      </c>
      <c r="Q5" s="2">
        <v>0.237</v>
      </c>
      <c r="R5" s="14">
        <f>PI()/200*K5</f>
        <v>4.872464121659378</v>
      </c>
      <c r="S5" s="14">
        <f>PI()/2-PI()/200*L5</f>
        <v>-0.015898029623491405</v>
      </c>
      <c r="T5" s="3">
        <f>COS(R5)*COS(S5)*(M5+Q5/2)+B5</f>
        <v>2.601512842949677</v>
      </c>
      <c r="U5" s="3">
        <f>SIN(R5)*COS(S5)*(M5+Q5/2)+C5</f>
        <v>-16.112772655256432</v>
      </c>
      <c r="V5" s="3">
        <f>SIN(S5)*(M5+Q5/2)+(I5-J5)+D5</f>
        <v>-0.02950055489063358</v>
      </c>
      <c r="W5" s="2"/>
      <c r="X5" s="2"/>
      <c r="Y5" s="2"/>
      <c r="Z5" s="2"/>
      <c r="AA5" s="2"/>
      <c r="AB5" s="13"/>
      <c r="AC5" s="12" t="s">
        <v>43</v>
      </c>
      <c r="AD5" s="2">
        <f t="shared" si="1"/>
        <v>2.601512842949677</v>
      </c>
      <c r="AE5" s="2">
        <f t="shared" si="1"/>
        <v>-16.112772655256432</v>
      </c>
      <c r="AF5" s="2">
        <f t="shared" si="4"/>
        <v>-0.12950055489063358</v>
      </c>
      <c r="AG5" s="4">
        <f t="shared" si="5"/>
        <v>3</v>
      </c>
      <c r="AH5" s="4">
        <f t="shared" si="6"/>
        <v>0</v>
      </c>
      <c r="AI5" s="2">
        <f t="shared" si="2"/>
        <v>0.019512842949677367</v>
      </c>
      <c r="AJ5" s="2">
        <f t="shared" si="2"/>
        <v>-0.11677265525643143</v>
      </c>
      <c r="AK5" s="2">
        <f t="shared" si="2"/>
        <v>-0.0025005548906335794</v>
      </c>
      <c r="AL5" s="25">
        <f t="shared" si="7"/>
        <v>0.11841814400832851</v>
      </c>
    </row>
    <row r="6" spans="1:38" ht="12.75">
      <c r="A6" s="12" t="s">
        <v>0</v>
      </c>
      <c r="B6" s="12">
        <v>0</v>
      </c>
      <c r="C6" s="12">
        <v>0</v>
      </c>
      <c r="D6" s="12">
        <v>0</v>
      </c>
      <c r="E6" s="12" t="s">
        <v>1</v>
      </c>
      <c r="F6" s="12">
        <f t="shared" si="0"/>
        <v>4</v>
      </c>
      <c r="G6" s="12">
        <f t="shared" si="3"/>
        <v>1</v>
      </c>
      <c r="H6" s="12">
        <v>1</v>
      </c>
      <c r="I6" s="12">
        <v>1.43</v>
      </c>
      <c r="J6" s="12">
        <v>1.2</v>
      </c>
      <c r="K6" s="16">
        <v>337.45</v>
      </c>
      <c r="L6" s="16">
        <v>100.9981</v>
      </c>
      <c r="M6" s="24">
        <v>19.239</v>
      </c>
      <c r="N6" s="25">
        <v>10.675</v>
      </c>
      <c r="O6" s="25">
        <v>-16.003</v>
      </c>
      <c r="P6" s="25">
        <v>-0.071</v>
      </c>
      <c r="Q6" s="12">
        <v>0.254</v>
      </c>
      <c r="R6" s="14">
        <f aca="true" t="shared" si="8" ref="R6:R69">PI()/200*K6</f>
        <v>5.300652204769379</v>
      </c>
      <c r="S6" s="14">
        <f aca="true" t="shared" si="9" ref="S6:S69">PI()/2-PI()/200*L6</f>
        <v>-0.015678118137739894</v>
      </c>
      <c r="T6" s="3">
        <f aca="true" t="shared" si="10" ref="T6:T69">COS(R6)*COS(S6)*(M6+Q6/2)+B6</f>
        <v>10.74520240658675</v>
      </c>
      <c r="U6" s="3">
        <f aca="true" t="shared" si="11" ref="U6:U69">SIN(R6)*COS(S6)*(M6+Q6/2)+C6</f>
        <v>-16.10870578944622</v>
      </c>
      <c r="V6" s="3">
        <f aca="true" t="shared" si="12" ref="V6:V69">SIN(S6)*(M6+Q6/2)+(I6-J6)+D6</f>
        <v>-0.07360999743775709</v>
      </c>
      <c r="W6" s="2">
        <f>T6-T7</f>
        <v>-2.2642167337148944</v>
      </c>
      <c r="X6" s="2">
        <f>U6-U7</f>
        <v>1.1724330966819956</v>
      </c>
      <c r="Y6" s="2">
        <f>V6-V7</f>
        <v>0.08006751076475671</v>
      </c>
      <c r="Z6" s="2">
        <f>W6/2+T7</f>
        <v>11.877310773444197</v>
      </c>
      <c r="AA6" s="2">
        <f>X6/2+U7</f>
        <v>-16.69492233778722</v>
      </c>
      <c r="AB6" s="13">
        <f>Y6/2+V7</f>
        <v>-0.11364375282013545</v>
      </c>
      <c r="AC6" s="12" t="s">
        <v>43</v>
      </c>
      <c r="AD6" s="2">
        <f aca="true" t="shared" si="13" ref="AD6:AD12">IF(Z6&lt;&gt;"",Z6,T6)</f>
        <v>11.877310773444197</v>
      </c>
      <c r="AE6" s="2">
        <f aca="true" t="shared" si="14" ref="AE6:AE12">IF(AA6&lt;&gt;"",AA6,U6)</f>
        <v>-16.69492233778722</v>
      </c>
      <c r="AF6" s="2">
        <f t="shared" si="4"/>
        <v>-0.21364375282013545</v>
      </c>
      <c r="AG6" s="4">
        <f t="shared" si="5"/>
        <v>4</v>
      </c>
      <c r="AH6" s="4">
        <f t="shared" si="6"/>
        <v>1</v>
      </c>
      <c r="AI6" s="2">
        <f aca="true" t="shared" si="15" ref="AI6:AI12">T6-N6</f>
        <v>0.07020240658675014</v>
      </c>
      <c r="AJ6" s="2">
        <f aca="true" t="shared" si="16" ref="AJ6:AJ12">U6-O6</f>
        <v>-0.105705789446219</v>
      </c>
      <c r="AK6" s="2">
        <f aca="true" t="shared" si="17" ref="AK6:AK12">V6-P6</f>
        <v>-0.0026099974377570972</v>
      </c>
      <c r="AL6" s="25">
        <f t="shared" si="7"/>
        <v>0.12692085683466237</v>
      </c>
    </row>
    <row r="7" spans="1:38" ht="12.75">
      <c r="A7" s="12" t="s">
        <v>0</v>
      </c>
      <c r="B7" s="12">
        <v>0</v>
      </c>
      <c r="C7" s="12">
        <v>0</v>
      </c>
      <c r="D7" s="12">
        <v>0</v>
      </c>
      <c r="E7" s="12" t="s">
        <v>2</v>
      </c>
      <c r="F7" s="12">
        <f t="shared" si="0"/>
        <v>4</v>
      </c>
      <c r="G7" s="12">
        <f t="shared" si="3"/>
        <v>2</v>
      </c>
      <c r="H7" s="12">
        <v>1</v>
      </c>
      <c r="I7" s="12">
        <v>1.43</v>
      </c>
      <c r="J7" s="12">
        <v>1.2</v>
      </c>
      <c r="K7" s="16">
        <v>341.0809</v>
      </c>
      <c r="L7" s="16">
        <v>101.1291</v>
      </c>
      <c r="M7" s="24">
        <v>21.507</v>
      </c>
      <c r="N7" s="25">
        <v>12.933</v>
      </c>
      <c r="O7" s="25">
        <v>-17.18</v>
      </c>
      <c r="P7" s="25">
        <v>-0.151</v>
      </c>
      <c r="Q7" s="12">
        <v>0.254</v>
      </c>
      <c r="R7" s="14">
        <f t="shared" si="8"/>
        <v>5.3576862485989745</v>
      </c>
      <c r="S7" s="14">
        <f t="shared" si="9"/>
        <v>-0.01773586132584115</v>
      </c>
      <c r="T7" s="3">
        <f t="shared" si="10"/>
        <v>13.009419140301645</v>
      </c>
      <c r="U7" s="3">
        <f t="shared" si="11"/>
        <v>-17.281138886128215</v>
      </c>
      <c r="V7" s="3">
        <f t="shared" si="12"/>
        <v>-0.1536775082025138</v>
      </c>
      <c r="AC7" s="12" t="s">
        <v>43</v>
      </c>
      <c r="AD7" s="2">
        <f t="shared" si="13"/>
        <v>13.009419140301645</v>
      </c>
      <c r="AE7" s="2">
        <f t="shared" si="14"/>
        <v>-17.281138886128215</v>
      </c>
      <c r="AF7" s="2">
        <f t="shared" si="4"/>
        <v>-0.2536775082025138</v>
      </c>
      <c r="AG7" s="4">
        <f t="shared" si="5"/>
        <v>4</v>
      </c>
      <c r="AH7" s="4">
        <f t="shared" si="6"/>
        <v>2</v>
      </c>
      <c r="AI7" s="2">
        <f t="shared" si="15"/>
        <v>0.07641914030164543</v>
      </c>
      <c r="AJ7" s="2">
        <f t="shared" si="16"/>
        <v>-0.10113888612821498</v>
      </c>
      <c r="AK7" s="2">
        <f t="shared" si="17"/>
        <v>-0.0026775082025138064</v>
      </c>
      <c r="AL7" s="25">
        <f t="shared" si="7"/>
        <v>0.12679167299895183</v>
      </c>
    </row>
    <row r="8" spans="1:38" ht="12.75">
      <c r="A8" s="12" t="s">
        <v>0</v>
      </c>
      <c r="B8" s="12">
        <v>0</v>
      </c>
      <c r="C8" s="12">
        <v>0</v>
      </c>
      <c r="D8" s="12">
        <v>0</v>
      </c>
      <c r="E8" s="12">
        <v>5</v>
      </c>
      <c r="F8" s="12">
        <f t="shared" si="0"/>
        <v>5</v>
      </c>
      <c r="G8" s="12">
        <f t="shared" si="3"/>
        <v>0</v>
      </c>
      <c r="H8" s="12">
        <v>1</v>
      </c>
      <c r="I8" s="12">
        <v>1.43</v>
      </c>
      <c r="J8" s="12">
        <v>1.2</v>
      </c>
      <c r="K8" s="16">
        <v>342.2152</v>
      </c>
      <c r="L8" s="16">
        <v>100.0115</v>
      </c>
      <c r="M8" s="24">
        <v>16.05</v>
      </c>
      <c r="N8" s="25">
        <v>9.879</v>
      </c>
      <c r="O8" s="25">
        <v>-12.648</v>
      </c>
      <c r="P8" s="25">
        <v>0.227</v>
      </c>
      <c r="Q8" s="12">
        <v>0.278</v>
      </c>
      <c r="R8" s="14">
        <f t="shared" si="8"/>
        <v>5.375503791333809</v>
      </c>
      <c r="S8" s="14">
        <f t="shared" si="9"/>
        <v>-0.00018064157758157506</v>
      </c>
      <c r="T8" s="3">
        <f t="shared" si="10"/>
        <v>9.965536230673516</v>
      </c>
      <c r="U8" s="3">
        <f t="shared" si="11"/>
        <v>-12.758205206179287</v>
      </c>
      <c r="V8" s="3">
        <f t="shared" si="12"/>
        <v>0.22707559351643644</v>
      </c>
      <c r="AC8" s="12" t="s">
        <v>43</v>
      </c>
      <c r="AD8" s="2">
        <f t="shared" si="13"/>
        <v>9.965536230673516</v>
      </c>
      <c r="AE8" s="2">
        <f t="shared" si="14"/>
        <v>-12.758205206179287</v>
      </c>
      <c r="AF8" s="2">
        <f t="shared" si="4"/>
        <v>0.12707559351643644</v>
      </c>
      <c r="AG8" s="4">
        <f t="shared" si="5"/>
        <v>5</v>
      </c>
      <c r="AH8" s="4">
        <f t="shared" si="6"/>
        <v>0</v>
      </c>
      <c r="AI8" s="2">
        <f t="shared" si="15"/>
        <v>0.08653623067351646</v>
      </c>
      <c r="AJ8" s="2">
        <f t="shared" si="16"/>
        <v>-0.11020520617928753</v>
      </c>
      <c r="AK8" s="2">
        <f t="shared" si="17"/>
        <v>7.559351643643408E-05</v>
      </c>
      <c r="AL8" s="25">
        <f t="shared" si="7"/>
        <v>0.14012034970902354</v>
      </c>
    </row>
    <row r="9" spans="1:38" ht="12.75">
      <c r="A9" s="12" t="s">
        <v>0</v>
      </c>
      <c r="B9" s="12">
        <v>0</v>
      </c>
      <c r="C9" s="12">
        <v>0</v>
      </c>
      <c r="D9" s="12">
        <v>0</v>
      </c>
      <c r="E9" s="12">
        <v>6</v>
      </c>
      <c r="F9" s="12">
        <f t="shared" si="0"/>
        <v>6</v>
      </c>
      <c r="G9" s="12">
        <f t="shared" si="3"/>
        <v>0</v>
      </c>
      <c r="H9" s="12">
        <v>1</v>
      </c>
      <c r="I9" s="12">
        <v>1.43</v>
      </c>
      <c r="J9" s="12">
        <v>1.2</v>
      </c>
      <c r="K9" s="16">
        <v>339.1387</v>
      </c>
      <c r="L9" s="16">
        <v>100.5591</v>
      </c>
      <c r="M9" s="24">
        <v>12.482</v>
      </c>
      <c r="N9" s="25">
        <v>7.199</v>
      </c>
      <c r="O9" s="25">
        <v>-10.196</v>
      </c>
      <c r="P9" s="25">
        <v>0.12</v>
      </c>
      <c r="Q9" s="12">
        <v>0.239</v>
      </c>
      <c r="R9" s="14">
        <f t="shared" si="8"/>
        <v>5.327178242339964</v>
      </c>
      <c r="S9" s="14">
        <f t="shared" si="9"/>
        <v>-0.008782322263110487</v>
      </c>
      <c r="T9" s="3">
        <f t="shared" si="10"/>
        <v>7.268093320886812</v>
      </c>
      <c r="U9" s="3">
        <f t="shared" si="11"/>
        <v>-10.293705557223168</v>
      </c>
      <c r="V9" s="3">
        <f t="shared" si="12"/>
        <v>0.11933098864931081</v>
      </c>
      <c r="AC9" s="12" t="s">
        <v>43</v>
      </c>
      <c r="AD9" s="2">
        <f t="shared" si="13"/>
        <v>7.268093320886812</v>
      </c>
      <c r="AE9" s="2">
        <f t="shared" si="14"/>
        <v>-10.293705557223168</v>
      </c>
      <c r="AF9" s="2">
        <f t="shared" si="4"/>
        <v>0.019330988649310807</v>
      </c>
      <c r="AG9" s="4">
        <f t="shared" si="5"/>
        <v>6</v>
      </c>
      <c r="AH9" s="4">
        <f t="shared" si="6"/>
        <v>0</v>
      </c>
      <c r="AI9" s="2">
        <f t="shared" si="15"/>
        <v>0.06909332088681186</v>
      </c>
      <c r="AJ9" s="2">
        <f t="shared" si="16"/>
        <v>-0.09770555722316843</v>
      </c>
      <c r="AK9" s="2">
        <f t="shared" si="17"/>
        <v>-0.0006690113506891832</v>
      </c>
      <c r="AL9" s="25">
        <f t="shared" si="7"/>
        <v>0.11966917096581367</v>
      </c>
    </row>
    <row r="10" spans="1:38" ht="12.75">
      <c r="A10" s="12" t="s">
        <v>0</v>
      </c>
      <c r="B10" s="12">
        <v>0</v>
      </c>
      <c r="C10" s="12">
        <v>0</v>
      </c>
      <c r="D10" s="12">
        <v>0</v>
      </c>
      <c r="E10" s="12">
        <v>7</v>
      </c>
      <c r="F10" s="12">
        <f t="shared" si="0"/>
        <v>7</v>
      </c>
      <c r="G10" s="12">
        <f t="shared" si="3"/>
        <v>0</v>
      </c>
      <c r="H10" s="12">
        <v>1</v>
      </c>
      <c r="I10" s="12">
        <v>1.43</v>
      </c>
      <c r="J10" s="12">
        <v>1.2</v>
      </c>
      <c r="K10" s="16">
        <v>355.2131</v>
      </c>
      <c r="L10" s="16">
        <v>100.0431</v>
      </c>
      <c r="M10" s="24">
        <v>17.005</v>
      </c>
      <c r="N10" s="25">
        <v>12.967</v>
      </c>
      <c r="O10" s="25">
        <v>-11</v>
      </c>
      <c r="P10" s="25">
        <v>0.218</v>
      </c>
      <c r="Q10" s="12">
        <v>0.295</v>
      </c>
      <c r="R10" s="14">
        <f t="shared" si="8"/>
        <v>5.579674327094283</v>
      </c>
      <c r="S10" s="14">
        <f t="shared" si="9"/>
        <v>-0.0006770132168487653</v>
      </c>
      <c r="T10" s="3">
        <f t="shared" si="10"/>
        <v>13.080075708113139</v>
      </c>
      <c r="U10" s="3">
        <f t="shared" si="11"/>
        <v>-11.095933528577403</v>
      </c>
      <c r="V10" s="3">
        <f t="shared" si="12"/>
        <v>0.2183875316850914</v>
      </c>
      <c r="AC10" s="12" t="s">
        <v>43</v>
      </c>
      <c r="AD10" s="2">
        <f t="shared" si="13"/>
        <v>13.080075708113139</v>
      </c>
      <c r="AE10" s="2">
        <f t="shared" si="14"/>
        <v>-11.095933528577403</v>
      </c>
      <c r="AF10" s="2">
        <f t="shared" si="4"/>
        <v>0.11838753168509139</v>
      </c>
      <c r="AG10" s="4">
        <f t="shared" si="5"/>
        <v>7</v>
      </c>
      <c r="AH10" s="4">
        <f t="shared" si="6"/>
        <v>0</v>
      </c>
      <c r="AI10" s="2">
        <f t="shared" si="15"/>
        <v>0.11307570811313816</v>
      </c>
      <c r="AJ10" s="2">
        <f t="shared" si="16"/>
        <v>-0.09593352857740278</v>
      </c>
      <c r="AK10" s="2">
        <f t="shared" si="17"/>
        <v>0.0003875316850913968</v>
      </c>
      <c r="AL10" s="25">
        <f t="shared" si="7"/>
        <v>0.14828859649819984</v>
      </c>
    </row>
    <row r="11" spans="1:38" ht="12.75">
      <c r="A11" s="12" t="s">
        <v>0</v>
      </c>
      <c r="B11" s="12">
        <v>0</v>
      </c>
      <c r="C11" s="12">
        <v>0</v>
      </c>
      <c r="D11" s="12">
        <v>0</v>
      </c>
      <c r="E11" s="12">
        <v>8</v>
      </c>
      <c r="F11" s="12">
        <f t="shared" si="0"/>
        <v>8</v>
      </c>
      <c r="G11" s="12">
        <f t="shared" si="3"/>
        <v>0</v>
      </c>
      <c r="H11" s="12">
        <v>1</v>
      </c>
      <c r="I11" s="12">
        <v>1.43</v>
      </c>
      <c r="J11" s="12">
        <v>1.2</v>
      </c>
      <c r="K11" s="16">
        <v>342.8125</v>
      </c>
      <c r="L11" s="16">
        <v>100.6321</v>
      </c>
      <c r="M11" s="24">
        <v>9.076</v>
      </c>
      <c r="N11" s="25">
        <v>5.653</v>
      </c>
      <c r="O11" s="25">
        <v>-7.099</v>
      </c>
      <c r="P11" s="25">
        <v>0.139</v>
      </c>
      <c r="Q11" s="12">
        <v>0.231</v>
      </c>
      <c r="R11" s="14">
        <f t="shared" si="8"/>
        <v>5.384886157793756</v>
      </c>
      <c r="S11" s="14">
        <f t="shared" si="9"/>
        <v>-0.009929003581670592</v>
      </c>
      <c r="T11" s="3">
        <f t="shared" si="10"/>
        <v>5.7254835560043595</v>
      </c>
      <c r="U11" s="3">
        <f t="shared" si="11"/>
        <v>-7.189866601079484</v>
      </c>
      <c r="V11" s="3">
        <f t="shared" si="12"/>
        <v>0.1387390630912711</v>
      </c>
      <c r="AC11" s="12" t="s">
        <v>43</v>
      </c>
      <c r="AD11" s="2">
        <f t="shared" si="13"/>
        <v>5.7254835560043595</v>
      </c>
      <c r="AE11" s="2">
        <f t="shared" si="14"/>
        <v>-7.189866601079484</v>
      </c>
      <c r="AF11" s="2">
        <f t="shared" si="4"/>
        <v>0.03873906309127109</v>
      </c>
      <c r="AG11" s="4">
        <f t="shared" si="5"/>
        <v>8</v>
      </c>
      <c r="AH11" s="4">
        <f t="shared" si="6"/>
        <v>0</v>
      </c>
      <c r="AI11" s="2">
        <f t="shared" si="15"/>
        <v>0.07248355600435996</v>
      </c>
      <c r="AJ11" s="2">
        <f t="shared" si="16"/>
        <v>-0.09086660107948408</v>
      </c>
      <c r="AK11" s="2">
        <f t="shared" si="17"/>
        <v>-0.00026093690872891484</v>
      </c>
      <c r="AL11" s="25">
        <f t="shared" si="7"/>
        <v>0.11623542132605542</v>
      </c>
    </row>
    <row r="12" spans="1:38" ht="12.75">
      <c r="A12" s="12" t="s">
        <v>0</v>
      </c>
      <c r="B12" s="12">
        <v>0</v>
      </c>
      <c r="C12" s="12">
        <v>0</v>
      </c>
      <c r="D12" s="12">
        <v>0</v>
      </c>
      <c r="E12" s="12">
        <v>9</v>
      </c>
      <c r="F12" s="12">
        <f t="shared" si="0"/>
        <v>9</v>
      </c>
      <c r="G12" s="12">
        <f t="shared" si="3"/>
        <v>0</v>
      </c>
      <c r="H12" s="12">
        <v>1</v>
      </c>
      <c r="I12" s="12">
        <v>1.43</v>
      </c>
      <c r="J12" s="12">
        <v>1.2</v>
      </c>
      <c r="K12" s="16">
        <v>373.2259</v>
      </c>
      <c r="L12" s="16">
        <v>101.3814</v>
      </c>
      <c r="M12" s="24">
        <v>10.475</v>
      </c>
      <c r="N12" s="25">
        <v>9.56</v>
      </c>
      <c r="O12" s="25">
        <v>-4.275</v>
      </c>
      <c r="P12" s="25">
        <v>0.002</v>
      </c>
      <c r="Q12" s="12">
        <v>0.265</v>
      </c>
      <c r="R12" s="14">
        <f t="shared" si="8"/>
        <v>5.862618727847194</v>
      </c>
      <c r="S12" s="14">
        <f t="shared" si="9"/>
        <v>-0.02169898045834473</v>
      </c>
      <c r="T12" s="3">
        <f t="shared" si="10"/>
        <v>9.680859200611765</v>
      </c>
      <c r="U12" s="3">
        <f t="shared" si="11"/>
        <v>-4.329786436147535</v>
      </c>
      <c r="V12" s="3">
        <f t="shared" si="12"/>
        <v>-0.0001538730574316416</v>
      </c>
      <c r="AC12" s="12" t="s">
        <v>43</v>
      </c>
      <c r="AD12" s="2">
        <f t="shared" si="13"/>
        <v>9.680859200611765</v>
      </c>
      <c r="AE12" s="2">
        <f t="shared" si="14"/>
        <v>-4.329786436147535</v>
      </c>
      <c r="AF12" s="2">
        <f t="shared" si="4"/>
        <v>-0.10015387305743165</v>
      </c>
      <c r="AG12" s="4">
        <f t="shared" si="5"/>
        <v>9</v>
      </c>
      <c r="AH12" s="4">
        <f t="shared" si="6"/>
        <v>0</v>
      </c>
      <c r="AI12" s="2">
        <f t="shared" si="15"/>
        <v>0.1208592006117648</v>
      </c>
      <c r="AJ12" s="2">
        <f t="shared" si="16"/>
        <v>-0.05478643614753498</v>
      </c>
      <c r="AK12" s="2">
        <f t="shared" si="17"/>
        <v>-0.0021538730574316416</v>
      </c>
      <c r="AL12" s="25">
        <f t="shared" si="7"/>
        <v>0.13271450232514254</v>
      </c>
    </row>
    <row r="13" spans="1:38" ht="12.75">
      <c r="A13" s="12" t="s">
        <v>0</v>
      </c>
      <c r="B13" s="12">
        <v>0</v>
      </c>
      <c r="C13" s="12">
        <v>0</v>
      </c>
      <c r="D13" s="12">
        <v>0</v>
      </c>
      <c r="E13" s="12">
        <v>10</v>
      </c>
      <c r="F13" s="12">
        <f t="shared" si="0"/>
        <v>10</v>
      </c>
      <c r="G13" s="12">
        <f t="shared" si="3"/>
        <v>0</v>
      </c>
      <c r="H13" s="12">
        <v>1</v>
      </c>
      <c r="I13" s="12">
        <v>1.43</v>
      </c>
      <c r="J13" s="12">
        <v>1.2</v>
      </c>
      <c r="K13" s="16">
        <v>378.0205</v>
      </c>
      <c r="L13" s="16">
        <v>101.2089</v>
      </c>
      <c r="M13" s="24">
        <v>14.081</v>
      </c>
      <c r="N13" s="25">
        <v>13.248</v>
      </c>
      <c r="O13" s="25">
        <v>-4.765</v>
      </c>
      <c r="P13" s="25">
        <v>-0.037</v>
      </c>
      <c r="Q13" s="12">
        <v>0.198</v>
      </c>
      <c r="R13" s="14">
        <f t="shared" si="8"/>
        <v>5.937932128531703</v>
      </c>
      <c r="S13" s="14">
        <f t="shared" si="9"/>
        <v>-0.018989356794623546</v>
      </c>
      <c r="T13" s="3">
        <f t="shared" si="10"/>
        <v>13.340829655288896</v>
      </c>
      <c r="U13" s="3">
        <f t="shared" si="11"/>
        <v>-4.798142034803633</v>
      </c>
      <c r="V13" s="3">
        <f t="shared" si="12"/>
        <v>-0.03925289676212074</v>
      </c>
      <c r="AC13" s="12" t="s">
        <v>43</v>
      </c>
      <c r="AD13" s="2">
        <f aca="true" t="shared" si="18" ref="AD13:AD76">IF(Z13&lt;&gt;"",Z13,T13)</f>
        <v>13.340829655288896</v>
      </c>
      <c r="AE13" s="2">
        <f aca="true" t="shared" si="19" ref="AE13:AE76">IF(AA13&lt;&gt;"",AA13,U13)</f>
        <v>-4.798142034803633</v>
      </c>
      <c r="AF13" s="2">
        <f t="shared" si="4"/>
        <v>-0.13925289676212074</v>
      </c>
      <c r="AG13" s="4">
        <f t="shared" si="5"/>
        <v>10</v>
      </c>
      <c r="AH13" s="4">
        <f t="shared" si="6"/>
        <v>0</v>
      </c>
      <c r="AI13" s="2">
        <f aca="true" t="shared" si="20" ref="AI13:AI76">T13-N13</f>
        <v>0.09282965528889697</v>
      </c>
      <c r="AJ13" s="2">
        <f aca="true" t="shared" si="21" ref="AJ13:AJ76">U13-O13</f>
        <v>-0.033142034803633535</v>
      </c>
      <c r="AK13" s="2">
        <f aca="true" t="shared" si="22" ref="AK13:AK76">V13-P13</f>
        <v>-0.002252896762120739</v>
      </c>
      <c r="AL13" s="25">
        <f t="shared" si="7"/>
        <v>0.09859419311400376</v>
      </c>
    </row>
    <row r="14" spans="1:38" ht="12.75">
      <c r="A14" s="12" t="s">
        <v>0</v>
      </c>
      <c r="B14" s="12">
        <v>0</v>
      </c>
      <c r="C14" s="12">
        <v>0</v>
      </c>
      <c r="D14" s="12">
        <v>0</v>
      </c>
      <c r="E14" s="12">
        <v>11</v>
      </c>
      <c r="F14" s="12">
        <f t="shared" si="0"/>
        <v>11</v>
      </c>
      <c r="G14" s="12">
        <f t="shared" si="3"/>
        <v>0</v>
      </c>
      <c r="H14" s="12">
        <v>1</v>
      </c>
      <c r="I14" s="12">
        <v>1.43</v>
      </c>
      <c r="J14" s="12">
        <v>1.3</v>
      </c>
      <c r="K14" s="16">
        <v>16.3867</v>
      </c>
      <c r="L14" s="16">
        <v>101.2484</v>
      </c>
      <c r="M14" s="24">
        <v>12.956</v>
      </c>
      <c r="N14" s="25">
        <v>12.526</v>
      </c>
      <c r="O14" s="25">
        <v>3.297</v>
      </c>
      <c r="P14" s="25">
        <v>-0.124</v>
      </c>
      <c r="Q14" s="12">
        <v>0.161</v>
      </c>
      <c r="R14" s="14">
        <f t="shared" si="8"/>
        <v>0.25740168168289934</v>
      </c>
      <c r="S14" s="14">
        <f t="shared" si="9"/>
        <v>-0.0196098213437077</v>
      </c>
      <c r="T14" s="3">
        <f t="shared" si="10"/>
        <v>12.60458459244691</v>
      </c>
      <c r="U14" s="3">
        <f t="shared" si="11"/>
        <v>3.318046761606686</v>
      </c>
      <c r="V14" s="3">
        <f t="shared" si="12"/>
        <v>-0.12562705185745565</v>
      </c>
      <c r="AD14" s="2">
        <f t="shared" si="18"/>
        <v>12.60458459244691</v>
      </c>
      <c r="AE14" s="2">
        <f t="shared" si="19"/>
        <v>3.318046761606686</v>
      </c>
      <c r="AF14" s="2">
        <f aca="true" t="shared" si="23" ref="AF14:AF76">IF(AB14&lt;&gt;"",AB14,V14)</f>
        <v>-0.12562705185745565</v>
      </c>
      <c r="AG14" s="4">
        <f t="shared" si="5"/>
        <v>11</v>
      </c>
      <c r="AH14" s="4">
        <f t="shared" si="6"/>
        <v>0</v>
      </c>
      <c r="AI14" s="2">
        <f t="shared" si="20"/>
        <v>0.0785845924469104</v>
      </c>
      <c r="AJ14" s="2">
        <f t="shared" si="21"/>
        <v>0.021046761606685838</v>
      </c>
      <c r="AK14" s="2">
        <f t="shared" si="22"/>
        <v>-0.0016270518574556525</v>
      </c>
      <c r="AL14" s="25">
        <f t="shared" si="7"/>
        <v>0.08137045927068694</v>
      </c>
    </row>
    <row r="15" spans="1:38" ht="12.75">
      <c r="A15" s="12" t="s">
        <v>0</v>
      </c>
      <c r="B15" s="12">
        <v>0</v>
      </c>
      <c r="C15" s="12">
        <v>0</v>
      </c>
      <c r="D15" s="12">
        <v>0</v>
      </c>
      <c r="E15" s="12">
        <v>12</v>
      </c>
      <c r="F15" s="12">
        <f t="shared" si="0"/>
        <v>12</v>
      </c>
      <c r="G15" s="12">
        <f t="shared" si="3"/>
        <v>0</v>
      </c>
      <c r="H15" s="12">
        <v>1</v>
      </c>
      <c r="I15" s="12">
        <v>1.43</v>
      </c>
      <c r="J15" s="12">
        <v>1.3</v>
      </c>
      <c r="K15" s="16">
        <v>2.5892</v>
      </c>
      <c r="L15" s="16">
        <v>100.7682</v>
      </c>
      <c r="M15" s="24">
        <v>17.253</v>
      </c>
      <c r="N15" s="25">
        <v>17.238</v>
      </c>
      <c r="O15" s="25">
        <v>0.701</v>
      </c>
      <c r="P15" s="25">
        <v>-0.078</v>
      </c>
      <c r="Q15" s="12">
        <v>0.211</v>
      </c>
      <c r="R15" s="14">
        <f t="shared" si="8"/>
        <v>0.04067105849337346</v>
      </c>
      <c r="S15" s="14">
        <f t="shared" si="9"/>
        <v>-0.012066857382438512</v>
      </c>
      <c r="T15" s="3">
        <f t="shared" si="10"/>
        <v>17.34288261077283</v>
      </c>
      <c r="U15" s="3">
        <f t="shared" si="11"/>
        <v>0.7057425671851256</v>
      </c>
      <c r="V15" s="3">
        <f t="shared" si="12"/>
        <v>-0.07945746063649839</v>
      </c>
      <c r="AD15" s="2">
        <f t="shared" si="18"/>
        <v>17.34288261077283</v>
      </c>
      <c r="AE15" s="2">
        <f t="shared" si="19"/>
        <v>0.7057425671851256</v>
      </c>
      <c r="AF15" s="2">
        <f t="shared" si="23"/>
        <v>-0.07945746063649839</v>
      </c>
      <c r="AG15" s="4">
        <f t="shared" si="5"/>
        <v>12</v>
      </c>
      <c r="AH15" s="4">
        <f t="shared" si="6"/>
        <v>0</v>
      </c>
      <c r="AI15" s="2">
        <f t="shared" si="20"/>
        <v>0.10488261077282957</v>
      </c>
      <c r="AJ15" s="2">
        <f t="shared" si="21"/>
        <v>0.004742567185125668</v>
      </c>
      <c r="AK15" s="2">
        <f t="shared" si="22"/>
        <v>-0.0014574606364983894</v>
      </c>
      <c r="AL15" s="25">
        <f t="shared" si="7"/>
        <v>0.10499989608345923</v>
      </c>
    </row>
    <row r="16" spans="1:38" ht="12.75">
      <c r="A16" s="12" t="s">
        <v>0</v>
      </c>
      <c r="B16" s="12">
        <v>0</v>
      </c>
      <c r="C16" s="12">
        <v>0</v>
      </c>
      <c r="D16" s="12">
        <v>0</v>
      </c>
      <c r="E16" s="12">
        <v>13</v>
      </c>
      <c r="F16" s="12">
        <f t="shared" si="0"/>
        <v>13</v>
      </c>
      <c r="G16" s="12">
        <f t="shared" si="3"/>
        <v>0</v>
      </c>
      <c r="H16" s="12">
        <v>1</v>
      </c>
      <c r="I16" s="12">
        <v>1.43</v>
      </c>
      <c r="J16" s="12">
        <v>1.3</v>
      </c>
      <c r="K16" s="16">
        <v>47.6148</v>
      </c>
      <c r="L16" s="16">
        <v>101.1571</v>
      </c>
      <c r="M16" s="24">
        <v>13.218</v>
      </c>
      <c r="N16" s="25">
        <v>9.689</v>
      </c>
      <c r="O16" s="25">
        <v>8.989</v>
      </c>
      <c r="P16" s="25">
        <v>-0.11</v>
      </c>
      <c r="Q16" s="12">
        <v>0.077</v>
      </c>
      <c r="R16" s="14">
        <f t="shared" si="8"/>
        <v>0.7479315294107365</v>
      </c>
      <c r="S16" s="14">
        <f t="shared" si="9"/>
        <v>-0.018175684297343953</v>
      </c>
      <c r="T16" s="3">
        <f t="shared" si="10"/>
        <v>9.716698521835383</v>
      </c>
      <c r="U16" s="3">
        <f t="shared" si="11"/>
        <v>9.01457228731906</v>
      </c>
      <c r="V16" s="3">
        <f t="shared" si="12"/>
        <v>-0.11093269280309442</v>
      </c>
      <c r="AD16" s="2">
        <f t="shared" si="18"/>
        <v>9.716698521835383</v>
      </c>
      <c r="AE16" s="2">
        <f t="shared" si="19"/>
        <v>9.01457228731906</v>
      </c>
      <c r="AF16" s="2">
        <f t="shared" si="23"/>
        <v>-0.11093269280309442</v>
      </c>
      <c r="AG16" s="4">
        <f t="shared" si="5"/>
        <v>13</v>
      </c>
      <c r="AH16" s="4">
        <f t="shared" si="6"/>
        <v>0</v>
      </c>
      <c r="AI16" s="2">
        <f t="shared" si="20"/>
        <v>0.027698521835382905</v>
      </c>
      <c r="AJ16" s="2">
        <f t="shared" si="21"/>
        <v>0.025572287319059583</v>
      </c>
      <c r="AK16" s="2">
        <f t="shared" si="22"/>
        <v>-0.0009326928030944232</v>
      </c>
      <c r="AL16" s="25">
        <f t="shared" si="7"/>
        <v>0.03770967921447573</v>
      </c>
    </row>
    <row r="17" spans="1:38" ht="12.75">
      <c r="A17" s="12" t="s">
        <v>0</v>
      </c>
      <c r="B17" s="12">
        <v>0</v>
      </c>
      <c r="C17" s="12">
        <v>0</v>
      </c>
      <c r="D17" s="12">
        <v>0</v>
      </c>
      <c r="E17" s="12">
        <v>14</v>
      </c>
      <c r="F17" s="12">
        <f t="shared" si="0"/>
        <v>14</v>
      </c>
      <c r="G17" s="12">
        <f t="shared" si="3"/>
        <v>0</v>
      </c>
      <c r="H17" s="12">
        <v>1</v>
      </c>
      <c r="I17" s="12">
        <v>1.43</v>
      </c>
      <c r="J17" s="12">
        <v>1.3</v>
      </c>
      <c r="K17" s="16">
        <v>35.4682</v>
      </c>
      <c r="L17" s="16">
        <v>100.6441</v>
      </c>
      <c r="M17" s="24">
        <v>17.464</v>
      </c>
      <c r="N17" s="25">
        <v>14.822</v>
      </c>
      <c r="O17" s="25">
        <v>9.233</v>
      </c>
      <c r="P17" s="25">
        <v>-0.046</v>
      </c>
      <c r="Q17" s="12">
        <v>0.277</v>
      </c>
      <c r="R17" s="14">
        <f t="shared" si="8"/>
        <v>0.5571331827802676</v>
      </c>
      <c r="S17" s="14">
        <f t="shared" si="9"/>
        <v>-0.010117499140885888</v>
      </c>
      <c r="T17" s="3">
        <f t="shared" si="10"/>
        <v>14.939787418926262</v>
      </c>
      <c r="U17" s="3">
        <f t="shared" si="11"/>
        <v>9.306935155765137</v>
      </c>
      <c r="V17" s="3">
        <f t="shared" si="12"/>
        <v>-0.04809024025919961</v>
      </c>
      <c r="AD17" s="2">
        <f t="shared" si="18"/>
        <v>14.939787418926262</v>
      </c>
      <c r="AE17" s="2">
        <f t="shared" si="19"/>
        <v>9.306935155765137</v>
      </c>
      <c r="AF17" s="2">
        <f t="shared" si="23"/>
        <v>-0.04809024025919961</v>
      </c>
      <c r="AG17" s="4">
        <f t="shared" si="5"/>
        <v>14</v>
      </c>
      <c r="AH17" s="4">
        <f t="shared" si="6"/>
        <v>0</v>
      </c>
      <c r="AI17" s="2">
        <f t="shared" si="20"/>
        <v>0.11778741892626243</v>
      </c>
      <c r="AJ17" s="2">
        <f t="shared" si="21"/>
        <v>0.07393515576513643</v>
      </c>
      <c r="AK17" s="2">
        <f t="shared" si="22"/>
        <v>-0.0020902402591996133</v>
      </c>
      <c r="AL17" s="25">
        <f t="shared" si="7"/>
        <v>0.13908505462366189</v>
      </c>
    </row>
    <row r="18" spans="1:38" ht="12.75">
      <c r="A18" s="12" t="s">
        <v>0</v>
      </c>
      <c r="B18" s="12">
        <v>0</v>
      </c>
      <c r="C18" s="12">
        <v>0</v>
      </c>
      <c r="D18" s="12">
        <v>0</v>
      </c>
      <c r="E18" s="12">
        <v>15</v>
      </c>
      <c r="F18" s="12">
        <f t="shared" si="0"/>
        <v>15</v>
      </c>
      <c r="G18" s="12">
        <f t="shared" si="3"/>
        <v>0</v>
      </c>
      <c r="H18" s="12">
        <v>1</v>
      </c>
      <c r="I18" s="12">
        <v>1.43</v>
      </c>
      <c r="J18" s="12">
        <v>1.3</v>
      </c>
      <c r="K18" s="16">
        <v>21.0591</v>
      </c>
      <c r="L18" s="16">
        <v>100.8335</v>
      </c>
      <c r="M18" s="24">
        <v>19.514</v>
      </c>
      <c r="N18" s="25">
        <v>18.455</v>
      </c>
      <c r="O18" s="25">
        <v>6.337</v>
      </c>
      <c r="P18" s="25">
        <v>-0.125</v>
      </c>
      <c r="Q18" s="12">
        <v>0.27</v>
      </c>
      <c r="R18" s="14">
        <f t="shared" si="8"/>
        <v>0.3307955692560641</v>
      </c>
      <c r="S18" s="14">
        <f t="shared" si="9"/>
        <v>-0.013092587383835674</v>
      </c>
      <c r="T18" s="3">
        <f t="shared" si="10"/>
        <v>18.582121890916046</v>
      </c>
      <c r="U18" s="3">
        <f t="shared" si="11"/>
        <v>6.381361142783007</v>
      </c>
      <c r="V18" s="3">
        <f t="shared" si="12"/>
        <v>-0.1272488999351064</v>
      </c>
      <c r="AD18" s="2">
        <f t="shared" si="18"/>
        <v>18.582121890916046</v>
      </c>
      <c r="AE18" s="2">
        <f t="shared" si="19"/>
        <v>6.381361142783007</v>
      </c>
      <c r="AF18" s="2">
        <f t="shared" si="23"/>
        <v>-0.1272488999351064</v>
      </c>
      <c r="AG18" s="4">
        <f t="shared" si="5"/>
        <v>15</v>
      </c>
      <c r="AH18" s="4">
        <f t="shared" si="6"/>
        <v>0</v>
      </c>
      <c r="AI18" s="2">
        <f t="shared" si="20"/>
        <v>0.12712189091604742</v>
      </c>
      <c r="AJ18" s="2">
        <f t="shared" si="21"/>
        <v>0.04436114278300707</v>
      </c>
      <c r="AK18" s="2">
        <f t="shared" si="22"/>
        <v>-0.0022488999351064076</v>
      </c>
      <c r="AL18" s="25">
        <f t="shared" si="7"/>
        <v>0.134658619070611</v>
      </c>
    </row>
    <row r="19" spans="1:38" ht="12.75">
      <c r="A19" s="12" t="s">
        <v>0</v>
      </c>
      <c r="B19" s="12">
        <v>0</v>
      </c>
      <c r="C19" s="12">
        <v>0</v>
      </c>
      <c r="D19" s="12">
        <v>0</v>
      </c>
      <c r="E19" s="12" t="s">
        <v>3</v>
      </c>
      <c r="F19" s="12">
        <f t="shared" si="0"/>
        <v>16</v>
      </c>
      <c r="G19" s="12">
        <f t="shared" si="3"/>
        <v>1</v>
      </c>
      <c r="H19" s="12">
        <v>1</v>
      </c>
      <c r="I19" s="12">
        <v>1.43</v>
      </c>
      <c r="J19" s="12">
        <v>1.3</v>
      </c>
      <c r="K19" s="16">
        <v>31.8206</v>
      </c>
      <c r="L19" s="16">
        <v>100.7</v>
      </c>
      <c r="M19" s="24">
        <v>22.523</v>
      </c>
      <c r="N19" s="25">
        <v>19.766</v>
      </c>
      <c r="O19" s="25">
        <v>10.794</v>
      </c>
      <c r="P19" s="25">
        <v>-0.117</v>
      </c>
      <c r="Q19" s="12">
        <v>0.314</v>
      </c>
      <c r="R19" s="14">
        <f t="shared" si="8"/>
        <v>0.4998368159640969</v>
      </c>
      <c r="S19" s="14">
        <f t="shared" si="9"/>
        <v>-0.01099557428756448</v>
      </c>
      <c r="T19" s="3">
        <f t="shared" si="10"/>
        <v>19.904143306766247</v>
      </c>
      <c r="U19" s="3">
        <f t="shared" si="11"/>
        <v>10.869466018747454</v>
      </c>
      <c r="V19" s="3">
        <f t="shared" si="12"/>
        <v>-0.11937459976259401</v>
      </c>
      <c r="W19" s="2">
        <f>T19-T20</f>
        <v>0.6268655602100033</v>
      </c>
      <c r="X19" s="2">
        <f>U19-U20</f>
        <v>-2.45768422107953</v>
      </c>
      <c r="Y19" s="2">
        <f>V19-V20</f>
        <v>0.008691607259995626</v>
      </c>
      <c r="Z19" s="2">
        <f>W19/2+T20</f>
        <v>19.590710526661248</v>
      </c>
      <c r="AA19" s="2">
        <f>X19/2+U20</f>
        <v>12.098308129287219</v>
      </c>
      <c r="AB19" s="13">
        <f>Y19/2+V20</f>
        <v>-0.12372040339259183</v>
      </c>
      <c r="AD19" s="2">
        <f t="shared" si="18"/>
        <v>19.590710526661248</v>
      </c>
      <c r="AE19" s="2">
        <f t="shared" si="19"/>
        <v>12.098308129287219</v>
      </c>
      <c r="AF19" s="2">
        <f t="shared" si="23"/>
        <v>-0.12372040339259183</v>
      </c>
      <c r="AG19" s="4">
        <f t="shared" si="5"/>
        <v>16</v>
      </c>
      <c r="AH19" s="4">
        <f t="shared" si="6"/>
        <v>1</v>
      </c>
      <c r="AI19" s="2">
        <f t="shared" si="20"/>
        <v>0.1381433067662492</v>
      </c>
      <c r="AJ19" s="2">
        <f t="shared" si="21"/>
        <v>0.07546601874745384</v>
      </c>
      <c r="AK19" s="2">
        <f t="shared" si="22"/>
        <v>-0.002374599762594007</v>
      </c>
      <c r="AL19" s="25">
        <f t="shared" si="7"/>
        <v>0.15743040339762074</v>
      </c>
    </row>
    <row r="20" spans="1:38" ht="12.75">
      <c r="A20" s="12" t="s">
        <v>0</v>
      </c>
      <c r="B20" s="12">
        <v>0</v>
      </c>
      <c r="C20" s="12">
        <v>0</v>
      </c>
      <c r="D20" s="12">
        <v>0</v>
      </c>
      <c r="E20" s="12" t="s">
        <v>4</v>
      </c>
      <c r="F20" s="12">
        <f t="shared" si="0"/>
        <v>16</v>
      </c>
      <c r="G20" s="12">
        <f t="shared" si="3"/>
        <v>2</v>
      </c>
      <c r="H20" s="12">
        <v>1</v>
      </c>
      <c r="I20" s="12">
        <v>1.43</v>
      </c>
      <c r="J20" s="12">
        <v>1.3</v>
      </c>
      <c r="K20" s="16">
        <v>38.5085</v>
      </c>
      <c r="L20" s="16">
        <v>100.701</v>
      </c>
      <c r="M20" s="24">
        <v>23.28</v>
      </c>
      <c r="N20" s="25">
        <v>19.148</v>
      </c>
      <c r="O20" s="25">
        <v>13.238</v>
      </c>
      <c r="P20" s="25">
        <v>-0.126</v>
      </c>
      <c r="Q20" s="12">
        <v>0.314</v>
      </c>
      <c r="R20" s="14">
        <f t="shared" si="8"/>
        <v>0.6048901035038128</v>
      </c>
      <c r="S20" s="14">
        <f t="shared" si="9"/>
        <v>-0.011011282250832366</v>
      </c>
      <c r="T20" s="3">
        <f t="shared" si="10"/>
        <v>19.277277746556244</v>
      </c>
      <c r="U20" s="3">
        <f t="shared" si="11"/>
        <v>13.327150239826985</v>
      </c>
      <c r="V20" s="3">
        <f t="shared" si="12"/>
        <v>-0.12806620702258964</v>
      </c>
      <c r="AD20" s="2">
        <f t="shared" si="18"/>
        <v>19.277277746556244</v>
      </c>
      <c r="AE20" s="2">
        <f t="shared" si="19"/>
        <v>13.327150239826985</v>
      </c>
      <c r="AF20" s="2">
        <f t="shared" si="23"/>
        <v>-0.12806620702258964</v>
      </c>
      <c r="AG20" s="4">
        <f t="shared" si="5"/>
        <v>16</v>
      </c>
      <c r="AH20" s="4">
        <f t="shared" si="6"/>
        <v>2</v>
      </c>
      <c r="AI20" s="2">
        <f t="shared" si="20"/>
        <v>0.12927774655624447</v>
      </c>
      <c r="AJ20" s="2">
        <f t="shared" si="21"/>
        <v>0.089150239826985</v>
      </c>
      <c r="AK20" s="2">
        <f t="shared" si="22"/>
        <v>-0.002066207022589639</v>
      </c>
      <c r="AL20" s="25">
        <f t="shared" si="7"/>
        <v>0.15705021562331495</v>
      </c>
    </row>
    <row r="21" spans="1:38" ht="12.75">
      <c r="A21" s="12" t="s">
        <v>0</v>
      </c>
      <c r="B21" s="12">
        <v>0</v>
      </c>
      <c r="C21" s="12">
        <v>0</v>
      </c>
      <c r="D21" s="12">
        <v>0</v>
      </c>
      <c r="E21" s="12">
        <v>17</v>
      </c>
      <c r="F21" s="12">
        <f t="shared" si="0"/>
        <v>17</v>
      </c>
      <c r="G21" s="12">
        <f t="shared" si="3"/>
        <v>0</v>
      </c>
      <c r="H21" s="12">
        <v>1</v>
      </c>
      <c r="I21" s="12">
        <v>1.43</v>
      </c>
      <c r="J21" s="12">
        <v>1.3</v>
      </c>
      <c r="K21" s="16">
        <v>50.4725</v>
      </c>
      <c r="L21" s="16">
        <v>100.5409</v>
      </c>
      <c r="M21" s="24">
        <v>23.869</v>
      </c>
      <c r="N21" s="25">
        <v>16.751</v>
      </c>
      <c r="O21" s="25">
        <v>17.002</v>
      </c>
      <c r="P21" s="25">
        <v>-0.072</v>
      </c>
      <c r="Q21" s="12">
        <v>0.271</v>
      </c>
      <c r="R21" s="14">
        <f t="shared" si="8"/>
        <v>0.7928201760415542</v>
      </c>
      <c r="S21" s="14">
        <f t="shared" si="9"/>
        <v>-0.008496437331633633</v>
      </c>
      <c r="T21" s="3">
        <f t="shared" si="10"/>
        <v>16.84669093465944</v>
      </c>
      <c r="U21" s="3">
        <f t="shared" si="11"/>
        <v>17.098638223173126</v>
      </c>
      <c r="V21" s="3">
        <f t="shared" si="12"/>
        <v>-0.07395027606358098</v>
      </c>
      <c r="AD21" s="2">
        <f t="shared" si="18"/>
        <v>16.84669093465944</v>
      </c>
      <c r="AE21" s="2">
        <f t="shared" si="19"/>
        <v>17.098638223173126</v>
      </c>
      <c r="AF21" s="2">
        <f t="shared" si="23"/>
        <v>-0.07395027606358098</v>
      </c>
      <c r="AG21" s="4">
        <f t="shared" si="5"/>
        <v>17</v>
      </c>
      <c r="AH21" s="4">
        <f t="shared" si="6"/>
        <v>0</v>
      </c>
      <c r="AI21" s="2">
        <f t="shared" si="20"/>
        <v>0.09569093465943723</v>
      </c>
      <c r="AJ21" s="2">
        <f t="shared" si="21"/>
        <v>0.09663822317312665</v>
      </c>
      <c r="AK21" s="2">
        <f t="shared" si="22"/>
        <v>-0.0019502760635809885</v>
      </c>
      <c r="AL21" s="25">
        <f t="shared" si="7"/>
        <v>0.1360128844293065</v>
      </c>
    </row>
    <row r="22" spans="1:38" ht="12.75">
      <c r="A22" s="12" t="s">
        <v>0</v>
      </c>
      <c r="B22" s="12">
        <v>0</v>
      </c>
      <c r="C22" s="12">
        <v>0</v>
      </c>
      <c r="D22" s="12">
        <v>0</v>
      </c>
      <c r="E22" s="12">
        <v>18</v>
      </c>
      <c r="F22" s="12">
        <f t="shared" si="0"/>
        <v>18</v>
      </c>
      <c r="G22" s="12">
        <f t="shared" si="3"/>
        <v>0</v>
      </c>
      <c r="H22" s="12">
        <v>1</v>
      </c>
      <c r="I22" s="12">
        <v>1.43</v>
      </c>
      <c r="J22" s="12">
        <v>1.3</v>
      </c>
      <c r="K22" s="16">
        <v>59.1199</v>
      </c>
      <c r="L22" s="16">
        <v>100.3846</v>
      </c>
      <c r="M22" s="24">
        <v>25.55</v>
      </c>
      <c r="N22" s="25">
        <v>15.302</v>
      </c>
      <c r="O22" s="25">
        <v>20.46</v>
      </c>
      <c r="P22" s="25">
        <v>-0.024</v>
      </c>
      <c r="Q22" s="12">
        <v>0.261</v>
      </c>
      <c r="R22" s="14">
        <f t="shared" si="8"/>
        <v>0.9286532176048161</v>
      </c>
      <c r="S22" s="14">
        <f t="shared" si="9"/>
        <v>-0.00604128267285331</v>
      </c>
      <c r="T22" s="3">
        <f t="shared" si="10"/>
        <v>15.380105844950998</v>
      </c>
      <c r="U22" s="3">
        <f t="shared" si="11"/>
        <v>20.564930229420384</v>
      </c>
      <c r="V22" s="3">
        <f t="shared" si="12"/>
        <v>-0.02514221596945762</v>
      </c>
      <c r="AD22" s="2">
        <f t="shared" si="18"/>
        <v>15.380105844950998</v>
      </c>
      <c r="AE22" s="2">
        <f t="shared" si="19"/>
        <v>20.564930229420384</v>
      </c>
      <c r="AF22" s="2">
        <f t="shared" si="23"/>
        <v>-0.02514221596945762</v>
      </c>
      <c r="AG22" s="4">
        <f t="shared" si="5"/>
        <v>18</v>
      </c>
      <c r="AH22" s="4">
        <f t="shared" si="6"/>
        <v>0</v>
      </c>
      <c r="AI22" s="2">
        <f t="shared" si="20"/>
        <v>0.07810584495099882</v>
      </c>
      <c r="AJ22" s="2">
        <f t="shared" si="21"/>
        <v>0.10493022942038266</v>
      </c>
      <c r="AK22" s="2">
        <f t="shared" si="22"/>
        <v>-0.0011422159694576203</v>
      </c>
      <c r="AL22" s="25">
        <f t="shared" si="7"/>
        <v>0.13081353415852845</v>
      </c>
    </row>
    <row r="23" spans="1:38" ht="12.75">
      <c r="A23" s="12" t="s">
        <v>0</v>
      </c>
      <c r="B23" s="12">
        <v>0</v>
      </c>
      <c r="C23" s="12">
        <v>0</v>
      </c>
      <c r="D23" s="12">
        <v>0</v>
      </c>
      <c r="E23" s="12">
        <v>19</v>
      </c>
      <c r="F23" s="12">
        <f t="shared" si="0"/>
        <v>19</v>
      </c>
      <c r="G23" s="12">
        <f t="shared" si="3"/>
        <v>0</v>
      </c>
      <c r="H23" s="12">
        <v>1</v>
      </c>
      <c r="I23" s="12">
        <v>1.43</v>
      </c>
      <c r="J23" s="12">
        <v>1.3</v>
      </c>
      <c r="K23" s="16">
        <v>50.9949</v>
      </c>
      <c r="L23" s="16">
        <v>100.1645</v>
      </c>
      <c r="M23" s="24">
        <v>30.065</v>
      </c>
      <c r="N23" s="25">
        <v>20.924</v>
      </c>
      <c r="O23" s="25">
        <v>21.588</v>
      </c>
      <c r="P23" s="25">
        <v>0.052</v>
      </c>
      <c r="Q23" s="12">
        <v>0.217</v>
      </c>
      <c r="R23" s="14">
        <f t="shared" si="8"/>
        <v>0.8010260160527308</v>
      </c>
      <c r="S23" s="14">
        <f t="shared" si="9"/>
        <v>-0.002583959957577875</v>
      </c>
      <c r="T23" s="3">
        <f t="shared" si="10"/>
        <v>20.999790461691095</v>
      </c>
      <c r="U23" s="3">
        <f t="shared" si="11"/>
        <v>21.666629270780767</v>
      </c>
      <c r="V23" s="3">
        <f t="shared" si="12"/>
        <v>0.052032970982438906</v>
      </c>
      <c r="AD23" s="2">
        <f t="shared" si="18"/>
        <v>20.999790461691095</v>
      </c>
      <c r="AE23" s="2">
        <f t="shared" si="19"/>
        <v>21.666629270780767</v>
      </c>
      <c r="AF23" s="2">
        <f t="shared" si="23"/>
        <v>0.052032970982438906</v>
      </c>
      <c r="AG23" s="4">
        <f t="shared" si="5"/>
        <v>19</v>
      </c>
      <c r="AH23" s="4">
        <f t="shared" si="6"/>
        <v>0</v>
      </c>
      <c r="AI23" s="2">
        <f t="shared" si="20"/>
        <v>0.0757904616910956</v>
      </c>
      <c r="AJ23" s="2">
        <f t="shared" si="21"/>
        <v>0.07862927078076609</v>
      </c>
      <c r="AK23" s="2">
        <f t="shared" si="22"/>
        <v>3.2970982438908225E-05</v>
      </c>
      <c r="AL23" s="25">
        <f t="shared" si="7"/>
        <v>0.10920969459690907</v>
      </c>
    </row>
    <row r="24" spans="1:38" ht="12.75">
      <c r="A24" s="12" t="s">
        <v>0</v>
      </c>
      <c r="B24" s="12">
        <v>0</v>
      </c>
      <c r="C24" s="12">
        <v>0</v>
      </c>
      <c r="D24" s="12">
        <v>0</v>
      </c>
      <c r="E24" s="12">
        <v>20</v>
      </c>
      <c r="F24" s="12">
        <f t="shared" si="0"/>
        <v>20</v>
      </c>
      <c r="G24" s="12">
        <f t="shared" si="3"/>
        <v>0</v>
      </c>
      <c r="H24" s="12">
        <v>1</v>
      </c>
      <c r="I24" s="12">
        <v>1.43</v>
      </c>
      <c r="J24" s="12">
        <v>1.3</v>
      </c>
      <c r="K24" s="16">
        <v>56.6573</v>
      </c>
      <c r="L24" s="16">
        <v>100.2955</v>
      </c>
      <c r="M24" s="24">
        <v>29.978</v>
      </c>
      <c r="N24" s="25">
        <v>18.869</v>
      </c>
      <c r="O24" s="25">
        <v>23.294</v>
      </c>
      <c r="P24" s="25">
        <v>-0.009</v>
      </c>
      <c r="Q24" s="12">
        <v>0.25</v>
      </c>
      <c r="R24" s="14">
        <f t="shared" si="8"/>
        <v>0.889970787261165</v>
      </c>
      <c r="S24" s="14">
        <f t="shared" si="9"/>
        <v>-0.0046417031456791324</v>
      </c>
      <c r="T24" s="3">
        <f t="shared" si="10"/>
        <v>18.947669458356494</v>
      </c>
      <c r="U24" s="3">
        <f t="shared" si="11"/>
        <v>23.39138531576535</v>
      </c>
      <c r="V24" s="3">
        <f t="shared" si="12"/>
        <v>-0.009728688041183459</v>
      </c>
      <c r="AD24" s="2">
        <f t="shared" si="18"/>
        <v>18.947669458356494</v>
      </c>
      <c r="AE24" s="2">
        <f t="shared" si="19"/>
        <v>23.39138531576535</v>
      </c>
      <c r="AF24" s="2">
        <f t="shared" si="23"/>
        <v>-0.009728688041183459</v>
      </c>
      <c r="AG24" s="4">
        <f t="shared" si="5"/>
        <v>20</v>
      </c>
      <c r="AH24" s="4">
        <f t="shared" si="6"/>
        <v>0</v>
      </c>
      <c r="AI24" s="2">
        <f t="shared" si="20"/>
        <v>0.07866945835649375</v>
      </c>
      <c r="AJ24" s="2">
        <f t="shared" si="21"/>
        <v>0.09738531576535081</v>
      </c>
      <c r="AK24" s="2">
        <f t="shared" si="22"/>
        <v>-0.0007286880411834593</v>
      </c>
      <c r="AL24" s="25">
        <f t="shared" si="7"/>
        <v>0.1251931084009122</v>
      </c>
    </row>
    <row r="25" spans="1:38" ht="12.75">
      <c r="A25" s="12" t="s">
        <v>0</v>
      </c>
      <c r="B25" s="12">
        <v>0</v>
      </c>
      <c r="C25" s="12">
        <v>0</v>
      </c>
      <c r="D25" s="12">
        <v>0</v>
      </c>
      <c r="E25" s="12">
        <v>21</v>
      </c>
      <c r="F25" s="12">
        <f t="shared" si="0"/>
        <v>21</v>
      </c>
      <c r="G25" s="12">
        <f t="shared" si="3"/>
        <v>0</v>
      </c>
      <c r="H25" s="12">
        <v>1</v>
      </c>
      <c r="I25" s="12">
        <v>1.43</v>
      </c>
      <c r="J25" s="12">
        <v>1.3</v>
      </c>
      <c r="K25" s="16">
        <v>281.269</v>
      </c>
      <c r="L25" s="16">
        <v>101.5304</v>
      </c>
      <c r="M25" s="24">
        <v>12.97</v>
      </c>
      <c r="N25" s="25">
        <v>-3.76</v>
      </c>
      <c r="O25" s="25">
        <v>-12.409</v>
      </c>
      <c r="P25" s="25">
        <v>-0.181</v>
      </c>
      <c r="Q25" s="12">
        <v>0.242</v>
      </c>
      <c r="R25" s="14">
        <f t="shared" si="8"/>
        <v>4.418163120412738</v>
      </c>
      <c r="S25" s="14">
        <f t="shared" si="9"/>
        <v>-0.024039466985269264</v>
      </c>
      <c r="T25" s="3">
        <f t="shared" si="10"/>
        <v>-3.795280847100857</v>
      </c>
      <c r="U25" s="3">
        <f t="shared" si="11"/>
        <v>-12.524819633867162</v>
      </c>
      <c r="V25" s="3">
        <f t="shared" si="12"/>
        <v>-0.18467035247239882</v>
      </c>
      <c r="AD25" s="2">
        <f t="shared" si="18"/>
        <v>-3.795280847100857</v>
      </c>
      <c r="AE25" s="2">
        <f t="shared" si="19"/>
        <v>-12.524819633867162</v>
      </c>
      <c r="AF25" s="2">
        <f t="shared" si="23"/>
        <v>-0.18467035247239882</v>
      </c>
      <c r="AG25" s="4">
        <f t="shared" si="5"/>
        <v>21</v>
      </c>
      <c r="AH25" s="4">
        <f t="shared" si="6"/>
        <v>0</v>
      </c>
      <c r="AI25" s="2">
        <f t="shared" si="20"/>
        <v>-0.035280847100857216</v>
      </c>
      <c r="AJ25" s="2">
        <f t="shared" si="21"/>
        <v>-0.11581963386716154</v>
      </c>
      <c r="AK25" s="2">
        <f t="shared" si="22"/>
        <v>-0.00367035247239883</v>
      </c>
      <c r="AL25" s="25">
        <f t="shared" si="7"/>
        <v>0.12112967121456684</v>
      </c>
    </row>
    <row r="26" spans="1:38" ht="12.75">
      <c r="A26" s="12" t="s">
        <v>0</v>
      </c>
      <c r="B26" s="12">
        <v>0</v>
      </c>
      <c r="C26" s="12">
        <v>0</v>
      </c>
      <c r="D26" s="12">
        <v>0</v>
      </c>
      <c r="E26" s="12">
        <v>22</v>
      </c>
      <c r="F26" s="12">
        <f t="shared" si="0"/>
        <v>22</v>
      </c>
      <c r="G26" s="12">
        <f t="shared" si="3"/>
        <v>0</v>
      </c>
      <c r="H26" s="12">
        <v>1</v>
      </c>
      <c r="I26" s="12">
        <v>1.43</v>
      </c>
      <c r="J26" s="12">
        <v>1.3</v>
      </c>
      <c r="K26" s="16">
        <v>272.4267</v>
      </c>
      <c r="L26" s="16">
        <v>102.0919</v>
      </c>
      <c r="M26" s="24">
        <v>9.736</v>
      </c>
      <c r="N26" s="25">
        <v>-4.084</v>
      </c>
      <c r="O26" s="25">
        <v>-8.832</v>
      </c>
      <c r="P26" s="25">
        <v>-0.189</v>
      </c>
      <c r="Q26" s="12">
        <v>0.203</v>
      </c>
      <c r="R26" s="14">
        <f t="shared" si="8"/>
        <v>4.279268596808553</v>
      </c>
      <c r="S26" s="14">
        <f t="shared" si="9"/>
        <v>-0.032859488360222455</v>
      </c>
      <c r="T26" s="3">
        <f t="shared" si="10"/>
        <v>-4.126619970785152</v>
      </c>
      <c r="U26" s="3">
        <f t="shared" si="11"/>
        <v>-8.924290309885698</v>
      </c>
      <c r="V26" s="3">
        <f t="shared" si="12"/>
        <v>-0.19319704763095857</v>
      </c>
      <c r="AD26" s="2">
        <f t="shared" si="18"/>
        <v>-4.126619970785152</v>
      </c>
      <c r="AE26" s="2">
        <f t="shared" si="19"/>
        <v>-8.924290309885698</v>
      </c>
      <c r="AF26" s="2">
        <f t="shared" si="23"/>
        <v>-0.19319704763095857</v>
      </c>
      <c r="AG26" s="4">
        <f t="shared" si="5"/>
        <v>22</v>
      </c>
      <c r="AH26" s="4">
        <f t="shared" si="6"/>
        <v>0</v>
      </c>
      <c r="AI26" s="2">
        <f t="shared" si="20"/>
        <v>-0.042619970785152006</v>
      </c>
      <c r="AJ26" s="2">
        <f t="shared" si="21"/>
        <v>-0.09229030988569775</v>
      </c>
      <c r="AK26" s="2">
        <f t="shared" si="22"/>
        <v>-0.0041970476309585725</v>
      </c>
      <c r="AL26" s="25">
        <f t="shared" si="7"/>
        <v>0.10174270694915614</v>
      </c>
    </row>
    <row r="27" spans="1:38" ht="12.75">
      <c r="A27" s="12" t="s">
        <v>0</v>
      </c>
      <c r="B27" s="12">
        <v>0</v>
      </c>
      <c r="C27" s="12">
        <v>0</v>
      </c>
      <c r="D27" s="12">
        <v>0</v>
      </c>
      <c r="E27" s="12">
        <v>23</v>
      </c>
      <c r="F27" s="12">
        <f t="shared" si="0"/>
        <v>23</v>
      </c>
      <c r="G27" s="12">
        <f t="shared" si="3"/>
        <v>0</v>
      </c>
      <c r="H27" s="12">
        <v>1</v>
      </c>
      <c r="I27" s="12">
        <v>1.43</v>
      </c>
      <c r="J27" s="12">
        <v>1.3</v>
      </c>
      <c r="K27" s="16">
        <v>316.5711</v>
      </c>
      <c r="L27" s="16">
        <v>101.2213</v>
      </c>
      <c r="M27" s="24">
        <v>9.143</v>
      </c>
      <c r="N27" s="25">
        <v>2.352</v>
      </c>
      <c r="O27" s="25">
        <v>-8.834</v>
      </c>
      <c r="P27" s="25">
        <v>-0.045</v>
      </c>
      <c r="Q27" s="12">
        <v>0.212</v>
      </c>
      <c r="R27" s="14">
        <f t="shared" si="8"/>
        <v>4.9726872104941995</v>
      </c>
      <c r="S27" s="14">
        <f t="shared" si="9"/>
        <v>-0.01918413553914622</v>
      </c>
      <c r="T27" s="3">
        <f t="shared" si="10"/>
        <v>2.379965523632273</v>
      </c>
      <c r="U27" s="3">
        <f t="shared" si="11"/>
        <v>-8.935786821500328</v>
      </c>
      <c r="V27" s="3">
        <f t="shared" si="12"/>
        <v>-0.04742318626049011</v>
      </c>
      <c r="AD27" s="2">
        <f t="shared" si="18"/>
        <v>2.379965523632273</v>
      </c>
      <c r="AE27" s="2">
        <f t="shared" si="19"/>
        <v>-8.935786821500328</v>
      </c>
      <c r="AF27" s="2">
        <f t="shared" si="23"/>
        <v>-0.04742318626049011</v>
      </c>
      <c r="AG27" s="4">
        <f t="shared" si="5"/>
        <v>23</v>
      </c>
      <c r="AH27" s="4">
        <f t="shared" si="6"/>
        <v>0</v>
      </c>
      <c r="AI27" s="2">
        <f t="shared" si="20"/>
        <v>0.027965523632273115</v>
      </c>
      <c r="AJ27" s="2">
        <f t="shared" si="21"/>
        <v>-0.10178682150032792</v>
      </c>
      <c r="AK27" s="2">
        <f t="shared" si="22"/>
        <v>-0.0024231862604901094</v>
      </c>
      <c r="AL27" s="25">
        <f t="shared" si="7"/>
        <v>0.10558645450444802</v>
      </c>
    </row>
    <row r="28" spans="1:38" ht="12.75">
      <c r="A28" s="12" t="s">
        <v>0</v>
      </c>
      <c r="B28" s="12">
        <v>0</v>
      </c>
      <c r="C28" s="12">
        <v>0</v>
      </c>
      <c r="D28" s="12">
        <v>0</v>
      </c>
      <c r="E28" s="12">
        <v>24</v>
      </c>
      <c r="F28" s="12">
        <f t="shared" si="0"/>
        <v>24</v>
      </c>
      <c r="G28" s="12">
        <f t="shared" si="3"/>
        <v>0</v>
      </c>
      <c r="H28" s="12">
        <v>1</v>
      </c>
      <c r="I28" s="12">
        <v>1.43</v>
      </c>
      <c r="J28" s="12">
        <v>1.3</v>
      </c>
      <c r="K28" s="16">
        <v>320.3079</v>
      </c>
      <c r="L28" s="16">
        <v>101.5003</v>
      </c>
      <c r="M28" s="24">
        <v>5.626</v>
      </c>
      <c r="N28" s="25">
        <v>1.763</v>
      </c>
      <c r="O28" s="25">
        <v>-5.34</v>
      </c>
      <c r="P28" s="25">
        <v>-0.002</v>
      </c>
      <c r="Q28" s="12">
        <v>0.282</v>
      </c>
      <c r="R28" s="14">
        <f t="shared" si="8"/>
        <v>5.0313847276338715</v>
      </c>
      <c r="S28" s="14">
        <f t="shared" si="9"/>
        <v>-0.023566657290903903</v>
      </c>
      <c r="T28" s="3">
        <f t="shared" si="10"/>
        <v>1.8081047045306216</v>
      </c>
      <c r="U28" s="3">
        <f t="shared" si="11"/>
        <v>-5.4745391188885195</v>
      </c>
      <c r="V28" s="3">
        <f t="shared" si="12"/>
        <v>-0.005896332597838672</v>
      </c>
      <c r="AD28" s="2">
        <f t="shared" si="18"/>
        <v>1.8081047045306216</v>
      </c>
      <c r="AE28" s="2">
        <f t="shared" si="19"/>
        <v>-5.4745391188885195</v>
      </c>
      <c r="AF28" s="2">
        <f t="shared" si="23"/>
        <v>-0.005896332597838672</v>
      </c>
      <c r="AG28" s="4">
        <f t="shared" si="5"/>
        <v>24</v>
      </c>
      <c r="AH28" s="4">
        <f t="shared" si="6"/>
        <v>0</v>
      </c>
      <c r="AI28" s="2">
        <f t="shared" si="20"/>
        <v>0.04510470453062165</v>
      </c>
      <c r="AJ28" s="2">
        <f t="shared" si="21"/>
        <v>-0.13453911888851966</v>
      </c>
      <c r="AK28" s="2">
        <f t="shared" si="22"/>
        <v>-0.0038963325978386715</v>
      </c>
      <c r="AL28" s="25">
        <f t="shared" si="7"/>
        <v>0.14195207039633798</v>
      </c>
    </row>
    <row r="29" spans="1:38" ht="12.75">
      <c r="A29" s="12" t="s">
        <v>0</v>
      </c>
      <c r="B29" s="12">
        <v>0</v>
      </c>
      <c r="C29" s="12">
        <v>0</v>
      </c>
      <c r="D29" s="12">
        <v>0</v>
      </c>
      <c r="E29" s="12">
        <v>25</v>
      </c>
      <c r="F29" s="12">
        <f t="shared" si="0"/>
        <v>25</v>
      </c>
      <c r="G29" s="12">
        <f t="shared" si="3"/>
        <v>0</v>
      </c>
      <c r="H29" s="12">
        <v>1</v>
      </c>
      <c r="I29" s="12">
        <v>1.43</v>
      </c>
      <c r="J29" s="12">
        <v>1.3</v>
      </c>
      <c r="K29" s="16">
        <v>251.2062</v>
      </c>
      <c r="L29" s="16">
        <v>102.9356</v>
      </c>
      <c r="M29" s="24">
        <v>6.316</v>
      </c>
      <c r="N29" s="25">
        <v>-4.376</v>
      </c>
      <c r="O29" s="25">
        <v>-4.545</v>
      </c>
      <c r="P29" s="25">
        <v>-0.161</v>
      </c>
      <c r="Q29" s="12">
        <v>0.243</v>
      </c>
      <c r="R29" s="14">
        <f t="shared" si="8"/>
        <v>3.9459377622810416</v>
      </c>
      <c r="S29" s="14">
        <f t="shared" si="9"/>
        <v>-0.04611229696939101</v>
      </c>
      <c r="T29" s="3">
        <f t="shared" si="10"/>
        <v>-4.460195381922874</v>
      </c>
      <c r="U29" s="3">
        <f t="shared" si="11"/>
        <v>-4.6324947017282145</v>
      </c>
      <c r="V29" s="3">
        <f t="shared" si="12"/>
        <v>-0.16674272279850516</v>
      </c>
      <c r="AD29" s="2">
        <f t="shared" si="18"/>
        <v>-4.460195381922874</v>
      </c>
      <c r="AE29" s="2">
        <f t="shared" si="19"/>
        <v>-4.6324947017282145</v>
      </c>
      <c r="AF29" s="2">
        <f t="shared" si="23"/>
        <v>-0.16674272279850516</v>
      </c>
      <c r="AG29" s="4">
        <f t="shared" si="5"/>
        <v>25</v>
      </c>
      <c r="AH29" s="4">
        <f t="shared" si="6"/>
        <v>0</v>
      </c>
      <c r="AI29" s="2">
        <f t="shared" si="20"/>
        <v>-0.08419538192287401</v>
      </c>
      <c r="AJ29" s="2">
        <f t="shared" si="21"/>
        <v>-0.08749470172821461</v>
      </c>
      <c r="AK29" s="2">
        <f t="shared" si="22"/>
        <v>-0.0057427227985051565</v>
      </c>
      <c r="AL29" s="25">
        <f t="shared" si="7"/>
        <v>0.12156135912693775</v>
      </c>
    </row>
    <row r="30" spans="1:38" ht="12.75">
      <c r="A30" s="12" t="s">
        <v>0</v>
      </c>
      <c r="B30" s="12">
        <v>0</v>
      </c>
      <c r="C30" s="12">
        <v>0</v>
      </c>
      <c r="D30" s="12">
        <v>0</v>
      </c>
      <c r="E30" s="12">
        <v>26</v>
      </c>
      <c r="F30" s="12">
        <f t="shared" si="0"/>
        <v>26</v>
      </c>
      <c r="G30" s="12">
        <f t="shared" si="3"/>
        <v>0</v>
      </c>
      <c r="H30" s="12">
        <v>1</v>
      </c>
      <c r="I30" s="12">
        <v>1.43</v>
      </c>
      <c r="J30" s="12">
        <v>1.3</v>
      </c>
      <c r="K30" s="16">
        <v>188.4575</v>
      </c>
      <c r="L30" s="16">
        <v>103.504</v>
      </c>
      <c r="M30" s="24">
        <v>6.359</v>
      </c>
      <c r="N30" s="25">
        <v>-6.246</v>
      </c>
      <c r="O30" s="25">
        <v>1.145</v>
      </c>
      <c r="P30" s="25">
        <v>-0.219</v>
      </c>
      <c r="Q30" s="12">
        <v>0.212</v>
      </c>
      <c r="R30" s="14">
        <f t="shared" si="8"/>
        <v>2.9602834875694928</v>
      </c>
      <c r="S30" s="14">
        <f t="shared" si="9"/>
        <v>-0.0550407032908935</v>
      </c>
      <c r="T30" s="3">
        <f t="shared" si="10"/>
        <v>-6.349398919924391</v>
      </c>
      <c r="U30" s="3">
        <f t="shared" si="11"/>
        <v>1.1639868480057671</v>
      </c>
      <c r="V30" s="3">
        <f t="shared" si="12"/>
        <v>-0.22565850662196785</v>
      </c>
      <c r="AD30" s="2">
        <f t="shared" si="18"/>
        <v>-6.349398919924391</v>
      </c>
      <c r="AE30" s="2">
        <f t="shared" si="19"/>
        <v>1.1639868480057671</v>
      </c>
      <c r="AF30" s="2">
        <f t="shared" si="23"/>
        <v>-0.22565850662196785</v>
      </c>
      <c r="AG30" s="4">
        <f t="shared" si="5"/>
        <v>26</v>
      </c>
      <c r="AH30" s="4">
        <f t="shared" si="6"/>
        <v>0</v>
      </c>
      <c r="AI30" s="2">
        <f t="shared" si="20"/>
        <v>-0.10339891992439032</v>
      </c>
      <c r="AJ30" s="2">
        <f t="shared" si="21"/>
        <v>0.01898684800576711</v>
      </c>
      <c r="AK30" s="2">
        <f t="shared" si="22"/>
        <v>-0.006658506621967847</v>
      </c>
      <c r="AL30" s="25">
        <f t="shared" si="7"/>
        <v>0.10533837263390475</v>
      </c>
    </row>
    <row r="31" spans="1:38" ht="12.75">
      <c r="A31" s="12" t="s">
        <v>0</v>
      </c>
      <c r="B31" s="12">
        <v>0</v>
      </c>
      <c r="C31" s="12">
        <v>0</v>
      </c>
      <c r="D31" s="12">
        <v>0</v>
      </c>
      <c r="E31" s="12">
        <v>27</v>
      </c>
      <c r="F31" s="12">
        <f t="shared" si="0"/>
        <v>27</v>
      </c>
      <c r="G31" s="12">
        <f t="shared" si="3"/>
        <v>0</v>
      </c>
      <c r="H31" s="12">
        <v>1</v>
      </c>
      <c r="I31" s="12">
        <v>1.43</v>
      </c>
      <c r="J31" s="12">
        <v>1.3</v>
      </c>
      <c r="K31" s="16">
        <v>167.7128</v>
      </c>
      <c r="L31" s="16">
        <v>103.5062</v>
      </c>
      <c r="M31" s="24">
        <v>6.166</v>
      </c>
      <c r="N31" s="25">
        <v>-5.382</v>
      </c>
      <c r="O31" s="25">
        <v>2.99</v>
      </c>
      <c r="P31" s="25">
        <v>-0.209</v>
      </c>
      <c r="Q31" s="12">
        <v>0.248</v>
      </c>
      <c r="R31" s="14">
        <f t="shared" si="8"/>
        <v>2.6344265019648714</v>
      </c>
      <c r="S31" s="14">
        <f t="shared" si="9"/>
        <v>-0.05507526081008285</v>
      </c>
      <c r="T31" s="3">
        <f t="shared" si="10"/>
        <v>-5.4899058536150385</v>
      </c>
      <c r="U31" s="3">
        <f t="shared" si="11"/>
        <v>3.050433714168882</v>
      </c>
      <c r="V31" s="3">
        <f t="shared" si="12"/>
        <v>-0.21624828361331172</v>
      </c>
      <c r="AD31" s="2">
        <f t="shared" si="18"/>
        <v>-5.4899058536150385</v>
      </c>
      <c r="AE31" s="2">
        <f t="shared" si="19"/>
        <v>3.050433714168882</v>
      </c>
      <c r="AF31" s="2">
        <f t="shared" si="23"/>
        <v>-0.21624828361331172</v>
      </c>
      <c r="AG31" s="4">
        <f t="shared" si="5"/>
        <v>27</v>
      </c>
      <c r="AH31" s="4">
        <f t="shared" si="6"/>
        <v>0</v>
      </c>
      <c r="AI31" s="2">
        <f t="shared" si="20"/>
        <v>-0.1079058536150388</v>
      </c>
      <c r="AJ31" s="2">
        <f t="shared" si="21"/>
        <v>0.06043371416888199</v>
      </c>
      <c r="AK31" s="2">
        <f t="shared" si="22"/>
        <v>-0.007248283613311729</v>
      </c>
      <c r="AL31" s="25">
        <f t="shared" si="7"/>
        <v>0.12388883996541138</v>
      </c>
    </row>
    <row r="32" spans="1:38" ht="12.75">
      <c r="A32" s="12" t="s">
        <v>0</v>
      </c>
      <c r="B32" s="12">
        <v>0</v>
      </c>
      <c r="C32" s="12">
        <v>0</v>
      </c>
      <c r="D32" s="12">
        <v>0</v>
      </c>
      <c r="E32" s="12">
        <v>28</v>
      </c>
      <c r="F32" s="12">
        <f t="shared" si="0"/>
        <v>28</v>
      </c>
      <c r="G32" s="12">
        <f t="shared" si="3"/>
        <v>0</v>
      </c>
      <c r="H32" s="12">
        <v>1</v>
      </c>
      <c r="I32" s="12">
        <v>1.43</v>
      </c>
      <c r="J32" s="12">
        <v>1.3</v>
      </c>
      <c r="K32" s="16">
        <v>126.3899</v>
      </c>
      <c r="L32" s="16">
        <v>102.5727</v>
      </c>
      <c r="M32" s="24">
        <v>6.368</v>
      </c>
      <c r="N32" s="25">
        <v>-2.562</v>
      </c>
      <c r="O32" s="25">
        <v>5.823</v>
      </c>
      <c r="P32" s="25">
        <v>-0.127</v>
      </c>
      <c r="Q32" s="12">
        <v>0.246</v>
      </c>
      <c r="R32" s="14">
        <f t="shared" si="8"/>
        <v>1.9853279066397431</v>
      </c>
      <c r="S32" s="14">
        <f t="shared" si="9"/>
        <v>-0.040411877099452376</v>
      </c>
      <c r="T32" s="3">
        <f t="shared" si="10"/>
        <v>-2.612188665073755</v>
      </c>
      <c r="U32" s="3">
        <f t="shared" si="11"/>
        <v>5.93639456724996</v>
      </c>
      <c r="V32" s="3">
        <f t="shared" si="12"/>
        <v>-0.13224210185506546</v>
      </c>
      <c r="AD32" s="2">
        <f t="shared" si="18"/>
        <v>-2.612188665073755</v>
      </c>
      <c r="AE32" s="2">
        <f t="shared" si="19"/>
        <v>5.93639456724996</v>
      </c>
      <c r="AF32" s="2">
        <f t="shared" si="23"/>
        <v>-0.13224210185506546</v>
      </c>
      <c r="AG32" s="4">
        <f t="shared" si="5"/>
        <v>28</v>
      </c>
      <c r="AH32" s="4">
        <f t="shared" si="6"/>
        <v>0</v>
      </c>
      <c r="AI32" s="2">
        <f t="shared" si="20"/>
        <v>-0.05018866507375508</v>
      </c>
      <c r="AJ32" s="2">
        <f t="shared" si="21"/>
        <v>0.11339456724995944</v>
      </c>
      <c r="AK32" s="2">
        <f t="shared" si="22"/>
        <v>-0.005242101855065462</v>
      </c>
      <c r="AL32" s="25">
        <f t="shared" si="7"/>
        <v>0.12411571059116577</v>
      </c>
    </row>
    <row r="33" spans="1:38" ht="12.75">
      <c r="A33" s="12" t="s">
        <v>0</v>
      </c>
      <c r="B33" s="12">
        <v>0</v>
      </c>
      <c r="C33" s="12">
        <v>0</v>
      </c>
      <c r="D33" s="12">
        <v>0</v>
      </c>
      <c r="E33" s="12">
        <v>29</v>
      </c>
      <c r="F33" s="12">
        <f t="shared" si="0"/>
        <v>29</v>
      </c>
      <c r="G33" s="12">
        <f t="shared" si="3"/>
        <v>0</v>
      </c>
      <c r="H33" s="12">
        <v>1</v>
      </c>
      <c r="I33" s="12">
        <v>1.43</v>
      </c>
      <c r="J33" s="12">
        <v>1.3</v>
      </c>
      <c r="K33" s="16">
        <v>62.9398</v>
      </c>
      <c r="L33" s="16">
        <v>101.7274</v>
      </c>
      <c r="M33" s="24">
        <v>8.479</v>
      </c>
      <c r="N33" s="25">
        <v>4.66</v>
      </c>
      <c r="O33" s="25">
        <v>7.08</v>
      </c>
      <c r="P33" s="25">
        <v>-0.1</v>
      </c>
      <c r="Q33" s="12">
        <v>0.231</v>
      </c>
      <c r="R33" s="14">
        <f t="shared" si="8"/>
        <v>0.9886560664920544</v>
      </c>
      <c r="S33" s="14">
        <f t="shared" si="9"/>
        <v>-0.027133935749055205</v>
      </c>
      <c r="T33" s="3">
        <f t="shared" si="10"/>
        <v>4.723627790019164</v>
      </c>
      <c r="U33" s="3">
        <f t="shared" si="11"/>
        <v>7.1762386135762135</v>
      </c>
      <c r="V33" s="3">
        <f t="shared" si="12"/>
        <v>-0.10317399592672347</v>
      </c>
      <c r="AD33" s="2">
        <f t="shared" si="18"/>
        <v>4.723627790019164</v>
      </c>
      <c r="AE33" s="2">
        <f t="shared" si="19"/>
        <v>7.1762386135762135</v>
      </c>
      <c r="AF33" s="2">
        <f t="shared" si="23"/>
        <v>-0.10317399592672347</v>
      </c>
      <c r="AG33" s="4">
        <f t="shared" si="5"/>
        <v>29</v>
      </c>
      <c r="AH33" s="4">
        <f t="shared" si="6"/>
        <v>0</v>
      </c>
      <c r="AI33" s="2">
        <f t="shared" si="20"/>
        <v>0.06362779001916419</v>
      </c>
      <c r="AJ33" s="2">
        <f t="shared" si="21"/>
        <v>0.09623861357621344</v>
      </c>
      <c r="AK33" s="2">
        <f t="shared" si="22"/>
        <v>-0.0031739959267234608</v>
      </c>
      <c r="AL33" s="25">
        <f t="shared" si="7"/>
        <v>0.11541421340518437</v>
      </c>
    </row>
    <row r="34" spans="1:38" ht="12.75">
      <c r="A34" s="12" t="s">
        <v>0</v>
      </c>
      <c r="B34" s="12">
        <v>0</v>
      </c>
      <c r="C34" s="12">
        <v>0</v>
      </c>
      <c r="D34" s="12">
        <v>0</v>
      </c>
      <c r="E34" s="12">
        <v>30</v>
      </c>
      <c r="F34" s="12">
        <f t="shared" si="0"/>
        <v>30</v>
      </c>
      <c r="G34" s="12">
        <f t="shared" si="3"/>
        <v>0</v>
      </c>
      <c r="H34" s="12">
        <v>1</v>
      </c>
      <c r="I34" s="12">
        <v>1.43</v>
      </c>
      <c r="J34" s="12">
        <v>1.3</v>
      </c>
      <c r="K34" s="16">
        <v>57.6443</v>
      </c>
      <c r="L34" s="16">
        <v>101.357</v>
      </c>
      <c r="M34" s="24">
        <v>9.857</v>
      </c>
      <c r="N34" s="25">
        <v>6.083</v>
      </c>
      <c r="O34" s="25">
        <v>7.752</v>
      </c>
      <c r="P34" s="25">
        <v>-0.08</v>
      </c>
      <c r="Q34" s="12">
        <v>0.231</v>
      </c>
      <c r="R34" s="14">
        <f t="shared" si="8"/>
        <v>0.9054745470066307</v>
      </c>
      <c r="S34" s="14">
        <f t="shared" si="9"/>
        <v>-0.021315706154606984</v>
      </c>
      <c r="T34" s="3">
        <f t="shared" si="10"/>
        <v>6.154748559819717</v>
      </c>
      <c r="U34" s="3">
        <f t="shared" si="11"/>
        <v>7.843764840925231</v>
      </c>
      <c r="V34" s="3">
        <f t="shared" si="12"/>
        <v>-0.0825547827321439</v>
      </c>
      <c r="AD34" s="2">
        <f t="shared" si="18"/>
        <v>6.154748559819717</v>
      </c>
      <c r="AE34" s="2">
        <f t="shared" si="19"/>
        <v>7.843764840925231</v>
      </c>
      <c r="AF34" s="2">
        <f t="shared" si="23"/>
        <v>-0.0825547827321439</v>
      </c>
      <c r="AG34" s="4">
        <f t="shared" si="5"/>
        <v>30</v>
      </c>
      <c r="AH34" s="4">
        <f t="shared" si="6"/>
        <v>0</v>
      </c>
      <c r="AI34" s="2">
        <f t="shared" si="20"/>
        <v>0.07174855981971717</v>
      </c>
      <c r="AJ34" s="2">
        <f t="shared" si="21"/>
        <v>0.09176484092523118</v>
      </c>
      <c r="AK34" s="2">
        <f t="shared" si="22"/>
        <v>-0.0025547827321438926</v>
      </c>
      <c r="AL34" s="25">
        <f t="shared" si="7"/>
        <v>0.11651252628385061</v>
      </c>
    </row>
    <row r="35" spans="1:38" ht="12.75">
      <c r="A35" s="12" t="s">
        <v>0</v>
      </c>
      <c r="B35" s="12">
        <v>0</v>
      </c>
      <c r="C35" s="12">
        <v>0</v>
      </c>
      <c r="D35" s="12">
        <v>0</v>
      </c>
      <c r="E35" s="12">
        <v>31</v>
      </c>
      <c r="F35" s="12">
        <f t="shared" si="0"/>
        <v>31</v>
      </c>
      <c r="G35" s="12">
        <f t="shared" si="3"/>
        <v>0</v>
      </c>
      <c r="H35" s="12">
        <v>1</v>
      </c>
      <c r="I35" s="12">
        <v>1.43</v>
      </c>
      <c r="J35" s="12">
        <v>1.3</v>
      </c>
      <c r="K35" s="16">
        <v>99.6565</v>
      </c>
      <c r="L35" s="16">
        <v>100.9635</v>
      </c>
      <c r="M35" s="24">
        <v>12.033</v>
      </c>
      <c r="N35" s="25">
        <v>0.064</v>
      </c>
      <c r="O35" s="25">
        <v>12.032</v>
      </c>
      <c r="P35" s="25">
        <v>-0.052</v>
      </c>
      <c r="Q35" s="12">
        <v>0.22</v>
      </c>
      <c r="R35" s="14">
        <f t="shared" si="8"/>
        <v>1.5654006414123562</v>
      </c>
      <c r="S35" s="14">
        <f t="shared" si="9"/>
        <v>-0.015134622608668824</v>
      </c>
      <c r="T35" s="3">
        <f t="shared" si="10"/>
        <v>0.06551198598389076</v>
      </c>
      <c r="U35" s="3">
        <f t="shared" si="11"/>
        <v>12.1414325667142</v>
      </c>
      <c r="V35" s="3">
        <f t="shared" si="12"/>
        <v>-0.05377270641818824</v>
      </c>
      <c r="AD35" s="2">
        <f t="shared" si="18"/>
        <v>0.06551198598389076</v>
      </c>
      <c r="AE35" s="2">
        <f t="shared" si="19"/>
        <v>12.1414325667142</v>
      </c>
      <c r="AF35" s="2">
        <f t="shared" si="23"/>
        <v>-0.05377270641818824</v>
      </c>
      <c r="AG35" s="4">
        <f t="shared" si="5"/>
        <v>31</v>
      </c>
      <c r="AH35" s="4">
        <f t="shared" si="6"/>
        <v>0</v>
      </c>
      <c r="AI35" s="2">
        <f t="shared" si="20"/>
        <v>0.001511985983890754</v>
      </c>
      <c r="AJ35" s="2">
        <f t="shared" si="21"/>
        <v>0.1094325667141991</v>
      </c>
      <c r="AK35" s="2">
        <f t="shared" si="22"/>
        <v>-0.0017727064181882399</v>
      </c>
      <c r="AL35" s="25">
        <f t="shared" si="7"/>
        <v>0.10945736725921287</v>
      </c>
    </row>
    <row r="36" spans="1:38" ht="12.75">
      <c r="A36" s="12" t="s">
        <v>0</v>
      </c>
      <c r="B36" s="12">
        <v>0</v>
      </c>
      <c r="C36" s="12">
        <v>0</v>
      </c>
      <c r="D36" s="12">
        <v>0</v>
      </c>
      <c r="E36" s="12">
        <v>32</v>
      </c>
      <c r="F36" s="12">
        <f t="shared" si="0"/>
        <v>32</v>
      </c>
      <c r="G36" s="12">
        <f t="shared" si="3"/>
        <v>0</v>
      </c>
      <c r="H36" s="12">
        <v>1</v>
      </c>
      <c r="I36" s="12">
        <v>1.43</v>
      </c>
      <c r="J36" s="12">
        <v>1.3</v>
      </c>
      <c r="K36" s="16">
        <v>116.1296</v>
      </c>
      <c r="L36" s="16">
        <v>100.4078</v>
      </c>
      <c r="M36" s="24">
        <v>15.305</v>
      </c>
      <c r="N36" s="25">
        <v>-3.836</v>
      </c>
      <c r="O36" s="25">
        <v>14.816</v>
      </c>
      <c r="P36" s="25">
        <v>0.031</v>
      </c>
      <c r="Q36" s="12">
        <v>0.26</v>
      </c>
      <c r="R36" s="14">
        <f t="shared" si="8"/>
        <v>1.8241594911216064</v>
      </c>
      <c r="S36" s="14">
        <f t="shared" si="9"/>
        <v>-0.006405707420669593</v>
      </c>
      <c r="T36" s="3">
        <f t="shared" si="10"/>
        <v>-3.8688757141492274</v>
      </c>
      <c r="U36" s="3">
        <f t="shared" si="11"/>
        <v>14.941929264696544</v>
      </c>
      <c r="V36" s="3">
        <f t="shared" si="12"/>
        <v>0.03112858213179276</v>
      </c>
      <c r="AD36" s="2">
        <f t="shared" si="18"/>
        <v>-3.8688757141492274</v>
      </c>
      <c r="AE36" s="2">
        <f t="shared" si="19"/>
        <v>14.941929264696544</v>
      </c>
      <c r="AF36" s="2">
        <f t="shared" si="23"/>
        <v>0.03112858213179276</v>
      </c>
      <c r="AG36" s="4">
        <f t="shared" si="5"/>
        <v>32</v>
      </c>
      <c r="AH36" s="4">
        <f t="shared" si="6"/>
        <v>0</v>
      </c>
      <c r="AI36" s="2">
        <f t="shared" si="20"/>
        <v>-0.03287571414922752</v>
      </c>
      <c r="AJ36" s="2">
        <f t="shared" si="21"/>
        <v>0.1259292646965431</v>
      </c>
      <c r="AK36" s="2">
        <f t="shared" si="22"/>
        <v>0.00012858213179275935</v>
      </c>
      <c r="AL36" s="25">
        <f t="shared" si="7"/>
        <v>0.13014994744984856</v>
      </c>
    </row>
    <row r="37" spans="1:38" ht="12.75">
      <c r="A37" s="12" t="s">
        <v>0</v>
      </c>
      <c r="B37" s="12">
        <v>0</v>
      </c>
      <c r="C37" s="12">
        <v>0</v>
      </c>
      <c r="D37" s="12">
        <v>0</v>
      </c>
      <c r="E37" s="12">
        <v>33</v>
      </c>
      <c r="F37" s="12">
        <f t="shared" si="0"/>
        <v>33</v>
      </c>
      <c r="G37" s="12">
        <f t="shared" si="3"/>
        <v>0</v>
      </c>
      <c r="H37" s="12">
        <v>1</v>
      </c>
      <c r="I37" s="12">
        <v>1.43</v>
      </c>
      <c r="J37" s="12">
        <v>1.3</v>
      </c>
      <c r="K37" s="16">
        <v>95.6336</v>
      </c>
      <c r="L37" s="16">
        <v>100.4843</v>
      </c>
      <c r="M37" s="24">
        <v>16.225</v>
      </c>
      <c r="N37" s="25">
        <v>1.112</v>
      </c>
      <c r="O37" s="25">
        <v>16.186</v>
      </c>
      <c r="P37" s="25">
        <v>0.006</v>
      </c>
      <c r="Q37" s="12">
        <v>0.225</v>
      </c>
      <c r="R37" s="14">
        <f t="shared" si="8"/>
        <v>1.5022090759817244</v>
      </c>
      <c r="S37" s="14">
        <f t="shared" si="9"/>
        <v>-0.007607366610667965</v>
      </c>
      <c r="T37" s="3">
        <f t="shared" si="10"/>
        <v>1.119633472208262</v>
      </c>
      <c r="U37" s="3">
        <f t="shared" si="11"/>
        <v>16.298615910167545</v>
      </c>
      <c r="V37" s="3">
        <f t="shared" si="12"/>
        <v>0.00571584676894582</v>
      </c>
      <c r="AD37" s="2">
        <f t="shared" si="18"/>
        <v>1.119633472208262</v>
      </c>
      <c r="AE37" s="2">
        <f t="shared" si="19"/>
        <v>16.298615910167545</v>
      </c>
      <c r="AF37" s="2">
        <f t="shared" si="23"/>
        <v>0.00571584676894582</v>
      </c>
      <c r="AG37" s="4">
        <f t="shared" si="5"/>
        <v>33</v>
      </c>
      <c r="AH37" s="4">
        <f t="shared" si="6"/>
        <v>0</v>
      </c>
      <c r="AI37" s="2">
        <f t="shared" si="20"/>
        <v>0.007633472208261827</v>
      </c>
      <c r="AJ37" s="2">
        <f t="shared" si="21"/>
        <v>0.1126159101675448</v>
      </c>
      <c r="AK37" s="2">
        <f t="shared" si="22"/>
        <v>-0.0002841532310541798</v>
      </c>
      <c r="AL37" s="25">
        <f t="shared" si="7"/>
        <v>0.11287468212082612</v>
      </c>
    </row>
    <row r="38" spans="1:38" ht="12.75">
      <c r="A38" s="12" t="s">
        <v>0</v>
      </c>
      <c r="B38" s="12">
        <v>0</v>
      </c>
      <c r="C38" s="12">
        <v>0</v>
      </c>
      <c r="D38" s="12">
        <v>0</v>
      </c>
      <c r="E38" s="12">
        <v>34</v>
      </c>
      <c r="F38" s="12">
        <f t="shared" si="0"/>
        <v>34</v>
      </c>
      <c r="G38" s="12">
        <f t="shared" si="3"/>
        <v>0</v>
      </c>
      <c r="H38" s="12">
        <v>1</v>
      </c>
      <c r="I38" s="12">
        <v>1.43</v>
      </c>
      <c r="J38" s="12">
        <v>1.3</v>
      </c>
      <c r="K38" s="16">
        <v>77.5097</v>
      </c>
      <c r="L38" s="16">
        <v>100.4209</v>
      </c>
      <c r="M38" s="24">
        <v>17.855</v>
      </c>
      <c r="N38" s="25">
        <v>6.177</v>
      </c>
      <c r="O38" s="25">
        <v>16.752</v>
      </c>
      <c r="P38" s="25">
        <v>0.012</v>
      </c>
      <c r="Q38" s="12">
        <v>0.282</v>
      </c>
      <c r="R38" s="14">
        <f t="shared" si="8"/>
        <v>1.217519520509744</v>
      </c>
      <c r="S38" s="14">
        <f t="shared" si="9"/>
        <v>-0.006611481739480007</v>
      </c>
      <c r="T38" s="3">
        <f t="shared" si="10"/>
        <v>6.226013888094836</v>
      </c>
      <c r="U38" s="3">
        <f t="shared" si="11"/>
        <v>16.884271111821256</v>
      </c>
      <c r="V38" s="3">
        <f t="shared" si="12"/>
        <v>0.011020641418893598</v>
      </c>
      <c r="AD38" s="2">
        <f t="shared" si="18"/>
        <v>6.226013888094836</v>
      </c>
      <c r="AE38" s="2">
        <f t="shared" si="19"/>
        <v>16.884271111821256</v>
      </c>
      <c r="AF38" s="2">
        <f t="shared" si="23"/>
        <v>0.011020641418893598</v>
      </c>
      <c r="AG38" s="4">
        <f t="shared" si="5"/>
        <v>34</v>
      </c>
      <c r="AH38" s="4">
        <f t="shared" si="6"/>
        <v>0</v>
      </c>
      <c r="AI38" s="2">
        <f t="shared" si="20"/>
        <v>0.04901388809483631</v>
      </c>
      <c r="AJ38" s="2">
        <f t="shared" si="21"/>
        <v>0.1322711118212574</v>
      </c>
      <c r="AK38" s="2">
        <f t="shared" si="22"/>
        <v>-0.0009793585811064022</v>
      </c>
      <c r="AL38" s="25">
        <f t="shared" si="7"/>
        <v>0.14106369976657746</v>
      </c>
    </row>
    <row r="39" spans="1:38" ht="12.75">
      <c r="A39" s="12" t="s">
        <v>0</v>
      </c>
      <c r="B39" s="12">
        <v>0</v>
      </c>
      <c r="C39" s="12">
        <v>0</v>
      </c>
      <c r="D39" s="12">
        <v>0</v>
      </c>
      <c r="E39" s="12">
        <v>35</v>
      </c>
      <c r="F39" s="12">
        <f t="shared" si="0"/>
        <v>35</v>
      </c>
      <c r="G39" s="12">
        <f t="shared" si="3"/>
        <v>0</v>
      </c>
      <c r="H39" s="12">
        <v>1</v>
      </c>
      <c r="I39" s="12">
        <v>1.43</v>
      </c>
      <c r="J39" s="12">
        <v>1.3</v>
      </c>
      <c r="K39" s="16">
        <v>84.9726</v>
      </c>
      <c r="L39" s="16">
        <v>100.6354</v>
      </c>
      <c r="M39" s="24">
        <v>19.918</v>
      </c>
      <c r="N39" s="25">
        <v>4.657</v>
      </c>
      <c r="O39" s="25">
        <v>19.365</v>
      </c>
      <c r="P39" s="25">
        <v>-0.068</v>
      </c>
      <c r="Q39" s="12">
        <v>0.199</v>
      </c>
      <c r="R39" s="14">
        <f t="shared" si="8"/>
        <v>1.3347464795821204</v>
      </c>
      <c r="S39" s="14">
        <f t="shared" si="9"/>
        <v>-0.00998083986045506</v>
      </c>
      <c r="T39" s="3">
        <f t="shared" si="10"/>
        <v>4.681136416465627</v>
      </c>
      <c r="U39" s="3">
        <f t="shared" si="11"/>
        <v>19.461432444648857</v>
      </c>
      <c r="V39" s="3">
        <f t="shared" si="12"/>
        <v>-0.06978814481336618</v>
      </c>
      <c r="AD39" s="2">
        <f t="shared" si="18"/>
        <v>4.681136416465627</v>
      </c>
      <c r="AE39" s="2">
        <f t="shared" si="19"/>
        <v>19.461432444648857</v>
      </c>
      <c r="AF39" s="2">
        <f t="shared" si="23"/>
        <v>-0.06978814481336618</v>
      </c>
      <c r="AG39" s="4">
        <f t="shared" si="5"/>
        <v>35</v>
      </c>
      <c r="AH39" s="4">
        <f t="shared" si="6"/>
        <v>0</v>
      </c>
      <c r="AI39" s="2">
        <f t="shared" si="20"/>
        <v>0.02413641646562681</v>
      </c>
      <c r="AJ39" s="2">
        <f t="shared" si="21"/>
        <v>0.09643244464885825</v>
      </c>
      <c r="AK39" s="2">
        <f t="shared" si="22"/>
        <v>-0.0017881448133661715</v>
      </c>
      <c r="AL39" s="25">
        <f t="shared" si="7"/>
        <v>0.09942323894659065</v>
      </c>
    </row>
    <row r="40" spans="1:38" ht="12.75">
      <c r="A40" s="12" t="s">
        <v>0</v>
      </c>
      <c r="B40" s="12">
        <v>0</v>
      </c>
      <c r="C40" s="12">
        <v>0</v>
      </c>
      <c r="D40" s="12">
        <v>0</v>
      </c>
      <c r="E40" s="12">
        <v>36</v>
      </c>
      <c r="F40" s="12">
        <f t="shared" si="0"/>
        <v>36</v>
      </c>
      <c r="G40" s="12">
        <f t="shared" si="3"/>
        <v>0</v>
      </c>
      <c r="H40" s="12">
        <v>1</v>
      </c>
      <c r="I40" s="12">
        <v>1.43</v>
      </c>
      <c r="J40" s="12">
        <v>1.3</v>
      </c>
      <c r="K40" s="16">
        <v>72.0344</v>
      </c>
      <c r="L40" s="16">
        <v>100.4584</v>
      </c>
      <c r="M40" s="24">
        <v>21.78</v>
      </c>
      <c r="N40" s="25">
        <v>9.262</v>
      </c>
      <c r="O40" s="25">
        <v>19.711</v>
      </c>
      <c r="P40" s="25">
        <v>-0.026</v>
      </c>
      <c r="Q40" s="12">
        <v>0.257</v>
      </c>
      <c r="R40" s="14">
        <f t="shared" si="8"/>
        <v>1.131513709228743</v>
      </c>
      <c r="S40" s="14">
        <f t="shared" si="9"/>
        <v>-0.007200530362027946</v>
      </c>
      <c r="T40" s="3">
        <f t="shared" si="10"/>
        <v>9.317231050411669</v>
      </c>
      <c r="U40" s="3">
        <f t="shared" si="11"/>
        <v>19.827927079785574</v>
      </c>
      <c r="V40" s="3">
        <f t="shared" si="12"/>
        <v>-0.027751456254857282</v>
      </c>
      <c r="AD40" s="2">
        <f t="shared" si="18"/>
        <v>9.317231050411669</v>
      </c>
      <c r="AE40" s="2">
        <f t="shared" si="19"/>
        <v>19.827927079785574</v>
      </c>
      <c r="AF40" s="2">
        <f t="shared" si="23"/>
        <v>-0.027751456254857282</v>
      </c>
      <c r="AG40" s="4">
        <f t="shared" si="5"/>
        <v>36</v>
      </c>
      <c r="AH40" s="4">
        <f t="shared" si="6"/>
        <v>0</v>
      </c>
      <c r="AI40" s="2">
        <f t="shared" si="20"/>
        <v>0.05523105041166865</v>
      </c>
      <c r="AJ40" s="2">
        <f t="shared" si="21"/>
        <v>0.11692707978557593</v>
      </c>
      <c r="AK40" s="2">
        <f t="shared" si="22"/>
        <v>-0.001751456254857283</v>
      </c>
      <c r="AL40" s="25">
        <f t="shared" si="7"/>
        <v>0.12932702159939893</v>
      </c>
    </row>
    <row r="41" spans="1:38" ht="12.75">
      <c r="A41" s="12" t="s">
        <v>0</v>
      </c>
      <c r="B41" s="12">
        <v>0</v>
      </c>
      <c r="C41" s="12">
        <v>0</v>
      </c>
      <c r="D41" s="12">
        <v>0</v>
      </c>
      <c r="E41" s="12" t="s">
        <v>5</v>
      </c>
      <c r="F41" s="12">
        <f t="shared" si="0"/>
        <v>37</v>
      </c>
      <c r="G41" s="12">
        <f t="shared" si="3"/>
        <v>1</v>
      </c>
      <c r="H41" s="12">
        <v>1</v>
      </c>
      <c r="I41" s="12">
        <v>1.43</v>
      </c>
      <c r="J41" s="12">
        <v>1.3</v>
      </c>
      <c r="K41" s="16">
        <v>81.668</v>
      </c>
      <c r="L41" s="16">
        <v>100.5558</v>
      </c>
      <c r="M41" s="24">
        <v>22.859</v>
      </c>
      <c r="N41" s="25">
        <v>6.491</v>
      </c>
      <c r="O41" s="25">
        <v>21.917</v>
      </c>
      <c r="P41" s="25">
        <v>-0.069</v>
      </c>
      <c r="Q41" s="12">
        <v>0.219</v>
      </c>
      <c r="R41" s="14">
        <f t="shared" si="8"/>
        <v>1.2828379441668563</v>
      </c>
      <c r="S41" s="14">
        <f t="shared" si="9"/>
        <v>-0.008730485984326242</v>
      </c>
      <c r="T41" s="3">
        <f t="shared" si="10"/>
        <v>6.522696609694209</v>
      </c>
      <c r="U41" s="3">
        <f t="shared" si="11"/>
        <v>22.021948403030294</v>
      </c>
      <c r="V41" s="3">
        <f t="shared" si="12"/>
        <v>-0.07052361994365447</v>
      </c>
      <c r="W41" s="2">
        <f>T41-T42</f>
        <v>2.238436669576325</v>
      </c>
      <c r="X41" s="2">
        <f>U41-U42</f>
        <v>-1.1502493586860325</v>
      </c>
      <c r="Y41" s="2">
        <f>V41-V42</f>
        <v>-0.035727056235143245</v>
      </c>
      <c r="Z41" s="2">
        <f>W41/2+T42</f>
        <v>5.403478274906046</v>
      </c>
      <c r="AA41" s="2">
        <f>X41/2+U42</f>
        <v>22.59707308237331</v>
      </c>
      <c r="AB41" s="13">
        <f>Y41/2+V42</f>
        <v>-0.05266009182608285</v>
      </c>
      <c r="AD41" s="2">
        <f t="shared" si="18"/>
        <v>5.403478274906046</v>
      </c>
      <c r="AE41" s="2">
        <f t="shared" si="19"/>
        <v>22.59707308237331</v>
      </c>
      <c r="AF41" s="2">
        <f t="shared" si="23"/>
        <v>-0.05266009182608285</v>
      </c>
      <c r="AG41" s="4">
        <f t="shared" si="5"/>
        <v>37</v>
      </c>
      <c r="AH41" s="4">
        <f t="shared" si="6"/>
        <v>1</v>
      </c>
      <c r="AI41" s="2">
        <f t="shared" si="20"/>
        <v>0.031696609694209066</v>
      </c>
      <c r="AJ41" s="2">
        <f t="shared" si="21"/>
        <v>0.10494840303029207</v>
      </c>
      <c r="AK41" s="2">
        <f t="shared" si="22"/>
        <v>-0.001523619943654464</v>
      </c>
      <c r="AL41" s="25">
        <f t="shared" si="7"/>
        <v>0.10964106795561755</v>
      </c>
    </row>
    <row r="42" spans="1:38" ht="12.75">
      <c r="A42" s="12" t="s">
        <v>0</v>
      </c>
      <c r="B42" s="12">
        <v>0</v>
      </c>
      <c r="C42" s="12">
        <v>0</v>
      </c>
      <c r="D42" s="12">
        <v>0</v>
      </c>
      <c r="E42" s="12" t="s">
        <v>6</v>
      </c>
      <c r="F42" s="12">
        <f t="shared" si="0"/>
        <v>37</v>
      </c>
      <c r="G42" s="12">
        <f t="shared" si="3"/>
        <v>2</v>
      </c>
      <c r="H42" s="12">
        <v>1</v>
      </c>
      <c r="I42" s="12">
        <v>1.43</v>
      </c>
      <c r="J42" s="12">
        <v>1.3</v>
      </c>
      <c r="K42" s="16">
        <v>88.3611</v>
      </c>
      <c r="L42" s="16">
        <v>100.4452</v>
      </c>
      <c r="M42" s="24">
        <v>23.456</v>
      </c>
      <c r="N42" s="25">
        <v>4.264</v>
      </c>
      <c r="O42" s="25">
        <v>23.064</v>
      </c>
      <c r="P42" s="25">
        <v>-0.034</v>
      </c>
      <c r="Q42" s="12">
        <v>0.219</v>
      </c>
      <c r="R42" s="14">
        <f t="shared" si="8"/>
        <v>1.3879729131155654</v>
      </c>
      <c r="S42" s="14">
        <f t="shared" si="9"/>
        <v>-0.006993185246890965</v>
      </c>
      <c r="T42" s="3">
        <f t="shared" si="10"/>
        <v>4.284259940117884</v>
      </c>
      <c r="U42" s="3">
        <f t="shared" si="11"/>
        <v>23.172197761716326</v>
      </c>
      <c r="V42" s="3">
        <f t="shared" si="12"/>
        <v>-0.034796563708511224</v>
      </c>
      <c r="AD42" s="2">
        <f t="shared" si="18"/>
        <v>4.284259940117884</v>
      </c>
      <c r="AE42" s="2">
        <f t="shared" si="19"/>
        <v>23.172197761716326</v>
      </c>
      <c r="AF42" s="2">
        <f t="shared" si="23"/>
        <v>-0.034796563708511224</v>
      </c>
      <c r="AG42" s="4">
        <f t="shared" si="5"/>
        <v>37</v>
      </c>
      <c r="AH42" s="4">
        <f t="shared" si="6"/>
        <v>2</v>
      </c>
      <c r="AI42" s="2">
        <f t="shared" si="20"/>
        <v>0.020259940117883346</v>
      </c>
      <c r="AJ42" s="2">
        <f t="shared" si="21"/>
        <v>0.10819776171632611</v>
      </c>
      <c r="AK42" s="2">
        <f t="shared" si="22"/>
        <v>-0.000796563708511222</v>
      </c>
      <c r="AL42" s="25">
        <f t="shared" si="7"/>
        <v>0.11008113066163891</v>
      </c>
    </row>
    <row r="43" spans="1:38" ht="12.75">
      <c r="A43" s="12" t="s">
        <v>0</v>
      </c>
      <c r="B43" s="12">
        <v>0</v>
      </c>
      <c r="C43" s="12">
        <v>0</v>
      </c>
      <c r="D43" s="12">
        <v>0</v>
      </c>
      <c r="E43" s="12" t="s">
        <v>7</v>
      </c>
      <c r="F43" s="12">
        <f t="shared" si="0"/>
        <v>38</v>
      </c>
      <c r="G43" s="12">
        <f t="shared" si="3"/>
        <v>1</v>
      </c>
      <c r="H43" s="12">
        <v>1</v>
      </c>
      <c r="I43" s="12">
        <v>1.43</v>
      </c>
      <c r="J43" s="12">
        <v>1.3</v>
      </c>
      <c r="K43" s="16">
        <v>74.9488</v>
      </c>
      <c r="L43" s="16">
        <v>100.3806</v>
      </c>
      <c r="M43" s="24">
        <v>28.125</v>
      </c>
      <c r="N43" s="25">
        <v>10.783</v>
      </c>
      <c r="O43" s="25">
        <v>25.975</v>
      </c>
      <c r="P43" s="25">
        <v>-0.038</v>
      </c>
      <c r="Q43" s="12">
        <v>0.28</v>
      </c>
      <c r="R43" s="14">
        <f t="shared" si="8"/>
        <v>1.1772929973768536</v>
      </c>
      <c r="S43" s="14">
        <f t="shared" si="9"/>
        <v>-0.0059784508197815445</v>
      </c>
      <c r="T43" s="3">
        <f t="shared" si="10"/>
        <v>10.837351725487219</v>
      </c>
      <c r="U43" s="3">
        <f t="shared" si="11"/>
        <v>26.10428084375267</v>
      </c>
      <c r="V43" s="3">
        <f t="shared" si="12"/>
        <v>-0.03897990580717192</v>
      </c>
      <c r="W43" s="2">
        <f>T43-T44</f>
        <v>2.325996800473485</v>
      </c>
      <c r="X43" s="2">
        <f>U43-U44</f>
        <v>-0.8702592049256133</v>
      </c>
      <c r="Y43" s="2">
        <f>V43-V44</f>
        <v>0.0007920079353591625</v>
      </c>
      <c r="Z43" s="2">
        <f>W43/2+T44</f>
        <v>9.674353325250475</v>
      </c>
      <c r="AA43" s="2">
        <f>X43/2+U44</f>
        <v>26.539410446215477</v>
      </c>
      <c r="AB43" s="13">
        <f>Y43/2+V44</f>
        <v>-0.0393759097748515</v>
      </c>
      <c r="AD43" s="2">
        <f t="shared" si="18"/>
        <v>9.674353325250475</v>
      </c>
      <c r="AE43" s="2">
        <f t="shared" si="19"/>
        <v>26.539410446215477</v>
      </c>
      <c r="AF43" s="2">
        <f t="shared" si="23"/>
        <v>-0.0393759097748515</v>
      </c>
      <c r="AG43" s="4">
        <f t="shared" si="5"/>
        <v>38</v>
      </c>
      <c r="AH43" s="4">
        <f t="shared" si="6"/>
        <v>1</v>
      </c>
      <c r="AI43" s="2">
        <f t="shared" si="20"/>
        <v>0.05435172548721923</v>
      </c>
      <c r="AJ43" s="2">
        <f t="shared" si="21"/>
        <v>0.12928084375266735</v>
      </c>
      <c r="AK43" s="2">
        <f t="shared" si="22"/>
        <v>-0.0009799058071719227</v>
      </c>
      <c r="AL43" s="25">
        <f t="shared" si="7"/>
        <v>0.14024481038609077</v>
      </c>
    </row>
    <row r="44" spans="1:38" ht="12.75">
      <c r="A44" s="12" t="s">
        <v>0</v>
      </c>
      <c r="B44" s="12">
        <v>0</v>
      </c>
      <c r="C44" s="12">
        <v>0</v>
      </c>
      <c r="D44" s="12">
        <v>0</v>
      </c>
      <c r="E44" s="12" t="s">
        <v>8</v>
      </c>
      <c r="F44" s="12">
        <f t="shared" si="0"/>
        <v>38</v>
      </c>
      <c r="G44" s="12">
        <f t="shared" si="3"/>
        <v>2</v>
      </c>
      <c r="H44" s="12">
        <v>1</v>
      </c>
      <c r="I44" s="12">
        <v>1.43</v>
      </c>
      <c r="J44" s="12">
        <v>1.3</v>
      </c>
      <c r="K44" s="16">
        <v>80.542</v>
      </c>
      <c r="L44" s="16">
        <v>100.3821</v>
      </c>
      <c r="M44" s="24">
        <v>28.146</v>
      </c>
      <c r="N44" s="25">
        <v>8.469</v>
      </c>
      <c r="O44" s="25">
        <v>26.841</v>
      </c>
      <c r="P44" s="25">
        <v>-0.038</v>
      </c>
      <c r="Q44" s="12">
        <v>0.28</v>
      </c>
      <c r="R44" s="14">
        <f t="shared" si="8"/>
        <v>1.2651507775271458</v>
      </c>
      <c r="S44" s="14">
        <f t="shared" si="9"/>
        <v>-0.006002012764683373</v>
      </c>
      <c r="T44" s="3">
        <f t="shared" si="10"/>
        <v>8.511354925013734</v>
      </c>
      <c r="U44" s="3">
        <f t="shared" si="11"/>
        <v>26.974540048678282</v>
      </c>
      <c r="V44" s="3">
        <f t="shared" si="12"/>
        <v>-0.039771913742531084</v>
      </c>
      <c r="AD44" s="2">
        <f t="shared" si="18"/>
        <v>8.511354925013734</v>
      </c>
      <c r="AE44" s="2">
        <f t="shared" si="19"/>
        <v>26.974540048678282</v>
      </c>
      <c r="AF44" s="2">
        <f t="shared" si="23"/>
        <v>-0.039771913742531084</v>
      </c>
      <c r="AG44" s="4">
        <f t="shared" si="5"/>
        <v>38</v>
      </c>
      <c r="AH44" s="4">
        <f t="shared" si="6"/>
        <v>2</v>
      </c>
      <c r="AI44" s="2">
        <f t="shared" si="20"/>
        <v>0.0423549250137345</v>
      </c>
      <c r="AJ44" s="2">
        <f t="shared" si="21"/>
        <v>0.13354004867828095</v>
      </c>
      <c r="AK44" s="2">
        <f t="shared" si="22"/>
        <v>-0.0017719137425310852</v>
      </c>
      <c r="AL44" s="25">
        <f t="shared" si="7"/>
        <v>0.14010718736819924</v>
      </c>
    </row>
    <row r="45" spans="1:38" ht="12.75">
      <c r="A45" s="12" t="s">
        <v>0</v>
      </c>
      <c r="B45" s="12">
        <v>0</v>
      </c>
      <c r="C45" s="12">
        <v>0</v>
      </c>
      <c r="D45" s="12">
        <v>0</v>
      </c>
      <c r="E45" s="12" t="s">
        <v>9</v>
      </c>
      <c r="F45" s="12">
        <f t="shared" si="0"/>
        <v>39</v>
      </c>
      <c r="G45" s="12">
        <f t="shared" si="3"/>
        <v>1</v>
      </c>
      <c r="H45" s="12">
        <v>1</v>
      </c>
      <c r="I45" s="12">
        <v>1.43</v>
      </c>
      <c r="J45" s="12">
        <v>1.3</v>
      </c>
      <c r="K45" s="16">
        <v>248.4749</v>
      </c>
      <c r="L45" s="16">
        <v>101.6192</v>
      </c>
      <c r="M45" s="24">
        <v>18.357</v>
      </c>
      <c r="N45" s="25">
        <v>-13.283</v>
      </c>
      <c r="O45" s="25">
        <v>-12.661</v>
      </c>
      <c r="P45" s="25">
        <v>-0.336</v>
      </c>
      <c r="Q45" s="12">
        <v>0.288</v>
      </c>
      <c r="R45" s="14">
        <f t="shared" si="8"/>
        <v>3.903034602207293</v>
      </c>
      <c r="S45" s="14">
        <f t="shared" si="9"/>
        <v>-0.025434334123463298</v>
      </c>
      <c r="T45" s="3">
        <f t="shared" si="10"/>
        <v>-13.387467024314692</v>
      </c>
      <c r="U45" s="3">
        <f t="shared" si="11"/>
        <v>-12.76093053516466</v>
      </c>
      <c r="V45" s="3">
        <f t="shared" si="12"/>
        <v>-0.3405098825623921</v>
      </c>
      <c r="W45" s="2">
        <f>T45-T46</f>
        <v>-2.5190276174170556</v>
      </c>
      <c r="X45" s="2">
        <f>U45-U46</f>
        <v>-0.6256499697129314</v>
      </c>
      <c r="Y45" s="2">
        <f>V45-V46</f>
        <v>-0.05625578618655025</v>
      </c>
      <c r="Z45" s="2">
        <f>W45/2+T46</f>
        <v>-12.127953215606164</v>
      </c>
      <c r="AA45" s="2">
        <f>X45/2+U46</f>
        <v>-12.448105550308194</v>
      </c>
      <c r="AB45" s="13">
        <f>Y45/2+V46</f>
        <v>-0.312381989469117</v>
      </c>
      <c r="AD45" s="2">
        <f t="shared" si="18"/>
        <v>-12.127953215606164</v>
      </c>
      <c r="AE45" s="2">
        <f t="shared" si="19"/>
        <v>-12.448105550308194</v>
      </c>
      <c r="AF45" s="2">
        <f t="shared" si="23"/>
        <v>-0.312381989469117</v>
      </c>
      <c r="AG45" s="4">
        <f t="shared" si="5"/>
        <v>39</v>
      </c>
      <c r="AH45" s="4">
        <f t="shared" si="6"/>
        <v>1</v>
      </c>
      <c r="AI45" s="2">
        <f t="shared" si="20"/>
        <v>-0.10446702431469213</v>
      </c>
      <c r="AJ45" s="2">
        <f t="shared" si="21"/>
        <v>-0.09993053516465977</v>
      </c>
      <c r="AK45" s="2">
        <f t="shared" si="22"/>
        <v>-0.004509882562392098</v>
      </c>
      <c r="AL45" s="25">
        <f t="shared" si="7"/>
        <v>0.14463682127379718</v>
      </c>
    </row>
    <row r="46" spans="1:38" ht="12.75">
      <c r="A46" s="12" t="s">
        <v>0</v>
      </c>
      <c r="B46" s="12">
        <v>0</v>
      </c>
      <c r="C46" s="12">
        <v>0</v>
      </c>
      <c r="D46" s="12">
        <v>0</v>
      </c>
      <c r="E46" s="12" t="s">
        <v>10</v>
      </c>
      <c r="F46" s="12">
        <f t="shared" si="0"/>
        <v>39</v>
      </c>
      <c r="G46" s="12">
        <f t="shared" si="3"/>
        <v>2</v>
      </c>
      <c r="H46" s="12">
        <v>1</v>
      </c>
      <c r="I46" s="12">
        <v>1.43</v>
      </c>
      <c r="J46" s="12">
        <v>1.3</v>
      </c>
      <c r="K46" s="16">
        <v>253.5024</v>
      </c>
      <c r="L46" s="16">
        <v>101.6185</v>
      </c>
      <c r="M46" s="24">
        <v>16.152</v>
      </c>
      <c r="N46" s="25">
        <v>-10.772</v>
      </c>
      <c r="O46" s="25">
        <v>-12.028</v>
      </c>
      <c r="P46" s="25">
        <v>-0.28</v>
      </c>
      <c r="Q46" s="12">
        <v>0.288</v>
      </c>
      <c r="R46" s="14">
        <f t="shared" si="8"/>
        <v>3.9820063875369063</v>
      </c>
      <c r="S46" s="14">
        <f t="shared" si="9"/>
        <v>-0.025423338549175556</v>
      </c>
      <c r="T46" s="3">
        <f t="shared" si="10"/>
        <v>-10.868439406897636</v>
      </c>
      <c r="U46" s="3">
        <f t="shared" si="11"/>
        <v>-12.135280565451728</v>
      </c>
      <c r="V46" s="3">
        <f t="shared" si="12"/>
        <v>-0.28425409637584187</v>
      </c>
      <c r="AD46" s="2">
        <f t="shared" si="18"/>
        <v>-10.868439406897636</v>
      </c>
      <c r="AE46" s="2">
        <f t="shared" si="19"/>
        <v>-12.135280565451728</v>
      </c>
      <c r="AF46" s="2">
        <f t="shared" si="23"/>
        <v>-0.28425409637584187</v>
      </c>
      <c r="AG46" s="4">
        <f t="shared" si="5"/>
        <v>39</v>
      </c>
      <c r="AH46" s="4">
        <f t="shared" si="6"/>
        <v>2</v>
      </c>
      <c r="AI46" s="2">
        <f t="shared" si="20"/>
        <v>-0.09643940689763575</v>
      </c>
      <c r="AJ46" s="2">
        <f t="shared" si="21"/>
        <v>-0.10728056545172748</v>
      </c>
      <c r="AK46" s="2">
        <f t="shared" si="22"/>
        <v>-0.004254096375841843</v>
      </c>
      <c r="AL46" s="25">
        <f t="shared" si="7"/>
        <v>0.14431831575508733</v>
      </c>
    </row>
    <row r="47" spans="1:38" ht="12.75">
      <c r="A47" s="12" t="s">
        <v>0</v>
      </c>
      <c r="B47" s="12">
        <v>0</v>
      </c>
      <c r="C47" s="12">
        <v>0</v>
      </c>
      <c r="D47" s="12">
        <v>0</v>
      </c>
      <c r="E47" s="12">
        <v>40</v>
      </c>
      <c r="F47" s="12">
        <f t="shared" si="0"/>
        <v>40</v>
      </c>
      <c r="G47" s="12">
        <f t="shared" si="3"/>
        <v>0</v>
      </c>
      <c r="H47" s="12">
        <v>1</v>
      </c>
      <c r="I47" s="12">
        <v>1.43</v>
      </c>
      <c r="J47" s="12">
        <v>1.3</v>
      </c>
      <c r="K47" s="16">
        <v>240.3916</v>
      </c>
      <c r="L47" s="16">
        <v>101.5424</v>
      </c>
      <c r="M47" s="24">
        <v>17.11</v>
      </c>
      <c r="N47" s="25">
        <v>-13.776</v>
      </c>
      <c r="O47" s="25">
        <v>-10.139</v>
      </c>
      <c r="P47" s="25">
        <v>-0.284</v>
      </c>
      <c r="Q47" s="12">
        <v>0.281</v>
      </c>
      <c r="R47" s="14">
        <f t="shared" si="8"/>
        <v>3.776062422723481</v>
      </c>
      <c r="S47" s="14">
        <f t="shared" si="9"/>
        <v>-0.02422796254448456</v>
      </c>
      <c r="T47" s="3">
        <f t="shared" si="10"/>
        <v>-13.889235545090497</v>
      </c>
      <c r="U47" s="3">
        <f t="shared" si="11"/>
        <v>-10.222242553389817</v>
      </c>
      <c r="V47" s="3">
        <f t="shared" si="12"/>
        <v>-0.2879035805794077</v>
      </c>
      <c r="AD47" s="2">
        <f t="shared" si="18"/>
        <v>-13.889235545090497</v>
      </c>
      <c r="AE47" s="2">
        <f t="shared" si="19"/>
        <v>-10.222242553389817</v>
      </c>
      <c r="AF47" s="2">
        <f t="shared" si="23"/>
        <v>-0.2879035805794077</v>
      </c>
      <c r="AG47" s="4">
        <f t="shared" si="5"/>
        <v>40</v>
      </c>
      <c r="AH47" s="4">
        <f t="shared" si="6"/>
        <v>0</v>
      </c>
      <c r="AI47" s="2">
        <f t="shared" si="20"/>
        <v>-0.11323554509049671</v>
      </c>
      <c r="AJ47" s="2">
        <f t="shared" si="21"/>
        <v>-0.08324255338981779</v>
      </c>
      <c r="AK47" s="2">
        <f t="shared" si="22"/>
        <v>-0.003903580579407706</v>
      </c>
      <c r="AL47" s="25">
        <f t="shared" si="7"/>
        <v>0.14059462759344152</v>
      </c>
    </row>
    <row r="48" spans="1:38" ht="12.75">
      <c r="A48" s="12" t="s">
        <v>0</v>
      </c>
      <c r="B48" s="12">
        <v>0</v>
      </c>
      <c r="C48" s="12">
        <v>0</v>
      </c>
      <c r="D48" s="12">
        <v>0</v>
      </c>
      <c r="E48" s="12">
        <v>41</v>
      </c>
      <c r="F48" s="12">
        <f t="shared" si="0"/>
        <v>41</v>
      </c>
      <c r="G48" s="12">
        <f t="shared" si="3"/>
        <v>0</v>
      </c>
      <c r="H48" s="12">
        <v>1</v>
      </c>
      <c r="I48" s="12">
        <v>1.43</v>
      </c>
      <c r="J48" s="12">
        <v>1.3</v>
      </c>
      <c r="K48" s="16">
        <v>260.2481</v>
      </c>
      <c r="L48" s="16">
        <v>101.7056</v>
      </c>
      <c r="M48" s="24">
        <v>13.873</v>
      </c>
      <c r="N48" s="25">
        <v>-8.107</v>
      </c>
      <c r="O48" s="25">
        <v>-11.251</v>
      </c>
      <c r="P48" s="25">
        <v>-0.241</v>
      </c>
      <c r="Q48" s="12">
        <v>0.218</v>
      </c>
      <c r="R48" s="14">
        <f t="shared" si="8"/>
        <v>4.0879675953535095</v>
      </c>
      <c r="S48" s="14">
        <f t="shared" si="9"/>
        <v>-0.02679150214981396</v>
      </c>
      <c r="T48" s="3">
        <f t="shared" si="10"/>
        <v>-8.171334345539993</v>
      </c>
      <c r="U48" s="3">
        <f t="shared" si="11"/>
        <v>-11.339547095722589</v>
      </c>
      <c r="V48" s="3">
        <f t="shared" si="12"/>
        <v>-0.244553971128169</v>
      </c>
      <c r="AD48" s="2">
        <f t="shared" si="18"/>
        <v>-8.171334345539993</v>
      </c>
      <c r="AE48" s="2">
        <f t="shared" si="19"/>
        <v>-11.339547095722589</v>
      </c>
      <c r="AF48" s="2">
        <f t="shared" si="23"/>
        <v>-0.244553971128169</v>
      </c>
      <c r="AG48" s="4">
        <f t="shared" si="5"/>
        <v>41</v>
      </c>
      <c r="AH48" s="4">
        <f t="shared" si="6"/>
        <v>0</v>
      </c>
      <c r="AI48" s="2">
        <f t="shared" si="20"/>
        <v>-0.06433434553999362</v>
      </c>
      <c r="AJ48" s="2">
        <f t="shared" si="21"/>
        <v>-0.08854709572258912</v>
      </c>
      <c r="AK48" s="2">
        <f t="shared" si="22"/>
        <v>-0.00355397112816902</v>
      </c>
      <c r="AL48" s="25">
        <f t="shared" si="7"/>
        <v>0.10950856992831436</v>
      </c>
    </row>
    <row r="49" spans="1:38" ht="12.75">
      <c r="A49" s="12" t="s">
        <v>0</v>
      </c>
      <c r="B49" s="12">
        <v>0</v>
      </c>
      <c r="C49" s="12">
        <v>0</v>
      </c>
      <c r="D49" s="12">
        <v>0</v>
      </c>
      <c r="E49" s="12">
        <v>42</v>
      </c>
      <c r="F49" s="12">
        <f t="shared" si="0"/>
        <v>42</v>
      </c>
      <c r="G49" s="12">
        <f t="shared" si="3"/>
        <v>0</v>
      </c>
      <c r="H49" s="12">
        <v>1</v>
      </c>
      <c r="I49" s="12">
        <v>1.43</v>
      </c>
      <c r="J49" s="12">
        <v>1.3</v>
      </c>
      <c r="K49" s="16">
        <v>246.3444</v>
      </c>
      <c r="L49" s="16">
        <v>101.4255</v>
      </c>
      <c r="M49" s="24">
        <v>12.36</v>
      </c>
      <c r="N49" s="25">
        <v>-9.224</v>
      </c>
      <c r="O49" s="25">
        <v>-8.221</v>
      </c>
      <c r="P49" s="25">
        <v>-0.146</v>
      </c>
      <c r="Q49" s="12">
        <v>0.26</v>
      </c>
      <c r="R49" s="14">
        <f t="shared" si="8"/>
        <v>3.8695687864649275</v>
      </c>
      <c r="S49" s="14">
        <f t="shared" si="9"/>
        <v>-0.02239170163846138</v>
      </c>
      <c r="T49" s="3">
        <f t="shared" si="10"/>
        <v>-9.321729018735763</v>
      </c>
      <c r="U49" s="3">
        <f t="shared" si="11"/>
        <v>-8.308264833729949</v>
      </c>
      <c r="V49" s="3">
        <f t="shared" si="12"/>
        <v>-0.1496489833091842</v>
      </c>
      <c r="AD49" s="2">
        <f t="shared" si="18"/>
        <v>-9.321729018735763</v>
      </c>
      <c r="AE49" s="2">
        <f t="shared" si="19"/>
        <v>-8.308264833729949</v>
      </c>
      <c r="AF49" s="2">
        <f t="shared" si="23"/>
        <v>-0.1496489833091842</v>
      </c>
      <c r="AG49" s="4">
        <f t="shared" si="5"/>
        <v>42</v>
      </c>
      <c r="AH49" s="4">
        <f t="shared" si="6"/>
        <v>0</v>
      </c>
      <c r="AI49" s="2">
        <f t="shared" si="20"/>
        <v>-0.09772901873576245</v>
      </c>
      <c r="AJ49" s="2">
        <f t="shared" si="21"/>
        <v>-0.08726483372994842</v>
      </c>
      <c r="AK49" s="2">
        <f t="shared" si="22"/>
        <v>-0.0036489833091842006</v>
      </c>
      <c r="AL49" s="25">
        <f t="shared" si="7"/>
        <v>0.13107031467178698</v>
      </c>
    </row>
    <row r="50" spans="1:38" ht="12.75">
      <c r="A50" s="12" t="s">
        <v>0</v>
      </c>
      <c r="B50" s="12">
        <v>0</v>
      </c>
      <c r="C50" s="12">
        <v>0</v>
      </c>
      <c r="D50" s="12">
        <v>0</v>
      </c>
      <c r="E50" s="12">
        <v>43</v>
      </c>
      <c r="F50" s="12">
        <f t="shared" si="0"/>
        <v>43</v>
      </c>
      <c r="G50" s="12">
        <f t="shared" si="3"/>
        <v>0</v>
      </c>
      <c r="H50" s="12">
        <v>1</v>
      </c>
      <c r="I50" s="12">
        <v>1.43</v>
      </c>
      <c r="J50" s="12">
        <v>1.3</v>
      </c>
      <c r="K50" s="16">
        <v>228.9593</v>
      </c>
      <c r="L50" s="16">
        <v>101.5266</v>
      </c>
      <c r="M50" s="24">
        <v>16.734</v>
      </c>
      <c r="N50" s="25">
        <v>-15.028</v>
      </c>
      <c r="O50" s="25">
        <v>-7.35</v>
      </c>
      <c r="P50" s="25">
        <v>-0.271</v>
      </c>
      <c r="Q50" s="12">
        <v>0.228</v>
      </c>
      <c r="R50" s="14">
        <f t="shared" si="8"/>
        <v>3.596484274255308</v>
      </c>
      <c r="S50" s="14">
        <f t="shared" si="9"/>
        <v>-0.023979776724851076</v>
      </c>
      <c r="T50" s="3">
        <f t="shared" si="10"/>
        <v>-15.13035291745875</v>
      </c>
      <c r="U50" s="3">
        <f t="shared" si="11"/>
        <v>-7.400292613418489</v>
      </c>
      <c r="V50" s="3">
        <f t="shared" si="12"/>
        <v>-0.2739725596267242</v>
      </c>
      <c r="AD50" s="2">
        <f t="shared" si="18"/>
        <v>-15.13035291745875</v>
      </c>
      <c r="AE50" s="2">
        <f t="shared" si="19"/>
        <v>-7.400292613418489</v>
      </c>
      <c r="AF50" s="2">
        <f t="shared" si="23"/>
        <v>-0.2739725596267242</v>
      </c>
      <c r="AG50" s="4">
        <f t="shared" si="5"/>
        <v>43</v>
      </c>
      <c r="AH50" s="4">
        <f t="shared" si="6"/>
        <v>0</v>
      </c>
      <c r="AI50" s="2">
        <f t="shared" si="20"/>
        <v>-0.10235291745874875</v>
      </c>
      <c r="AJ50" s="2">
        <f t="shared" si="21"/>
        <v>-0.05029261341848912</v>
      </c>
      <c r="AK50" s="2">
        <f t="shared" si="22"/>
        <v>-0.0029725596267241583</v>
      </c>
      <c r="AL50" s="25">
        <f t="shared" si="7"/>
        <v>0.11408024713995608</v>
      </c>
    </row>
    <row r="51" spans="1:38" ht="12.75">
      <c r="A51" s="12" t="s">
        <v>0</v>
      </c>
      <c r="B51" s="12">
        <v>0</v>
      </c>
      <c r="C51" s="12">
        <v>0</v>
      </c>
      <c r="D51" s="12">
        <v>0</v>
      </c>
      <c r="E51" s="12">
        <v>44</v>
      </c>
      <c r="F51" s="12">
        <f t="shared" si="0"/>
        <v>44</v>
      </c>
      <c r="G51" s="12">
        <f t="shared" si="3"/>
        <v>0</v>
      </c>
      <c r="H51" s="12">
        <v>1</v>
      </c>
      <c r="I51" s="12">
        <v>1.43</v>
      </c>
      <c r="J51" s="12">
        <v>1.3</v>
      </c>
      <c r="K51" s="16">
        <v>211.1191</v>
      </c>
      <c r="L51" s="16">
        <v>101.2849</v>
      </c>
      <c r="M51" s="24">
        <v>14.074</v>
      </c>
      <c r="N51" s="25">
        <v>-13.857</v>
      </c>
      <c r="O51" s="25">
        <v>-2.445</v>
      </c>
      <c r="P51" s="25">
        <v>-0.154</v>
      </c>
      <c r="Q51" s="12">
        <v>0.324</v>
      </c>
      <c r="R51" s="14">
        <f t="shared" si="8"/>
        <v>3.316251067962445</v>
      </c>
      <c r="S51" s="14">
        <f t="shared" si="9"/>
        <v>-0.020183162002987753</v>
      </c>
      <c r="T51" s="3">
        <f t="shared" si="10"/>
        <v>-14.016557468023944</v>
      </c>
      <c r="U51" s="3">
        <f t="shared" si="11"/>
        <v>-2.47331091174562</v>
      </c>
      <c r="V51" s="3">
        <f t="shared" si="12"/>
        <v>-0.15730798704915472</v>
      </c>
      <c r="AD51" s="2">
        <f t="shared" si="18"/>
        <v>-14.016557468023944</v>
      </c>
      <c r="AE51" s="2">
        <f t="shared" si="19"/>
        <v>-2.47331091174562</v>
      </c>
      <c r="AF51" s="2">
        <f t="shared" si="23"/>
        <v>-0.15730798704915472</v>
      </c>
      <c r="AG51" s="4">
        <f t="shared" si="5"/>
        <v>44</v>
      </c>
      <c r="AH51" s="4">
        <f t="shared" si="6"/>
        <v>0</v>
      </c>
      <c r="AI51" s="2">
        <f t="shared" si="20"/>
        <v>-0.15955746802394444</v>
      </c>
      <c r="AJ51" s="2">
        <f t="shared" si="21"/>
        <v>-0.02831091174562017</v>
      </c>
      <c r="AK51" s="2">
        <f t="shared" si="22"/>
        <v>-0.0033079870491547203</v>
      </c>
      <c r="AL51" s="25">
        <f t="shared" si="7"/>
        <v>0.16208342328689176</v>
      </c>
    </row>
    <row r="52" spans="1:38" ht="12.75">
      <c r="A52" s="12" t="s">
        <v>0</v>
      </c>
      <c r="B52" s="12">
        <v>0</v>
      </c>
      <c r="C52" s="12">
        <v>0</v>
      </c>
      <c r="D52" s="12">
        <v>0</v>
      </c>
      <c r="E52" s="12">
        <v>45</v>
      </c>
      <c r="F52" s="12">
        <f t="shared" si="0"/>
        <v>45</v>
      </c>
      <c r="G52" s="12">
        <f t="shared" si="3"/>
        <v>0</v>
      </c>
      <c r="H52" s="12">
        <v>1</v>
      </c>
      <c r="I52" s="12">
        <v>1.43</v>
      </c>
      <c r="J52" s="12">
        <v>1.3</v>
      </c>
      <c r="K52" s="16">
        <v>179.9026</v>
      </c>
      <c r="L52" s="16">
        <v>100.7175</v>
      </c>
      <c r="M52" s="24">
        <v>14.288</v>
      </c>
      <c r="N52" s="25">
        <v>-13.581</v>
      </c>
      <c r="O52" s="25">
        <v>4.435</v>
      </c>
      <c r="P52" s="25">
        <v>-0.031</v>
      </c>
      <c r="Q52" s="12">
        <v>0.221</v>
      </c>
      <c r="R52" s="14">
        <f t="shared" si="8"/>
        <v>2.825903432608516</v>
      </c>
      <c r="S52" s="14">
        <f t="shared" si="9"/>
        <v>-0.011270463644753592</v>
      </c>
      <c r="T52" s="3">
        <f t="shared" si="10"/>
        <v>-13.686094596993621</v>
      </c>
      <c r="U52" s="3">
        <f t="shared" si="11"/>
        <v>4.470042949709215</v>
      </c>
      <c r="V52" s="3">
        <f t="shared" si="12"/>
        <v>-0.032274335299770696</v>
      </c>
      <c r="AD52" s="2">
        <f t="shared" si="18"/>
        <v>-13.686094596993621</v>
      </c>
      <c r="AE52" s="2">
        <f t="shared" si="19"/>
        <v>4.470042949709215</v>
      </c>
      <c r="AF52" s="2">
        <f t="shared" si="23"/>
        <v>-0.032274335299770696</v>
      </c>
      <c r="AG52" s="4">
        <f t="shared" si="5"/>
        <v>45</v>
      </c>
      <c r="AH52" s="4">
        <f t="shared" si="6"/>
        <v>0</v>
      </c>
      <c r="AI52" s="2">
        <f t="shared" si="20"/>
        <v>-0.10509459699362189</v>
      </c>
      <c r="AJ52" s="2">
        <f t="shared" si="21"/>
        <v>0.035042949709215065</v>
      </c>
      <c r="AK52" s="2">
        <f t="shared" si="22"/>
        <v>-0.0012743352997706958</v>
      </c>
      <c r="AL52" s="25">
        <f t="shared" si="7"/>
        <v>0.11079037219916998</v>
      </c>
    </row>
    <row r="53" spans="1:38" ht="12.75">
      <c r="A53" s="12" t="s">
        <v>0</v>
      </c>
      <c r="B53" s="12">
        <v>0</v>
      </c>
      <c r="C53" s="12">
        <v>0</v>
      </c>
      <c r="D53" s="12">
        <v>0</v>
      </c>
      <c r="E53" s="12">
        <v>46</v>
      </c>
      <c r="F53" s="12">
        <f t="shared" si="0"/>
        <v>46</v>
      </c>
      <c r="G53" s="12">
        <f t="shared" si="3"/>
        <v>0</v>
      </c>
      <c r="H53" s="12">
        <v>1</v>
      </c>
      <c r="I53" s="12">
        <v>1.43</v>
      </c>
      <c r="J53" s="12">
        <v>1.3</v>
      </c>
      <c r="K53" s="16">
        <v>169.2803</v>
      </c>
      <c r="L53" s="16">
        <v>101.8292</v>
      </c>
      <c r="M53" s="24">
        <v>10.188</v>
      </c>
      <c r="N53" s="25">
        <v>-9.021</v>
      </c>
      <c r="O53" s="25">
        <v>4.725</v>
      </c>
      <c r="P53" s="25">
        <v>-0.162</v>
      </c>
      <c r="Q53" s="12">
        <v>0.244</v>
      </c>
      <c r="R53" s="14">
        <f t="shared" si="8"/>
        <v>2.659048734387382</v>
      </c>
      <c r="S53" s="14">
        <f t="shared" si="9"/>
        <v>-0.02873300640973242</v>
      </c>
      <c r="T53" s="3">
        <f t="shared" si="10"/>
        <v>-9.129006935735932</v>
      </c>
      <c r="U53" s="3">
        <f t="shared" si="11"/>
        <v>4.782217056890526</v>
      </c>
      <c r="V53" s="3">
        <f t="shared" si="12"/>
        <v>-0.16619653622311276</v>
      </c>
      <c r="AD53" s="2">
        <f t="shared" si="18"/>
        <v>-9.129006935735932</v>
      </c>
      <c r="AE53" s="2">
        <f t="shared" si="19"/>
        <v>4.782217056890526</v>
      </c>
      <c r="AF53" s="2">
        <f t="shared" si="23"/>
        <v>-0.16619653622311276</v>
      </c>
      <c r="AG53" s="4">
        <f t="shared" si="5"/>
        <v>46</v>
      </c>
      <c r="AH53" s="4">
        <f t="shared" si="6"/>
        <v>0</v>
      </c>
      <c r="AI53" s="2">
        <f t="shared" si="20"/>
        <v>-0.10800693573593101</v>
      </c>
      <c r="AJ53" s="2">
        <f t="shared" si="21"/>
        <v>0.057217056890526585</v>
      </c>
      <c r="AK53" s="2">
        <f t="shared" si="22"/>
        <v>-0.004196536223112751</v>
      </c>
      <c r="AL53" s="25">
        <f t="shared" si="7"/>
        <v>0.12229840834021997</v>
      </c>
    </row>
    <row r="54" spans="1:38" ht="12.75">
      <c r="A54" s="12" t="s">
        <v>0</v>
      </c>
      <c r="B54" s="12">
        <v>0</v>
      </c>
      <c r="C54" s="12">
        <v>0</v>
      </c>
      <c r="D54" s="12">
        <v>0</v>
      </c>
      <c r="E54" s="12" t="s">
        <v>11</v>
      </c>
      <c r="F54" s="12">
        <f t="shared" si="0"/>
        <v>47</v>
      </c>
      <c r="G54" s="12">
        <f t="shared" si="3"/>
        <v>1</v>
      </c>
      <c r="H54" s="12">
        <v>1</v>
      </c>
      <c r="I54" s="12">
        <v>1.43</v>
      </c>
      <c r="J54" s="12">
        <v>1.3</v>
      </c>
      <c r="K54" s="16">
        <v>164.0805</v>
      </c>
      <c r="L54" s="16">
        <v>100.6149</v>
      </c>
      <c r="M54" s="24">
        <v>17.194</v>
      </c>
      <c r="N54" s="25">
        <v>-14.528</v>
      </c>
      <c r="O54" s="25">
        <v>9.194</v>
      </c>
      <c r="P54" s="25">
        <v>-0.036</v>
      </c>
      <c r="Q54" s="12">
        <v>0.217</v>
      </c>
      <c r="R54" s="14">
        <f t="shared" si="8"/>
        <v>2.5773704669867006</v>
      </c>
      <c r="S54" s="14">
        <f t="shared" si="9"/>
        <v>-0.009658826613462068</v>
      </c>
      <c r="T54" s="3">
        <f t="shared" si="10"/>
        <v>-14.620013527412334</v>
      </c>
      <c r="U54" s="3">
        <f t="shared" si="11"/>
        <v>9.252231183066755</v>
      </c>
      <c r="V54" s="3">
        <f t="shared" si="12"/>
        <v>-0.03711924894370261</v>
      </c>
      <c r="W54" s="2">
        <f>T54-T55</f>
        <v>1.5259144379554588</v>
      </c>
      <c r="X54" s="2">
        <f>U54-U55</f>
        <v>2.1443678946910296</v>
      </c>
      <c r="Y54" s="2">
        <f>V54-V55</f>
        <v>0.04523861155306386</v>
      </c>
      <c r="Z54" s="2">
        <f>W54/2+T55</f>
        <v>-15.382970746390065</v>
      </c>
      <c r="AA54" s="2">
        <f>X54/2+U55</f>
        <v>8.18004723572124</v>
      </c>
      <c r="AB54" s="13">
        <f>Y54/2+V55</f>
        <v>-0.05973855472023454</v>
      </c>
      <c r="AD54" s="2">
        <f t="shared" si="18"/>
        <v>-15.382970746390065</v>
      </c>
      <c r="AE54" s="2">
        <f t="shared" si="19"/>
        <v>8.18004723572124</v>
      </c>
      <c r="AF54" s="2">
        <f t="shared" si="23"/>
        <v>-0.05973855472023454</v>
      </c>
      <c r="AG54" s="4">
        <f t="shared" si="5"/>
        <v>47</v>
      </c>
      <c r="AH54" s="4">
        <f t="shared" si="6"/>
        <v>1</v>
      </c>
      <c r="AI54" s="2">
        <f t="shared" si="20"/>
        <v>-0.09201352741233393</v>
      </c>
      <c r="AJ54" s="2">
        <f t="shared" si="21"/>
        <v>0.0582311830667539</v>
      </c>
      <c r="AK54" s="2">
        <f t="shared" si="22"/>
        <v>-0.0011192489437026124</v>
      </c>
      <c r="AL54" s="25">
        <f t="shared" si="7"/>
        <v>0.10889725720334793</v>
      </c>
    </row>
    <row r="55" spans="1:38" ht="12.75">
      <c r="A55" s="12" t="s">
        <v>0</v>
      </c>
      <c r="B55" s="12">
        <v>0</v>
      </c>
      <c r="C55" s="12">
        <v>0</v>
      </c>
      <c r="D55" s="12">
        <v>0</v>
      </c>
      <c r="E55" s="12" t="s">
        <v>12</v>
      </c>
      <c r="F55" s="12">
        <f t="shared" si="0"/>
        <v>47</v>
      </c>
      <c r="G55" s="12">
        <f t="shared" si="3"/>
        <v>2</v>
      </c>
      <c r="H55" s="12">
        <v>1</v>
      </c>
      <c r="I55" s="12">
        <v>1.43</v>
      </c>
      <c r="J55" s="12">
        <v>1.3</v>
      </c>
      <c r="K55" s="16">
        <v>173.5996</v>
      </c>
      <c r="L55" s="16">
        <v>100.7663</v>
      </c>
      <c r="M55" s="24">
        <v>17.534</v>
      </c>
      <c r="N55" s="25">
        <v>-16.047</v>
      </c>
      <c r="O55" s="25">
        <v>7.064</v>
      </c>
      <c r="P55" s="25">
        <v>-0.081</v>
      </c>
      <c r="Q55" s="12">
        <v>0.217</v>
      </c>
      <c r="R55" s="14">
        <f t="shared" si="8"/>
        <v>2.7268961401306337</v>
      </c>
      <c r="S55" s="14">
        <f t="shared" si="9"/>
        <v>-0.012037012252229529</v>
      </c>
      <c r="T55" s="3">
        <f t="shared" si="10"/>
        <v>-16.145927965367793</v>
      </c>
      <c r="U55" s="3">
        <f t="shared" si="11"/>
        <v>7.107863288375725</v>
      </c>
      <c r="V55" s="3">
        <f t="shared" si="12"/>
        <v>-0.08235786049676647</v>
      </c>
      <c r="AD55" s="2">
        <f t="shared" si="18"/>
        <v>-16.145927965367793</v>
      </c>
      <c r="AE55" s="2">
        <f t="shared" si="19"/>
        <v>7.107863288375725</v>
      </c>
      <c r="AF55" s="2">
        <f t="shared" si="23"/>
        <v>-0.08235786049676647</v>
      </c>
      <c r="AG55" s="4">
        <f t="shared" si="5"/>
        <v>47</v>
      </c>
      <c r="AH55" s="4">
        <f t="shared" si="6"/>
        <v>2</v>
      </c>
      <c r="AI55" s="2">
        <f t="shared" si="20"/>
        <v>-0.09892796536779258</v>
      </c>
      <c r="AJ55" s="2">
        <f t="shared" si="21"/>
        <v>0.04386328837572506</v>
      </c>
      <c r="AK55" s="2">
        <f t="shared" si="22"/>
        <v>-0.0013578604967664637</v>
      </c>
      <c r="AL55" s="25">
        <f t="shared" si="7"/>
        <v>0.10822464684198264</v>
      </c>
    </row>
    <row r="56" spans="1:38" ht="12.75">
      <c r="A56" s="12" t="s">
        <v>0</v>
      </c>
      <c r="B56" s="12">
        <v>0</v>
      </c>
      <c r="C56" s="12">
        <v>0</v>
      </c>
      <c r="D56" s="12">
        <v>0</v>
      </c>
      <c r="E56" s="12">
        <v>48</v>
      </c>
      <c r="F56" s="12">
        <f t="shared" si="0"/>
        <v>48</v>
      </c>
      <c r="G56" s="12">
        <f t="shared" si="3"/>
        <v>0</v>
      </c>
      <c r="H56" s="12">
        <v>1</v>
      </c>
      <c r="I56" s="12">
        <v>1.43</v>
      </c>
      <c r="J56" s="12">
        <v>1.3</v>
      </c>
      <c r="K56" s="16">
        <v>155.3341</v>
      </c>
      <c r="L56" s="16">
        <v>100.4849</v>
      </c>
      <c r="M56" s="24">
        <v>15.733</v>
      </c>
      <c r="N56" s="25">
        <v>-12.016</v>
      </c>
      <c r="O56" s="25">
        <v>10.154</v>
      </c>
      <c r="P56" s="25">
        <v>0.01</v>
      </c>
      <c r="Q56" s="12">
        <v>0.177</v>
      </c>
      <c r="R56" s="14">
        <f t="shared" si="8"/>
        <v>2.4399823370599116</v>
      </c>
      <c r="S56" s="14">
        <f t="shared" si="9"/>
        <v>-0.007616791388628474</v>
      </c>
      <c r="T56" s="3">
        <f t="shared" si="10"/>
        <v>-12.084171305102338</v>
      </c>
      <c r="U56" s="3">
        <f t="shared" si="11"/>
        <v>10.21166705122356</v>
      </c>
      <c r="V56" s="3">
        <f t="shared" si="12"/>
        <v>0.009492100273932824</v>
      </c>
      <c r="AD56" s="2">
        <f t="shared" si="18"/>
        <v>-12.084171305102338</v>
      </c>
      <c r="AE56" s="2">
        <f t="shared" si="19"/>
        <v>10.21166705122356</v>
      </c>
      <c r="AF56" s="2">
        <f t="shared" si="23"/>
        <v>0.009492100273932824</v>
      </c>
      <c r="AG56" s="4">
        <f t="shared" si="5"/>
        <v>48</v>
      </c>
      <c r="AH56" s="4">
        <f t="shared" si="6"/>
        <v>0</v>
      </c>
      <c r="AI56" s="2">
        <f t="shared" si="20"/>
        <v>-0.0681713051023376</v>
      </c>
      <c r="AJ56" s="2">
        <f t="shared" si="21"/>
        <v>0.05766705122356086</v>
      </c>
      <c r="AK56" s="2">
        <f t="shared" si="22"/>
        <v>-0.000507899726067176</v>
      </c>
      <c r="AL56" s="25">
        <f t="shared" si="7"/>
        <v>0.08929206906723873</v>
      </c>
    </row>
    <row r="57" spans="1:38" ht="12.75">
      <c r="A57" s="12" t="s">
        <v>0</v>
      </c>
      <c r="B57" s="12">
        <v>0</v>
      </c>
      <c r="C57" s="12">
        <v>0</v>
      </c>
      <c r="D57" s="12">
        <v>0</v>
      </c>
      <c r="E57" s="12">
        <v>49</v>
      </c>
      <c r="F57" s="12">
        <f t="shared" si="0"/>
        <v>49</v>
      </c>
      <c r="G57" s="12">
        <f t="shared" si="3"/>
        <v>0</v>
      </c>
      <c r="H57" s="12">
        <v>1</v>
      </c>
      <c r="I57" s="12">
        <v>1.43</v>
      </c>
      <c r="J57" s="12">
        <v>1.3</v>
      </c>
      <c r="K57" s="16">
        <v>149.7947</v>
      </c>
      <c r="L57" s="16">
        <v>100.7242</v>
      </c>
      <c r="M57" s="24">
        <v>19.671</v>
      </c>
      <c r="N57" s="25">
        <v>-13.864</v>
      </c>
      <c r="O57" s="25">
        <v>13.953</v>
      </c>
      <c r="P57" s="25">
        <v>-0.093</v>
      </c>
      <c r="Q57" s="12">
        <v>0.173</v>
      </c>
      <c r="R57" s="14">
        <f t="shared" si="8"/>
        <v>2.352969645333435</v>
      </c>
      <c r="S57" s="14">
        <f t="shared" si="9"/>
        <v>-0.01137570699864865</v>
      </c>
      <c r="T57" s="3">
        <f t="shared" si="10"/>
        <v>-13.924635425150587</v>
      </c>
      <c r="U57" s="3">
        <f t="shared" si="11"/>
        <v>14.014735875387467</v>
      </c>
      <c r="V57" s="3">
        <f t="shared" si="12"/>
        <v>-0.09475068357820532</v>
      </c>
      <c r="AD57" s="2">
        <f t="shared" si="18"/>
        <v>-13.924635425150587</v>
      </c>
      <c r="AE57" s="2">
        <f t="shared" si="19"/>
        <v>14.014735875387467</v>
      </c>
      <c r="AF57" s="2">
        <f t="shared" si="23"/>
        <v>-0.09475068357820532</v>
      </c>
      <c r="AG57" s="4">
        <f t="shared" si="5"/>
        <v>49</v>
      </c>
      <c r="AH57" s="4">
        <f t="shared" si="6"/>
        <v>0</v>
      </c>
      <c r="AI57" s="2">
        <f t="shared" si="20"/>
        <v>-0.060635425150586286</v>
      </c>
      <c r="AJ57" s="2">
        <f t="shared" si="21"/>
        <v>0.06173587538746794</v>
      </c>
      <c r="AK57" s="2">
        <f t="shared" si="22"/>
        <v>-0.0017506835782053198</v>
      </c>
      <c r="AL57" s="25">
        <f t="shared" si="7"/>
        <v>0.08655078270033333</v>
      </c>
    </row>
    <row r="58" spans="1:38" ht="12.75">
      <c r="A58" s="12" t="s">
        <v>0</v>
      </c>
      <c r="B58" s="12">
        <v>0</v>
      </c>
      <c r="C58" s="12">
        <v>0</v>
      </c>
      <c r="D58" s="12">
        <v>0</v>
      </c>
      <c r="E58" s="12">
        <v>50</v>
      </c>
      <c r="F58" s="12">
        <f t="shared" si="0"/>
        <v>50</v>
      </c>
      <c r="G58" s="12">
        <f t="shared" si="3"/>
        <v>0</v>
      </c>
      <c r="H58" s="12">
        <v>1</v>
      </c>
      <c r="I58" s="12">
        <v>1.43</v>
      </c>
      <c r="J58" s="12">
        <v>1.3</v>
      </c>
      <c r="K58" s="16">
        <v>140.2564</v>
      </c>
      <c r="L58" s="16">
        <v>100.3853</v>
      </c>
      <c r="M58" s="24">
        <v>11.473</v>
      </c>
      <c r="N58" s="25">
        <v>-6.781</v>
      </c>
      <c r="O58" s="25">
        <v>9.254</v>
      </c>
      <c r="P58" s="25">
        <v>0.06</v>
      </c>
      <c r="Q58" s="12">
        <v>0.302</v>
      </c>
      <c r="R58" s="14">
        <f t="shared" si="8"/>
        <v>2.2031423792947575</v>
      </c>
      <c r="S58" s="14">
        <f t="shared" si="9"/>
        <v>-0.00605227824714083</v>
      </c>
      <c r="T58" s="3">
        <f t="shared" si="10"/>
        <v>-6.870109297414295</v>
      </c>
      <c r="U58" s="3">
        <f t="shared" si="11"/>
        <v>9.37624791389415</v>
      </c>
      <c r="V58" s="3">
        <f t="shared" si="12"/>
        <v>0.05964874715231297</v>
      </c>
      <c r="AD58" s="2">
        <f t="shared" si="18"/>
        <v>-6.870109297414295</v>
      </c>
      <c r="AE58" s="2">
        <f t="shared" si="19"/>
        <v>9.37624791389415</v>
      </c>
      <c r="AF58" s="2">
        <f t="shared" si="23"/>
        <v>0.05964874715231297</v>
      </c>
      <c r="AG58" s="4">
        <f t="shared" si="5"/>
        <v>50</v>
      </c>
      <c r="AH58" s="4">
        <f t="shared" si="6"/>
        <v>0</v>
      </c>
      <c r="AI58" s="2">
        <f t="shared" si="20"/>
        <v>-0.08910929741429552</v>
      </c>
      <c r="AJ58" s="2">
        <f t="shared" si="21"/>
        <v>0.12224791389415124</v>
      </c>
      <c r="AK58" s="2">
        <f t="shared" si="22"/>
        <v>-0.000351252847687028</v>
      </c>
      <c r="AL58" s="25">
        <f t="shared" si="7"/>
        <v>0.1512783616903098</v>
      </c>
    </row>
    <row r="59" spans="1:38" ht="12.75">
      <c r="A59" s="12" t="s">
        <v>0</v>
      </c>
      <c r="B59" s="12">
        <v>0</v>
      </c>
      <c r="C59" s="12">
        <v>0</v>
      </c>
      <c r="D59" s="12">
        <v>0</v>
      </c>
      <c r="E59" s="12">
        <v>51</v>
      </c>
      <c r="F59" s="12">
        <f t="shared" si="0"/>
        <v>51</v>
      </c>
      <c r="G59" s="12">
        <f t="shared" si="3"/>
        <v>0</v>
      </c>
      <c r="H59" s="12">
        <v>1</v>
      </c>
      <c r="I59" s="12">
        <v>1.43</v>
      </c>
      <c r="J59" s="12">
        <v>1.3</v>
      </c>
      <c r="K59" s="16">
        <v>141.3478</v>
      </c>
      <c r="L59" s="16">
        <v>100.2282</v>
      </c>
      <c r="M59" s="24">
        <v>14.447</v>
      </c>
      <c r="N59" s="25">
        <v>-8.737</v>
      </c>
      <c r="O59" s="25">
        <v>11.505</v>
      </c>
      <c r="P59" s="25">
        <v>0.078</v>
      </c>
      <c r="Q59" s="12">
        <v>0.207</v>
      </c>
      <c r="R59" s="14">
        <f t="shared" si="8"/>
        <v>2.220286050405397</v>
      </c>
      <c r="S59" s="14">
        <f t="shared" si="9"/>
        <v>-0.003584557217746198</v>
      </c>
      <c r="T59" s="3">
        <f t="shared" si="10"/>
        <v>-8.79979637130764</v>
      </c>
      <c r="U59" s="3">
        <f t="shared" si="11"/>
        <v>11.58783472966857</v>
      </c>
      <c r="V59" s="3">
        <f t="shared" si="12"/>
        <v>0.07784301189797982</v>
      </c>
      <c r="AD59" s="2">
        <f t="shared" si="18"/>
        <v>-8.79979637130764</v>
      </c>
      <c r="AE59" s="2">
        <f t="shared" si="19"/>
        <v>11.58783472966857</v>
      </c>
      <c r="AF59" s="2">
        <f t="shared" si="23"/>
        <v>0.07784301189797982</v>
      </c>
      <c r="AG59" s="4">
        <f t="shared" si="5"/>
        <v>51</v>
      </c>
      <c r="AH59" s="4">
        <f t="shared" si="6"/>
        <v>0</v>
      </c>
      <c r="AI59" s="2">
        <f t="shared" si="20"/>
        <v>-0.06279637130763938</v>
      </c>
      <c r="AJ59" s="2">
        <f t="shared" si="21"/>
        <v>0.0828347296685692</v>
      </c>
      <c r="AK59" s="2">
        <f t="shared" si="22"/>
        <v>-0.00015698810202018076</v>
      </c>
      <c r="AL59" s="25">
        <f t="shared" si="7"/>
        <v>0.1039471083481211</v>
      </c>
    </row>
    <row r="60" spans="1:38" ht="12.75">
      <c r="A60" s="12" t="s">
        <v>0</v>
      </c>
      <c r="B60" s="12">
        <v>0</v>
      </c>
      <c r="C60" s="12">
        <v>0</v>
      </c>
      <c r="D60" s="12">
        <v>0</v>
      </c>
      <c r="E60" s="12">
        <v>52</v>
      </c>
      <c r="F60" s="12">
        <f t="shared" si="0"/>
        <v>52</v>
      </c>
      <c r="G60" s="12">
        <f t="shared" si="3"/>
        <v>0</v>
      </c>
      <c r="H60" s="12">
        <v>1</v>
      </c>
      <c r="I60" s="12">
        <v>1.43</v>
      </c>
      <c r="J60" s="12">
        <v>1.3</v>
      </c>
      <c r="K60" s="16">
        <v>133.5229</v>
      </c>
      <c r="L60" s="16">
        <v>100.5463</v>
      </c>
      <c r="M60" s="24">
        <v>20.096</v>
      </c>
      <c r="N60" s="25">
        <v>-10.099</v>
      </c>
      <c r="O60" s="25">
        <v>17.373</v>
      </c>
      <c r="P60" s="25">
        <v>-0.042</v>
      </c>
      <c r="Q60" s="12">
        <v>0.189</v>
      </c>
      <c r="R60" s="14">
        <f t="shared" si="8"/>
        <v>2.097372808630023</v>
      </c>
      <c r="S60" s="14">
        <f t="shared" si="9"/>
        <v>-0.00858126033328066</v>
      </c>
      <c r="T60" s="3">
        <f t="shared" si="10"/>
        <v>-10.1468981973479</v>
      </c>
      <c r="U60" s="3">
        <f t="shared" si="11"/>
        <v>17.45470506636568</v>
      </c>
      <c r="V60" s="3">
        <f t="shared" si="12"/>
        <v>-0.04325781034689391</v>
      </c>
      <c r="AD60" s="2">
        <f t="shared" si="18"/>
        <v>-10.1468981973479</v>
      </c>
      <c r="AE60" s="2">
        <f t="shared" si="19"/>
        <v>17.45470506636568</v>
      </c>
      <c r="AF60" s="2">
        <f t="shared" si="23"/>
        <v>-0.04325781034689391</v>
      </c>
      <c r="AG60" s="4">
        <f t="shared" si="5"/>
        <v>52</v>
      </c>
      <c r="AH60" s="4">
        <f t="shared" si="6"/>
        <v>0</v>
      </c>
      <c r="AI60" s="2">
        <f t="shared" si="20"/>
        <v>-0.047898197347899796</v>
      </c>
      <c r="AJ60" s="2">
        <f t="shared" si="21"/>
        <v>0.08170506636567865</v>
      </c>
      <c r="AK60" s="2">
        <f t="shared" si="22"/>
        <v>-0.0012578103468939075</v>
      </c>
      <c r="AL60" s="25">
        <f t="shared" si="7"/>
        <v>0.09471819923260293</v>
      </c>
    </row>
    <row r="61" spans="1:38" ht="12.75">
      <c r="A61" s="12" t="s">
        <v>0</v>
      </c>
      <c r="B61" s="12">
        <v>0</v>
      </c>
      <c r="C61" s="12">
        <v>0</v>
      </c>
      <c r="D61" s="12">
        <v>0</v>
      </c>
      <c r="E61" s="12">
        <v>53</v>
      </c>
      <c r="F61" s="12">
        <f t="shared" si="0"/>
        <v>53</v>
      </c>
      <c r="G61" s="12">
        <f t="shared" si="3"/>
        <v>0</v>
      </c>
      <c r="H61" s="12">
        <v>1</v>
      </c>
      <c r="I61" s="12">
        <v>1.43</v>
      </c>
      <c r="J61" s="12">
        <v>1.3</v>
      </c>
      <c r="K61" s="16">
        <v>128.6271</v>
      </c>
      <c r="L61" s="16">
        <v>100.3606</v>
      </c>
      <c r="M61" s="24">
        <v>23.745</v>
      </c>
      <c r="N61" s="25">
        <v>-10.321</v>
      </c>
      <c r="O61" s="25">
        <v>21.384</v>
      </c>
      <c r="P61" s="25">
        <v>-0.004</v>
      </c>
      <c r="Q61" s="12">
        <v>0.285</v>
      </c>
      <c r="R61" s="14">
        <f t="shared" si="8"/>
        <v>2.020469762062799</v>
      </c>
      <c r="S61" s="14">
        <f t="shared" si="9"/>
        <v>-0.005664291554422718</v>
      </c>
      <c r="T61" s="3">
        <f t="shared" si="10"/>
        <v>-10.383047852766316</v>
      </c>
      <c r="U61" s="3">
        <f t="shared" si="11"/>
        <v>21.512476986229427</v>
      </c>
      <c r="V61" s="3">
        <f t="shared" si="12"/>
        <v>-0.005305040977925307</v>
      </c>
      <c r="AD61" s="2">
        <f t="shared" si="18"/>
        <v>-10.383047852766316</v>
      </c>
      <c r="AE61" s="2">
        <f t="shared" si="19"/>
        <v>21.512476986229427</v>
      </c>
      <c r="AF61" s="2">
        <f t="shared" si="23"/>
        <v>-0.005305040977925307</v>
      </c>
      <c r="AG61" s="4">
        <f t="shared" si="5"/>
        <v>53</v>
      </c>
      <c r="AH61" s="4">
        <f t="shared" si="6"/>
        <v>0</v>
      </c>
      <c r="AI61" s="2">
        <f t="shared" si="20"/>
        <v>-0.06204785276631597</v>
      </c>
      <c r="AJ61" s="2">
        <f t="shared" si="21"/>
        <v>0.12847698622942616</v>
      </c>
      <c r="AK61" s="2">
        <f t="shared" si="22"/>
        <v>-0.001305040977925307</v>
      </c>
      <c r="AL61" s="25">
        <f t="shared" si="7"/>
        <v>0.14268137634414887</v>
      </c>
    </row>
    <row r="62" spans="1:38" ht="12.75">
      <c r="A62" s="12" t="s">
        <v>0</v>
      </c>
      <c r="B62" s="12">
        <v>0</v>
      </c>
      <c r="C62" s="12">
        <v>0</v>
      </c>
      <c r="D62" s="12">
        <v>0</v>
      </c>
      <c r="E62" s="12">
        <v>54</v>
      </c>
      <c r="F62" s="12">
        <f t="shared" si="0"/>
        <v>54</v>
      </c>
      <c r="G62" s="12">
        <f t="shared" si="3"/>
        <v>0</v>
      </c>
      <c r="H62" s="12">
        <v>1</v>
      </c>
      <c r="I62" s="12">
        <v>1.43</v>
      </c>
      <c r="J62" s="12">
        <v>1.3</v>
      </c>
      <c r="K62" s="16">
        <v>124.6057</v>
      </c>
      <c r="L62" s="16">
        <v>100.5114</v>
      </c>
      <c r="M62" s="24">
        <v>21.34</v>
      </c>
      <c r="N62" s="25">
        <v>-8.044</v>
      </c>
      <c r="O62" s="25">
        <v>19.765</v>
      </c>
      <c r="P62" s="25">
        <v>-0.041</v>
      </c>
      <c r="Q62" s="12">
        <v>0.236</v>
      </c>
      <c r="R62" s="14">
        <f t="shared" si="8"/>
        <v>1.9573017585770687</v>
      </c>
      <c r="S62" s="14">
        <f t="shared" si="9"/>
        <v>-0.008033052415229225</v>
      </c>
      <c r="T62" s="3">
        <f t="shared" si="10"/>
        <v>-8.088416717959138</v>
      </c>
      <c r="U62" s="3">
        <f t="shared" si="11"/>
        <v>19.87444507658819</v>
      </c>
      <c r="V62" s="3">
        <f t="shared" si="12"/>
        <v>-0.042371384859767075</v>
      </c>
      <c r="AD62" s="2">
        <f t="shared" si="18"/>
        <v>-8.088416717959138</v>
      </c>
      <c r="AE62" s="2">
        <f t="shared" si="19"/>
        <v>19.87444507658819</v>
      </c>
      <c r="AF62" s="2">
        <f t="shared" si="23"/>
        <v>-0.042371384859767075</v>
      </c>
      <c r="AG62" s="4">
        <f t="shared" si="5"/>
        <v>54</v>
      </c>
      <c r="AH62" s="4">
        <f t="shared" si="6"/>
        <v>0</v>
      </c>
      <c r="AI62" s="2">
        <f t="shared" si="20"/>
        <v>-0.044416717959137486</v>
      </c>
      <c r="AJ62" s="2">
        <f t="shared" si="21"/>
        <v>0.10944507658819091</v>
      </c>
      <c r="AK62" s="2">
        <f t="shared" si="22"/>
        <v>-0.0013713848597670733</v>
      </c>
      <c r="AL62" s="25">
        <f t="shared" si="7"/>
        <v>0.11812260715074883</v>
      </c>
    </row>
    <row r="63" spans="1:38" ht="12.75">
      <c r="A63" s="12" t="s">
        <v>0</v>
      </c>
      <c r="B63" s="12">
        <v>0</v>
      </c>
      <c r="C63" s="12">
        <v>0</v>
      </c>
      <c r="D63" s="12">
        <v>0</v>
      </c>
      <c r="E63" s="12">
        <v>55</v>
      </c>
      <c r="F63" s="12">
        <f t="shared" si="0"/>
        <v>55</v>
      </c>
      <c r="G63" s="12">
        <f t="shared" si="3"/>
        <v>0</v>
      </c>
      <c r="H63" s="12">
        <v>1</v>
      </c>
      <c r="I63" s="12">
        <v>1.43</v>
      </c>
      <c r="J63" s="12">
        <v>1.3</v>
      </c>
      <c r="K63" s="16">
        <v>110.5933</v>
      </c>
      <c r="L63" s="16">
        <v>100.5952</v>
      </c>
      <c r="M63" s="24">
        <v>19.923</v>
      </c>
      <c r="N63" s="25">
        <v>-3.299</v>
      </c>
      <c r="O63" s="25">
        <v>19.647</v>
      </c>
      <c r="P63" s="25">
        <v>-0.056</v>
      </c>
      <c r="Q63" s="12">
        <v>0.159</v>
      </c>
      <c r="R63" s="14">
        <f t="shared" si="8"/>
        <v>1.7371954940812604</v>
      </c>
      <c r="S63" s="14">
        <f t="shared" si="9"/>
        <v>-0.009349379737083385</v>
      </c>
      <c r="T63" s="3">
        <f t="shared" si="10"/>
        <v>-3.3129159642320385</v>
      </c>
      <c r="U63" s="3">
        <f t="shared" si="11"/>
        <v>19.7253547998689</v>
      </c>
      <c r="V63" s="3">
        <f t="shared" si="12"/>
        <v>-0.05700824373669888</v>
      </c>
      <c r="AD63" s="2">
        <f t="shared" si="18"/>
        <v>-3.3129159642320385</v>
      </c>
      <c r="AE63" s="2">
        <f t="shared" si="19"/>
        <v>19.7253547998689</v>
      </c>
      <c r="AF63" s="2">
        <f t="shared" si="23"/>
        <v>-0.05700824373669888</v>
      </c>
      <c r="AG63" s="4">
        <f t="shared" si="5"/>
        <v>55</v>
      </c>
      <c r="AH63" s="4">
        <f t="shared" si="6"/>
        <v>0</v>
      </c>
      <c r="AI63" s="2">
        <f t="shared" si="20"/>
        <v>-0.013915964232038558</v>
      </c>
      <c r="AJ63" s="2">
        <f t="shared" si="21"/>
        <v>0.07835479986890093</v>
      </c>
      <c r="AK63" s="2">
        <f t="shared" si="22"/>
        <v>-0.0010082437366988814</v>
      </c>
      <c r="AL63" s="25">
        <f t="shared" si="7"/>
        <v>0.07958734370762405</v>
      </c>
    </row>
    <row r="64" spans="1:38" ht="12.75">
      <c r="A64" s="12" t="s">
        <v>0</v>
      </c>
      <c r="B64" s="12">
        <v>0</v>
      </c>
      <c r="C64" s="12">
        <v>0</v>
      </c>
      <c r="D64" s="12">
        <v>0</v>
      </c>
      <c r="E64" s="12">
        <v>56</v>
      </c>
      <c r="F64" s="12">
        <f t="shared" si="0"/>
        <v>56</v>
      </c>
      <c r="G64" s="12">
        <f t="shared" si="3"/>
        <v>0</v>
      </c>
      <c r="H64" s="12">
        <v>1</v>
      </c>
      <c r="I64" s="12">
        <v>1.43</v>
      </c>
      <c r="J64" s="12">
        <v>1.3</v>
      </c>
      <c r="K64" s="16">
        <v>101.857</v>
      </c>
      <c r="L64" s="16">
        <v>100.4953</v>
      </c>
      <c r="M64" s="24">
        <v>23.083</v>
      </c>
      <c r="N64" s="25">
        <v>-0.673</v>
      </c>
      <c r="O64" s="25">
        <v>23.072</v>
      </c>
      <c r="P64" s="25">
        <v>-0.049</v>
      </c>
      <c r="Q64" s="12">
        <v>0.207</v>
      </c>
      <c r="R64" s="14">
        <f t="shared" si="8"/>
        <v>1.599966014583478</v>
      </c>
      <c r="S64" s="14">
        <f t="shared" si="9"/>
        <v>-0.007780154206615375</v>
      </c>
      <c r="T64" s="3">
        <f t="shared" si="10"/>
        <v>-0.6762265898055766</v>
      </c>
      <c r="U64" s="3">
        <f t="shared" si="11"/>
        <v>23.17593489621909</v>
      </c>
      <c r="V64" s="3">
        <f t="shared" si="12"/>
        <v>-0.050392725612851935</v>
      </c>
      <c r="AD64" s="2">
        <f t="shared" si="18"/>
        <v>-0.6762265898055766</v>
      </c>
      <c r="AE64" s="2">
        <f t="shared" si="19"/>
        <v>23.17593489621909</v>
      </c>
      <c r="AF64" s="2">
        <f t="shared" si="23"/>
        <v>-0.050392725612851935</v>
      </c>
      <c r="AG64" s="4">
        <f t="shared" si="5"/>
        <v>56</v>
      </c>
      <c r="AH64" s="4">
        <f t="shared" si="6"/>
        <v>0</v>
      </c>
      <c r="AI64" s="2">
        <f t="shared" si="20"/>
        <v>-0.003226589805576552</v>
      </c>
      <c r="AJ64" s="2">
        <f t="shared" si="21"/>
        <v>0.10393489621909069</v>
      </c>
      <c r="AK64" s="2">
        <f t="shared" si="22"/>
        <v>-0.0013927256128519333</v>
      </c>
      <c r="AL64" s="25">
        <f t="shared" si="7"/>
        <v>0.10399429416309</v>
      </c>
    </row>
    <row r="65" spans="1:38" ht="12.75">
      <c r="A65" s="12" t="s">
        <v>0</v>
      </c>
      <c r="B65" s="12">
        <v>0</v>
      </c>
      <c r="C65" s="12">
        <v>0</v>
      </c>
      <c r="D65" s="12">
        <v>0</v>
      </c>
      <c r="E65" s="12">
        <v>57</v>
      </c>
      <c r="F65" s="12">
        <f t="shared" si="0"/>
        <v>57</v>
      </c>
      <c r="G65" s="12">
        <f t="shared" si="3"/>
        <v>0</v>
      </c>
      <c r="H65" s="12">
        <v>1</v>
      </c>
      <c r="I65" s="12">
        <v>1.43</v>
      </c>
      <c r="J65" s="12">
        <v>1.3</v>
      </c>
      <c r="K65" s="16">
        <v>115.0226</v>
      </c>
      <c r="L65" s="16">
        <v>100.292</v>
      </c>
      <c r="M65" s="24">
        <v>24.121</v>
      </c>
      <c r="N65" s="25">
        <v>-5.639</v>
      </c>
      <c r="O65" s="25">
        <v>23.452</v>
      </c>
      <c r="P65" s="25">
        <v>0.019</v>
      </c>
      <c r="Q65" s="12">
        <v>0.22</v>
      </c>
      <c r="R65" s="14">
        <f t="shared" si="8"/>
        <v>1.8067707757839868</v>
      </c>
      <c r="S65" s="14">
        <f t="shared" si="9"/>
        <v>-0.00458672527424131</v>
      </c>
      <c r="T65" s="3">
        <f t="shared" si="10"/>
        <v>-5.6649189952429335</v>
      </c>
      <c r="U65" s="3">
        <f t="shared" si="11"/>
        <v>23.559238136140724</v>
      </c>
      <c r="V65" s="3">
        <f t="shared" si="12"/>
        <v>0.018859449577534687</v>
      </c>
      <c r="AD65" s="2">
        <f t="shared" si="18"/>
        <v>-5.6649189952429335</v>
      </c>
      <c r="AE65" s="2">
        <f t="shared" si="19"/>
        <v>23.559238136140724</v>
      </c>
      <c r="AF65" s="2">
        <f t="shared" si="23"/>
        <v>0.018859449577534687</v>
      </c>
      <c r="AG65" s="4">
        <f t="shared" si="5"/>
        <v>57</v>
      </c>
      <c r="AH65" s="4">
        <f t="shared" si="6"/>
        <v>0</v>
      </c>
      <c r="AI65" s="2">
        <f t="shared" si="20"/>
        <v>-0.025918995242933285</v>
      </c>
      <c r="AJ65" s="2">
        <f t="shared" si="21"/>
        <v>0.10723813614072242</v>
      </c>
      <c r="AK65" s="2">
        <f t="shared" si="22"/>
        <v>-0.00014055042246531244</v>
      </c>
      <c r="AL65" s="25">
        <f t="shared" si="7"/>
        <v>0.11032602554139512</v>
      </c>
    </row>
    <row r="66" spans="1:38" ht="12.75">
      <c r="A66" s="12" t="s">
        <v>0</v>
      </c>
      <c r="B66" s="12">
        <v>0</v>
      </c>
      <c r="C66" s="12">
        <v>0</v>
      </c>
      <c r="D66" s="12">
        <v>0</v>
      </c>
      <c r="E66" s="12">
        <v>58</v>
      </c>
      <c r="F66" s="12">
        <f t="shared" si="0"/>
        <v>58</v>
      </c>
      <c r="G66" s="12">
        <f t="shared" si="3"/>
        <v>0</v>
      </c>
      <c r="H66" s="12">
        <v>1</v>
      </c>
      <c r="I66" s="12">
        <v>1.43</v>
      </c>
      <c r="J66" s="12">
        <v>1.3</v>
      </c>
      <c r="K66" s="16">
        <v>107.7109</v>
      </c>
      <c r="L66" s="16">
        <v>100.2913</v>
      </c>
      <c r="M66" s="24">
        <v>26.746</v>
      </c>
      <c r="N66" s="25">
        <v>-3.231</v>
      </c>
      <c r="O66" s="25">
        <v>26.55</v>
      </c>
      <c r="P66" s="25">
        <v>0.007</v>
      </c>
      <c r="Q66" s="12">
        <v>0.234</v>
      </c>
      <c r="R66" s="14">
        <f t="shared" si="8"/>
        <v>1.6919188607577242</v>
      </c>
      <c r="S66" s="14">
        <f t="shared" si="9"/>
        <v>-0.00457572969995379</v>
      </c>
      <c r="T66" s="3">
        <f t="shared" si="10"/>
        <v>-3.2457307902099424</v>
      </c>
      <c r="U66" s="3">
        <f t="shared" si="11"/>
        <v>26.66591254674686</v>
      </c>
      <c r="V66" s="3">
        <f t="shared" si="12"/>
        <v>0.0070826019976420185</v>
      </c>
      <c r="AD66" s="2">
        <f t="shared" si="18"/>
        <v>-3.2457307902099424</v>
      </c>
      <c r="AE66" s="2">
        <f t="shared" si="19"/>
        <v>26.66591254674686</v>
      </c>
      <c r="AF66" s="2">
        <f t="shared" si="23"/>
        <v>0.0070826019976420185</v>
      </c>
      <c r="AG66" s="4">
        <f t="shared" si="5"/>
        <v>58</v>
      </c>
      <c r="AH66" s="4">
        <f t="shared" si="6"/>
        <v>0</v>
      </c>
      <c r="AI66" s="2">
        <f t="shared" si="20"/>
        <v>-0.014730790209942501</v>
      </c>
      <c r="AJ66" s="2">
        <f t="shared" si="21"/>
        <v>0.11591254674685914</v>
      </c>
      <c r="AK66" s="2">
        <f t="shared" si="22"/>
        <v>8.260199764201833E-05</v>
      </c>
      <c r="AL66" s="25">
        <f t="shared" si="7"/>
        <v>0.11684486080543789</v>
      </c>
    </row>
    <row r="67" spans="1:38" ht="12.75">
      <c r="A67" s="12" t="s">
        <v>0</v>
      </c>
      <c r="B67" s="12">
        <v>0</v>
      </c>
      <c r="C67" s="12">
        <v>0</v>
      </c>
      <c r="D67" s="12">
        <v>0</v>
      </c>
      <c r="E67" s="12" t="s">
        <v>13</v>
      </c>
      <c r="F67" s="12">
        <f aca="true" t="shared" si="24" ref="F67:F97">IF(ISNUMBER(E67)=TRUE,E67,VALUE(RIGHT(E67,LEN(E67)-1)))</f>
        <v>59</v>
      </c>
      <c r="G67" s="12">
        <f t="shared" si="3"/>
        <v>1</v>
      </c>
      <c r="H67" s="12">
        <v>1</v>
      </c>
      <c r="I67" s="12">
        <v>1.43</v>
      </c>
      <c r="J67" s="12">
        <v>1.3</v>
      </c>
      <c r="K67" s="16">
        <v>102.3967</v>
      </c>
      <c r="L67" s="16">
        <v>100.3657</v>
      </c>
      <c r="M67" s="24">
        <v>26.465</v>
      </c>
      <c r="N67" s="25">
        <v>-0.995</v>
      </c>
      <c r="O67" s="25">
        <v>26.446</v>
      </c>
      <c r="P67" s="25">
        <v>-0.022</v>
      </c>
      <c r="Q67" s="12">
        <v>0.21</v>
      </c>
      <c r="R67" s="14">
        <f t="shared" si="8"/>
        <v>1.60844360235919</v>
      </c>
      <c r="S67" s="14">
        <f t="shared" si="9"/>
        <v>-0.005744402167089158</v>
      </c>
      <c r="T67" s="3">
        <f t="shared" si="10"/>
        <v>-1.000035340982154</v>
      </c>
      <c r="U67" s="3">
        <f t="shared" si="11"/>
        <v>26.55073509402216</v>
      </c>
      <c r="V67" s="3">
        <f t="shared" si="12"/>
        <v>-0.02262792616963466</v>
      </c>
      <c r="W67" s="2">
        <f>T67-T68</f>
        <v>-2.4631446620717123</v>
      </c>
      <c r="X67" s="2">
        <f>U67-U68</f>
        <v>0.7249961425948008</v>
      </c>
      <c r="Y67" s="2">
        <f>V67-V68</f>
        <v>0.05699728049417582</v>
      </c>
      <c r="Z67" s="2">
        <f>W67/2+T68</f>
        <v>0.2315369900537021</v>
      </c>
      <c r="AA67" s="2">
        <f>X67/2+U68</f>
        <v>26.188237022724756</v>
      </c>
      <c r="AB67" s="13">
        <f>Y67/2+V68</f>
        <v>-0.05112656641672257</v>
      </c>
      <c r="AD67" s="2">
        <f t="shared" si="18"/>
        <v>0.2315369900537021</v>
      </c>
      <c r="AE67" s="2">
        <f t="shared" si="19"/>
        <v>26.188237022724756</v>
      </c>
      <c r="AF67" s="2">
        <f t="shared" si="23"/>
        <v>-0.05112656641672257</v>
      </c>
      <c r="AG67" s="4">
        <f t="shared" si="5"/>
        <v>59</v>
      </c>
      <c r="AH67" s="4">
        <f t="shared" si="6"/>
        <v>1</v>
      </c>
      <c r="AI67" s="2">
        <f t="shared" si="20"/>
        <v>-0.0050353409821540795</v>
      </c>
      <c r="AJ67" s="2">
        <f t="shared" si="21"/>
        <v>0.10473509402215697</v>
      </c>
      <c r="AK67" s="2">
        <f t="shared" si="22"/>
        <v>-0.0006279261696346614</v>
      </c>
      <c r="AL67" s="25">
        <f t="shared" si="7"/>
        <v>0.1048579461457792</v>
      </c>
    </row>
    <row r="68" spans="1:38" ht="12.75">
      <c r="A68" s="12" t="s">
        <v>0</v>
      </c>
      <c r="B68" s="12">
        <v>0</v>
      </c>
      <c r="C68" s="12">
        <v>0</v>
      </c>
      <c r="D68" s="12">
        <v>0</v>
      </c>
      <c r="E68" s="12" t="s">
        <v>14</v>
      </c>
      <c r="F68" s="12">
        <f t="shared" si="24"/>
        <v>59</v>
      </c>
      <c r="G68" s="12">
        <f aca="true" t="shared" si="25" ref="G68:G97">IF(AND(LEFT(E68)&lt;&gt;"A",LEFT(E68)&lt;&gt;"B"),0,IF(LEFT(E68)="B",2,1))</f>
        <v>2</v>
      </c>
      <c r="H68" s="12">
        <v>1</v>
      </c>
      <c r="I68" s="12">
        <v>1.43</v>
      </c>
      <c r="J68" s="12">
        <v>1.3</v>
      </c>
      <c r="K68" s="16">
        <v>96.3972</v>
      </c>
      <c r="L68" s="16">
        <v>100.5159</v>
      </c>
      <c r="M68" s="24">
        <v>25.763</v>
      </c>
      <c r="N68" s="25">
        <v>1.457</v>
      </c>
      <c r="O68" s="25">
        <v>25.721</v>
      </c>
      <c r="P68" s="25">
        <v>-0.078</v>
      </c>
      <c r="Q68" s="12">
        <v>0.21</v>
      </c>
      <c r="R68" s="14">
        <f t="shared" si="8"/>
        <v>1.5142036767331302</v>
      </c>
      <c r="S68" s="14">
        <f t="shared" si="9"/>
        <v>-0.008103738249934933</v>
      </c>
      <c r="T68" s="3">
        <f t="shared" si="10"/>
        <v>1.4631093210895583</v>
      </c>
      <c r="U68" s="3">
        <f t="shared" si="11"/>
        <v>25.825738951427358</v>
      </c>
      <c r="V68" s="3">
        <f t="shared" si="12"/>
        <v>-0.07962520666381048</v>
      </c>
      <c r="AD68" s="2">
        <f t="shared" si="18"/>
        <v>1.4631093210895583</v>
      </c>
      <c r="AE68" s="2">
        <f t="shared" si="19"/>
        <v>25.825738951427358</v>
      </c>
      <c r="AF68" s="2">
        <f t="shared" si="23"/>
        <v>-0.07962520666381048</v>
      </c>
      <c r="AG68" s="4">
        <f aca="true" t="shared" si="26" ref="AG68:AG97">F68</f>
        <v>59</v>
      </c>
      <c r="AH68" s="4">
        <f aca="true" t="shared" si="27" ref="AH68:AH97">G68</f>
        <v>2</v>
      </c>
      <c r="AI68" s="2">
        <f t="shared" si="20"/>
        <v>0.006109321089558195</v>
      </c>
      <c r="AJ68" s="2">
        <f t="shared" si="21"/>
        <v>0.10473895142735756</v>
      </c>
      <c r="AK68" s="2">
        <f t="shared" si="22"/>
        <v>-0.0016252066638104828</v>
      </c>
      <c r="AL68" s="25">
        <f aca="true" t="shared" si="28" ref="AL68:AL97">SQRT(AI68^2+AJ68^2+AK68^2)</f>
        <v>0.10492956231195183</v>
      </c>
    </row>
    <row r="69" spans="1:38" ht="12.75">
      <c r="A69" s="12" t="s">
        <v>0</v>
      </c>
      <c r="B69" s="12">
        <v>0</v>
      </c>
      <c r="C69" s="12">
        <v>0</v>
      </c>
      <c r="D69" s="12">
        <v>0</v>
      </c>
      <c r="E69" s="12">
        <v>60</v>
      </c>
      <c r="F69" s="12">
        <f t="shared" si="24"/>
        <v>60</v>
      </c>
      <c r="G69" s="12">
        <f t="shared" si="25"/>
        <v>0</v>
      </c>
      <c r="H69" s="12">
        <v>1</v>
      </c>
      <c r="I69" s="12">
        <v>1.43</v>
      </c>
      <c r="J69" s="12">
        <v>1.3</v>
      </c>
      <c r="K69" s="16">
        <v>110.9873</v>
      </c>
      <c r="L69" s="16">
        <v>100.1683</v>
      </c>
      <c r="M69" s="24">
        <v>31.929</v>
      </c>
      <c r="N69" s="25">
        <v>-5.483</v>
      </c>
      <c r="O69" s="25">
        <v>31.454</v>
      </c>
      <c r="P69" s="25">
        <v>0.045</v>
      </c>
      <c r="Q69" s="12">
        <v>0.246</v>
      </c>
      <c r="R69" s="14">
        <f t="shared" si="8"/>
        <v>1.7433844316088325</v>
      </c>
      <c r="S69" s="14">
        <f t="shared" si="9"/>
        <v>-0.002643650217996063</v>
      </c>
      <c r="T69" s="3">
        <f t="shared" si="10"/>
        <v>-5.504353300332814</v>
      </c>
      <c r="U69" s="3">
        <f t="shared" si="11"/>
        <v>31.575712483872458</v>
      </c>
      <c r="V69" s="3">
        <f t="shared" si="12"/>
        <v>0.04526582191246242</v>
      </c>
      <c r="AD69" s="2">
        <f t="shared" si="18"/>
        <v>-5.504353300332814</v>
      </c>
      <c r="AE69" s="2">
        <f t="shared" si="19"/>
        <v>31.575712483872458</v>
      </c>
      <c r="AF69" s="2">
        <f t="shared" si="23"/>
        <v>0.04526582191246242</v>
      </c>
      <c r="AG69" s="4">
        <f t="shared" si="26"/>
        <v>60</v>
      </c>
      <c r="AH69" s="4">
        <f t="shared" si="27"/>
        <v>0</v>
      </c>
      <c r="AI69" s="2">
        <f t="shared" si="20"/>
        <v>-0.02135330033281413</v>
      </c>
      <c r="AJ69" s="2">
        <f t="shared" si="21"/>
        <v>0.12171248387245726</v>
      </c>
      <c r="AK69" s="2">
        <f t="shared" si="22"/>
        <v>0.0002658219124624245</v>
      </c>
      <c r="AL69" s="25">
        <f t="shared" si="28"/>
        <v>0.12357169104125618</v>
      </c>
    </row>
    <row r="70" spans="1:38" ht="12.75">
      <c r="A70" s="12" t="s">
        <v>0</v>
      </c>
      <c r="B70" s="12">
        <v>0</v>
      </c>
      <c r="C70" s="12">
        <v>0</v>
      </c>
      <c r="D70" s="12">
        <v>0</v>
      </c>
      <c r="E70" s="12">
        <v>61</v>
      </c>
      <c r="F70" s="12">
        <f t="shared" si="24"/>
        <v>61</v>
      </c>
      <c r="G70" s="12">
        <f t="shared" si="25"/>
        <v>0</v>
      </c>
      <c r="H70" s="12">
        <v>1</v>
      </c>
      <c r="I70" s="12">
        <v>1.43</v>
      </c>
      <c r="J70" s="12">
        <v>1.3</v>
      </c>
      <c r="K70" s="16">
        <v>230.2281</v>
      </c>
      <c r="L70" s="16">
        <v>101.3088</v>
      </c>
      <c r="M70" s="24">
        <v>25.565</v>
      </c>
      <c r="N70" s="25">
        <v>-22.732</v>
      </c>
      <c r="O70" s="25">
        <v>-11.685</v>
      </c>
      <c r="P70" s="25">
        <v>-0.395</v>
      </c>
      <c r="Q70" s="12">
        <v>0.196</v>
      </c>
      <c r="R70" s="14">
        <f aca="true" t="shared" si="29" ref="R70:R97">PI()/200*K70</f>
        <v>3.616414538049682</v>
      </c>
      <c r="S70" s="14">
        <f aca="true" t="shared" si="30" ref="S70:S97">PI()/2-PI()/200*L70</f>
        <v>-0.02055858232509178</v>
      </c>
      <c r="T70" s="3">
        <f aca="true" t="shared" si="31" ref="T70:T97">COS(R70)*COS(S70)*(M70+Q70/2)+B70</f>
        <v>-22.819186063040174</v>
      </c>
      <c r="U70" s="3">
        <f aca="true" t="shared" si="32" ref="U70:U97">SIN(R70)*COS(S70)*(M70+Q70/2)+C70</f>
        <v>-11.730132107431436</v>
      </c>
      <c r="V70" s="3">
        <f aca="true" t="shared" si="33" ref="V70:V97">SIN(S70)*(M70+Q70/2)+(I70-J70)+D70</f>
        <v>-0.39755773386359305</v>
      </c>
      <c r="AD70" s="2">
        <f t="shared" si="18"/>
        <v>-22.819186063040174</v>
      </c>
      <c r="AE70" s="2">
        <f t="shared" si="19"/>
        <v>-11.730132107431436</v>
      </c>
      <c r="AF70" s="2">
        <f t="shared" si="23"/>
        <v>-0.39755773386359305</v>
      </c>
      <c r="AG70" s="4">
        <f t="shared" si="26"/>
        <v>61</v>
      </c>
      <c r="AH70" s="4">
        <f t="shared" si="27"/>
        <v>0</v>
      </c>
      <c r="AI70" s="2">
        <f t="shared" si="20"/>
        <v>-0.08718606304017484</v>
      </c>
      <c r="AJ70" s="2">
        <f t="shared" si="21"/>
        <v>-0.04513210743143503</v>
      </c>
      <c r="AK70" s="2">
        <f t="shared" si="22"/>
        <v>-0.002557733863593037</v>
      </c>
      <c r="AL70" s="25">
        <f t="shared" si="28"/>
        <v>0.09820824156945743</v>
      </c>
    </row>
    <row r="71" spans="1:38" ht="12.75">
      <c r="A71" s="12" t="s">
        <v>0</v>
      </c>
      <c r="B71" s="12">
        <v>0</v>
      </c>
      <c r="C71" s="12">
        <v>0</v>
      </c>
      <c r="D71" s="12">
        <v>0</v>
      </c>
      <c r="E71" s="12">
        <v>62</v>
      </c>
      <c r="F71" s="12">
        <f t="shared" si="24"/>
        <v>62</v>
      </c>
      <c r="G71" s="12">
        <f t="shared" si="25"/>
        <v>0</v>
      </c>
      <c r="H71" s="12">
        <v>1</v>
      </c>
      <c r="I71" s="12">
        <v>1.43</v>
      </c>
      <c r="J71" s="12">
        <v>1.3</v>
      </c>
      <c r="K71" s="16">
        <v>234.8367</v>
      </c>
      <c r="L71" s="16">
        <v>101.2313</v>
      </c>
      <c r="M71" s="24">
        <v>22.865</v>
      </c>
      <c r="N71" s="25">
        <v>-19.523</v>
      </c>
      <c r="O71" s="25">
        <v>-11.894</v>
      </c>
      <c r="P71" s="25">
        <v>-0.312</v>
      </c>
      <c r="Q71" s="12">
        <v>0.254</v>
      </c>
      <c r="R71" s="14">
        <f t="shared" si="29"/>
        <v>3.6888062575663514</v>
      </c>
      <c r="S71" s="14">
        <f t="shared" si="30"/>
        <v>-0.019341215171825743</v>
      </c>
      <c r="T71" s="3">
        <f t="shared" si="31"/>
        <v>-19.630981161036328</v>
      </c>
      <c r="U71" s="3">
        <f t="shared" si="32"/>
        <v>-11.960723859913834</v>
      </c>
      <c r="V71" s="3">
        <f t="shared" si="33"/>
        <v>-0.31466549441626207</v>
      </c>
      <c r="AD71" s="2">
        <f t="shared" si="18"/>
        <v>-19.630981161036328</v>
      </c>
      <c r="AE71" s="2">
        <f t="shared" si="19"/>
        <v>-11.960723859913834</v>
      </c>
      <c r="AF71" s="2">
        <f t="shared" si="23"/>
        <v>-0.31466549441626207</v>
      </c>
      <c r="AG71" s="4">
        <f t="shared" si="26"/>
        <v>62</v>
      </c>
      <c r="AH71" s="4">
        <f t="shared" si="27"/>
        <v>0</v>
      </c>
      <c r="AI71" s="2">
        <f t="shared" si="20"/>
        <v>-0.10798116103632793</v>
      </c>
      <c r="AJ71" s="2">
        <f t="shared" si="21"/>
        <v>-0.066723859913834</v>
      </c>
      <c r="AK71" s="2">
        <f t="shared" si="22"/>
        <v>-0.002665494416262071</v>
      </c>
      <c r="AL71" s="25">
        <f t="shared" si="28"/>
        <v>0.12696105497764837</v>
      </c>
    </row>
    <row r="72" spans="1:38" ht="12.75">
      <c r="A72" s="12" t="s">
        <v>0</v>
      </c>
      <c r="B72" s="12">
        <v>0</v>
      </c>
      <c r="C72" s="12">
        <v>0</v>
      </c>
      <c r="D72" s="12">
        <v>0</v>
      </c>
      <c r="E72" s="12">
        <v>63</v>
      </c>
      <c r="F72" s="12">
        <f t="shared" si="24"/>
        <v>63</v>
      </c>
      <c r="G72" s="12">
        <f t="shared" si="25"/>
        <v>0</v>
      </c>
      <c r="H72" s="12">
        <v>1</v>
      </c>
      <c r="I72" s="12">
        <v>1.43</v>
      </c>
      <c r="J72" s="12">
        <v>1.3</v>
      </c>
      <c r="K72" s="16">
        <v>219.4149</v>
      </c>
      <c r="L72" s="16">
        <v>100.8881</v>
      </c>
      <c r="M72" s="24">
        <v>25.584</v>
      </c>
      <c r="N72" s="25">
        <v>-24.401</v>
      </c>
      <c r="O72" s="25">
        <v>-7.681</v>
      </c>
      <c r="P72" s="25">
        <v>-0.226</v>
      </c>
      <c r="Q72" s="12">
        <v>0.224</v>
      </c>
      <c r="R72" s="14">
        <f t="shared" si="29"/>
        <v>3.4465611896406956</v>
      </c>
      <c r="S72" s="14">
        <f t="shared" si="30"/>
        <v>-0.01395024217826557</v>
      </c>
      <c r="T72" s="3">
        <f t="shared" si="31"/>
        <v>-24.507909140991487</v>
      </c>
      <c r="U72" s="3">
        <f t="shared" si="32"/>
        <v>-7.714811495609746</v>
      </c>
      <c r="V72" s="3">
        <f t="shared" si="33"/>
        <v>-0.22845379634425017</v>
      </c>
      <c r="AD72" s="2">
        <f t="shared" si="18"/>
        <v>-24.507909140991487</v>
      </c>
      <c r="AE72" s="2">
        <f t="shared" si="19"/>
        <v>-7.714811495609746</v>
      </c>
      <c r="AF72" s="2">
        <f t="shared" si="23"/>
        <v>-0.22845379634425017</v>
      </c>
      <c r="AG72" s="4">
        <f t="shared" si="26"/>
        <v>63</v>
      </c>
      <c r="AH72" s="4">
        <f t="shared" si="27"/>
        <v>0</v>
      </c>
      <c r="AI72" s="2">
        <f t="shared" si="20"/>
        <v>-0.10690914099148685</v>
      </c>
      <c r="AJ72" s="2">
        <f t="shared" si="21"/>
        <v>-0.03381149560974617</v>
      </c>
      <c r="AK72" s="2">
        <f t="shared" si="22"/>
        <v>-0.0024537963442501642</v>
      </c>
      <c r="AL72" s="25">
        <f t="shared" si="28"/>
        <v>0.11215526193364515</v>
      </c>
    </row>
    <row r="73" spans="1:38" ht="12.75">
      <c r="A73" s="12" t="s">
        <v>0</v>
      </c>
      <c r="B73" s="12">
        <v>0</v>
      </c>
      <c r="C73" s="12">
        <v>0</v>
      </c>
      <c r="D73" s="12">
        <v>0</v>
      </c>
      <c r="E73" s="12">
        <v>64</v>
      </c>
      <c r="F73" s="12">
        <f t="shared" si="24"/>
        <v>64</v>
      </c>
      <c r="G73" s="12">
        <f t="shared" si="25"/>
        <v>0</v>
      </c>
      <c r="H73" s="12">
        <v>1</v>
      </c>
      <c r="I73" s="12">
        <v>1.43</v>
      </c>
      <c r="J73" s="12">
        <v>1.3</v>
      </c>
      <c r="K73" s="16">
        <v>212.814</v>
      </c>
      <c r="L73" s="16">
        <v>100.8835</v>
      </c>
      <c r="M73" s="24">
        <v>25.782</v>
      </c>
      <c r="N73" s="25">
        <v>-25.259</v>
      </c>
      <c r="O73" s="25">
        <v>-5.153</v>
      </c>
      <c r="P73" s="25">
        <v>-0.227</v>
      </c>
      <c r="Q73" s="12">
        <v>0.283</v>
      </c>
      <c r="R73" s="14">
        <f t="shared" si="29"/>
        <v>3.3428744949052915</v>
      </c>
      <c r="S73" s="14">
        <f t="shared" si="30"/>
        <v>-0.013877985547233074</v>
      </c>
      <c r="T73" s="3">
        <f t="shared" si="31"/>
        <v>-25.397687340248407</v>
      </c>
      <c r="U73" s="3">
        <f t="shared" si="32"/>
        <v>-5.182268497621126</v>
      </c>
      <c r="V73" s="3">
        <f t="shared" si="33"/>
        <v>-0.22975441004861374</v>
      </c>
      <c r="AD73" s="2">
        <f t="shared" si="18"/>
        <v>-25.397687340248407</v>
      </c>
      <c r="AE73" s="2">
        <f t="shared" si="19"/>
        <v>-5.182268497621126</v>
      </c>
      <c r="AF73" s="2">
        <f t="shared" si="23"/>
        <v>-0.22975441004861374</v>
      </c>
      <c r="AG73" s="4">
        <f t="shared" si="26"/>
        <v>64</v>
      </c>
      <c r="AH73" s="4">
        <f t="shared" si="27"/>
        <v>0</v>
      </c>
      <c r="AI73" s="2">
        <f t="shared" si="20"/>
        <v>-0.13868734024840634</v>
      </c>
      <c r="AJ73" s="2">
        <f t="shared" si="21"/>
        <v>-0.0292684976211266</v>
      </c>
      <c r="AK73" s="2">
        <f t="shared" si="22"/>
        <v>-0.002754410048613737</v>
      </c>
      <c r="AL73" s="25">
        <f t="shared" si="28"/>
        <v>0.14176886143611026</v>
      </c>
    </row>
    <row r="74" spans="1:38" ht="12.75">
      <c r="A74" s="12" t="s">
        <v>0</v>
      </c>
      <c r="B74" s="12">
        <v>0</v>
      </c>
      <c r="C74" s="12">
        <v>0</v>
      </c>
      <c r="D74" s="12">
        <v>0</v>
      </c>
      <c r="E74" s="12">
        <v>65</v>
      </c>
      <c r="F74" s="12">
        <f t="shared" si="24"/>
        <v>65</v>
      </c>
      <c r="G74" s="12">
        <f t="shared" si="25"/>
        <v>0</v>
      </c>
      <c r="H74" s="12">
        <v>1</v>
      </c>
      <c r="I74" s="12">
        <v>1.43</v>
      </c>
      <c r="J74" s="12">
        <v>1.3</v>
      </c>
      <c r="K74" s="16">
        <v>204.1856</v>
      </c>
      <c r="L74" s="16">
        <v>100.7383</v>
      </c>
      <c r="M74" s="24">
        <v>21.532</v>
      </c>
      <c r="N74" s="25">
        <v>-21.484</v>
      </c>
      <c r="O74" s="25">
        <v>-1.414</v>
      </c>
      <c r="P74" s="25">
        <v>-0.119</v>
      </c>
      <c r="Q74" s="12">
        <v>0.261</v>
      </c>
      <c r="R74" s="14">
        <f t="shared" si="29"/>
        <v>3.2073399046441207</v>
      </c>
      <c r="S74" s="14">
        <f t="shared" si="30"/>
        <v>-0.011597189280726727</v>
      </c>
      <c r="T74" s="3">
        <f t="shared" si="31"/>
        <v>-21.614243024868763</v>
      </c>
      <c r="U74" s="3">
        <f t="shared" si="32"/>
        <v>-1.4231282396516285</v>
      </c>
      <c r="V74" s="3">
        <f t="shared" si="33"/>
        <v>-0.12121848144217778</v>
      </c>
      <c r="AD74" s="2">
        <f t="shared" si="18"/>
        <v>-21.614243024868763</v>
      </c>
      <c r="AE74" s="2">
        <f t="shared" si="19"/>
        <v>-1.4231282396516285</v>
      </c>
      <c r="AF74" s="2">
        <f t="shared" si="23"/>
        <v>-0.12121848144217778</v>
      </c>
      <c r="AG74" s="4">
        <f t="shared" si="26"/>
        <v>65</v>
      </c>
      <c r="AH74" s="4">
        <f t="shared" si="27"/>
        <v>0</v>
      </c>
      <c r="AI74" s="2">
        <f t="shared" si="20"/>
        <v>-0.13024302486876138</v>
      </c>
      <c r="AJ74" s="2">
        <f t="shared" si="21"/>
        <v>-0.009128239651628567</v>
      </c>
      <c r="AK74" s="2">
        <f t="shared" si="22"/>
        <v>-0.0022184814421777888</v>
      </c>
      <c r="AL74" s="25">
        <f t="shared" si="28"/>
        <v>0.13058136140357723</v>
      </c>
    </row>
    <row r="75" spans="1:38" ht="12.75">
      <c r="A75" s="12" t="s">
        <v>0</v>
      </c>
      <c r="B75" s="12">
        <v>0</v>
      </c>
      <c r="C75" s="12">
        <v>0</v>
      </c>
      <c r="D75" s="12">
        <v>0</v>
      </c>
      <c r="E75" s="12">
        <v>66</v>
      </c>
      <c r="F75" s="12">
        <f t="shared" si="24"/>
        <v>66</v>
      </c>
      <c r="G75" s="12">
        <f t="shared" si="25"/>
        <v>0</v>
      </c>
      <c r="H75" s="12">
        <v>1</v>
      </c>
      <c r="I75" s="12">
        <v>1.43</v>
      </c>
      <c r="J75" s="12">
        <v>1.3</v>
      </c>
      <c r="K75" s="16">
        <v>191.9176</v>
      </c>
      <c r="L75" s="16">
        <v>100.5275</v>
      </c>
      <c r="M75" s="24">
        <v>19.375</v>
      </c>
      <c r="N75" s="25">
        <v>-19.218</v>
      </c>
      <c r="O75" s="25">
        <v>2.453</v>
      </c>
      <c r="P75" s="25">
        <v>-0.03</v>
      </c>
      <c r="Q75" s="12">
        <v>0.222</v>
      </c>
      <c r="R75" s="14">
        <f t="shared" si="29"/>
        <v>3.0146346112729225</v>
      </c>
      <c r="S75" s="14">
        <f t="shared" si="30"/>
        <v>-0.008285950623843297</v>
      </c>
      <c r="T75" s="3">
        <f t="shared" si="31"/>
        <v>-19.328506255542674</v>
      </c>
      <c r="U75" s="3">
        <f t="shared" si="32"/>
        <v>2.467179195665272</v>
      </c>
      <c r="V75" s="3">
        <f t="shared" si="33"/>
        <v>-0.03145818630289457</v>
      </c>
      <c r="AD75" s="2">
        <f t="shared" si="18"/>
        <v>-19.328506255542674</v>
      </c>
      <c r="AE75" s="2">
        <f t="shared" si="19"/>
        <v>2.467179195665272</v>
      </c>
      <c r="AF75" s="2">
        <f t="shared" si="23"/>
        <v>-0.03145818630289457</v>
      </c>
      <c r="AG75" s="4">
        <f t="shared" si="26"/>
        <v>66</v>
      </c>
      <c r="AH75" s="4">
        <f t="shared" si="27"/>
        <v>0</v>
      </c>
      <c r="AI75" s="2">
        <f t="shared" si="20"/>
        <v>-0.11050625554267413</v>
      </c>
      <c r="AJ75" s="2">
        <f t="shared" si="21"/>
        <v>0.01417919566527237</v>
      </c>
      <c r="AK75" s="2">
        <f t="shared" si="22"/>
        <v>-0.0014581863028945707</v>
      </c>
      <c r="AL75" s="25">
        <f t="shared" si="28"/>
        <v>0.11142175914546863</v>
      </c>
    </row>
    <row r="76" spans="1:38" ht="12.75">
      <c r="A76" s="12" t="s">
        <v>0</v>
      </c>
      <c r="B76" s="12">
        <v>0</v>
      </c>
      <c r="C76" s="12">
        <v>0</v>
      </c>
      <c r="D76" s="12">
        <v>0</v>
      </c>
      <c r="E76" s="12" t="s">
        <v>15</v>
      </c>
      <c r="F76" s="12">
        <f t="shared" si="24"/>
        <v>67</v>
      </c>
      <c r="G76" s="12">
        <f t="shared" si="25"/>
        <v>1</v>
      </c>
      <c r="H76" s="12">
        <v>1</v>
      </c>
      <c r="I76" s="12">
        <v>1.43</v>
      </c>
      <c r="J76" s="12">
        <v>1.3</v>
      </c>
      <c r="K76" s="16">
        <v>185.1727</v>
      </c>
      <c r="L76" s="16">
        <v>100.8253</v>
      </c>
      <c r="M76" s="24">
        <v>21.782</v>
      </c>
      <c r="N76" s="25">
        <v>-21.192</v>
      </c>
      <c r="O76" s="25">
        <v>5.027</v>
      </c>
      <c r="P76" s="25">
        <v>-0.152</v>
      </c>
      <c r="Q76" s="12">
        <v>0.298</v>
      </c>
      <c r="R76" s="14">
        <f t="shared" si="29"/>
        <v>2.9086859698269336</v>
      </c>
      <c r="S76" s="14">
        <f t="shared" si="30"/>
        <v>-0.012963782085038345</v>
      </c>
      <c r="T76" s="3">
        <f t="shared" si="31"/>
        <v>-21.337061683561505</v>
      </c>
      <c r="U76" s="3">
        <f t="shared" si="32"/>
        <v>5.061396329104444</v>
      </c>
      <c r="V76" s="3">
        <f t="shared" si="33"/>
        <v>-0.15430074150384487</v>
      </c>
      <c r="W76" s="2">
        <f>T76-T77</f>
        <v>0.3710356278453055</v>
      </c>
      <c r="X76" s="2">
        <f>U76-U77</f>
        <v>1.9099609338387822</v>
      </c>
      <c r="Y76" s="2">
        <f>V76-V77</f>
        <v>0.03633934950051909</v>
      </c>
      <c r="Z76" s="2">
        <f>W76/2+T77</f>
        <v>-21.52257949748416</v>
      </c>
      <c r="AA76" s="2">
        <f>X76/2+U77</f>
        <v>4.106415862185053</v>
      </c>
      <c r="AB76" s="13">
        <f>Y76/2+V77</f>
        <v>-0.17247041625410442</v>
      </c>
      <c r="AD76" s="2">
        <f t="shared" si="18"/>
        <v>-21.52257949748416</v>
      </c>
      <c r="AE76" s="2">
        <f t="shared" si="19"/>
        <v>4.106415862185053</v>
      </c>
      <c r="AF76" s="2">
        <f t="shared" si="23"/>
        <v>-0.17247041625410442</v>
      </c>
      <c r="AG76" s="4">
        <f t="shared" si="26"/>
        <v>67</v>
      </c>
      <c r="AH76" s="4">
        <f t="shared" si="27"/>
        <v>1</v>
      </c>
      <c r="AI76" s="2">
        <f t="shared" si="20"/>
        <v>-0.1450616835615044</v>
      </c>
      <c r="AJ76" s="2">
        <f t="shared" si="21"/>
        <v>0.034396329104444234</v>
      </c>
      <c r="AK76" s="2">
        <f t="shared" si="22"/>
        <v>-0.0023007415038448775</v>
      </c>
      <c r="AL76" s="25">
        <f t="shared" si="28"/>
        <v>0.14910161939102737</v>
      </c>
    </row>
    <row r="77" spans="1:38" ht="12.75">
      <c r="A77" s="12" t="s">
        <v>0</v>
      </c>
      <c r="B77" s="12">
        <v>0</v>
      </c>
      <c r="C77" s="12">
        <v>0</v>
      </c>
      <c r="D77" s="12">
        <v>0</v>
      </c>
      <c r="E77" s="12" t="s">
        <v>16</v>
      </c>
      <c r="F77" s="12">
        <f t="shared" si="24"/>
        <v>67</v>
      </c>
      <c r="G77" s="12">
        <f t="shared" si="25"/>
        <v>2</v>
      </c>
      <c r="H77" s="12">
        <v>1</v>
      </c>
      <c r="I77" s="12">
        <v>1.43</v>
      </c>
      <c r="J77" s="12">
        <v>1.3</v>
      </c>
      <c r="K77" s="16">
        <v>190.8221</v>
      </c>
      <c r="L77" s="16">
        <v>100.9305</v>
      </c>
      <c r="M77" s="24">
        <v>21.789</v>
      </c>
      <c r="N77" s="25">
        <v>-21.561</v>
      </c>
      <c r="O77" s="25">
        <v>3.13</v>
      </c>
      <c r="P77" s="25">
        <v>-0.188</v>
      </c>
      <c r="Q77" s="12">
        <v>0.298</v>
      </c>
      <c r="R77" s="14">
        <f t="shared" si="29"/>
        <v>2.997426537512885</v>
      </c>
      <c r="S77" s="14">
        <f t="shared" si="30"/>
        <v>-0.014616259820826594</v>
      </c>
      <c r="T77" s="3">
        <f t="shared" si="31"/>
        <v>-21.70809731140681</v>
      </c>
      <c r="U77" s="3">
        <f t="shared" si="32"/>
        <v>3.151435395265662</v>
      </c>
      <c r="V77" s="3">
        <f t="shared" si="33"/>
        <v>-0.19064009100436397</v>
      </c>
      <c r="AD77" s="2">
        <f aca="true" t="shared" si="34" ref="AD77:AD88">IF(Z77&lt;&gt;"",Z77,T77)</f>
        <v>-21.70809731140681</v>
      </c>
      <c r="AE77" s="2">
        <f aca="true" t="shared" si="35" ref="AE77:AE88">IF(AA77&lt;&gt;"",AA77,U77)</f>
        <v>3.151435395265662</v>
      </c>
      <c r="AF77" s="2">
        <f aca="true" t="shared" si="36" ref="AF77:AF88">IF(AB77&lt;&gt;"",AB77,V77)</f>
        <v>-0.19064009100436397</v>
      </c>
      <c r="AG77" s="4">
        <f t="shared" si="26"/>
        <v>67</v>
      </c>
      <c r="AH77" s="4">
        <f t="shared" si="27"/>
        <v>2</v>
      </c>
      <c r="AI77" s="2">
        <f aca="true" t="shared" si="37" ref="AI77:AI97">T77-N77</f>
        <v>-0.14709731140681015</v>
      </c>
      <c r="AJ77" s="2">
        <f aca="true" t="shared" si="38" ref="AJ77:AJ97">U77-O77</f>
        <v>0.021435395265662294</v>
      </c>
      <c r="AK77" s="2">
        <f aca="true" t="shared" si="39" ref="AK77:AK97">V77-P77</f>
        <v>-0.0026400910043639647</v>
      </c>
      <c r="AL77" s="25">
        <f t="shared" si="28"/>
        <v>0.14867435983994878</v>
      </c>
    </row>
    <row r="78" spans="1:38" ht="12.75">
      <c r="A78" s="12" t="s">
        <v>0</v>
      </c>
      <c r="B78" s="12">
        <v>0</v>
      </c>
      <c r="C78" s="12">
        <v>0</v>
      </c>
      <c r="D78" s="12">
        <v>0</v>
      </c>
      <c r="E78" s="12">
        <v>68</v>
      </c>
      <c r="F78" s="12">
        <f t="shared" si="24"/>
        <v>68</v>
      </c>
      <c r="G78" s="12">
        <f t="shared" si="25"/>
        <v>0</v>
      </c>
      <c r="H78" s="12">
        <v>1</v>
      </c>
      <c r="I78" s="12">
        <v>1.43</v>
      </c>
      <c r="J78" s="12">
        <v>1.3</v>
      </c>
      <c r="K78" s="16">
        <v>177.325</v>
      </c>
      <c r="L78" s="16">
        <v>100.5444</v>
      </c>
      <c r="M78" s="24">
        <v>26.418</v>
      </c>
      <c r="N78" s="25">
        <v>-24.759</v>
      </c>
      <c r="O78" s="25">
        <v>9.211</v>
      </c>
      <c r="P78" s="25">
        <v>-0.095</v>
      </c>
      <c r="Q78" s="12">
        <v>0.145</v>
      </c>
      <c r="R78" s="14">
        <f t="shared" si="29"/>
        <v>2.7854145864890505</v>
      </c>
      <c r="S78" s="14">
        <f t="shared" si="30"/>
        <v>-0.008551415203071455</v>
      </c>
      <c r="T78" s="3">
        <f t="shared" si="31"/>
        <v>-24.82695183785194</v>
      </c>
      <c r="U78" s="3">
        <f t="shared" si="32"/>
        <v>9.236760120738616</v>
      </c>
      <c r="V78" s="3">
        <f t="shared" si="33"/>
        <v>-0.09652850353301554</v>
      </c>
      <c r="AD78" s="2">
        <f t="shared" si="34"/>
        <v>-24.82695183785194</v>
      </c>
      <c r="AE78" s="2">
        <f t="shared" si="35"/>
        <v>9.236760120738616</v>
      </c>
      <c r="AF78" s="2">
        <f t="shared" si="36"/>
        <v>-0.09652850353301554</v>
      </c>
      <c r="AG78" s="4">
        <f t="shared" si="26"/>
        <v>68</v>
      </c>
      <c r="AH78" s="4">
        <f t="shared" si="27"/>
        <v>0</v>
      </c>
      <c r="AI78" s="2">
        <f t="shared" si="37"/>
        <v>-0.0679518378519397</v>
      </c>
      <c r="AJ78" s="2">
        <f t="shared" si="38"/>
        <v>0.025760120738615555</v>
      </c>
      <c r="AK78" s="2">
        <f t="shared" si="39"/>
        <v>-0.001528503533015535</v>
      </c>
      <c r="AL78" s="25">
        <f t="shared" si="28"/>
        <v>0.07268681043335715</v>
      </c>
    </row>
    <row r="79" spans="1:38" ht="12.75">
      <c r="A79" s="12" t="s">
        <v>0</v>
      </c>
      <c r="B79" s="12">
        <v>0</v>
      </c>
      <c r="C79" s="12">
        <v>0</v>
      </c>
      <c r="D79" s="12">
        <v>0</v>
      </c>
      <c r="E79" s="12">
        <v>69</v>
      </c>
      <c r="F79" s="12">
        <f t="shared" si="24"/>
        <v>69</v>
      </c>
      <c r="G79" s="12">
        <f t="shared" si="25"/>
        <v>0</v>
      </c>
      <c r="H79" s="12">
        <v>1</v>
      </c>
      <c r="I79" s="12">
        <v>1.43</v>
      </c>
      <c r="J79" s="12">
        <v>1.3</v>
      </c>
      <c r="K79" s="16">
        <v>171.7823</v>
      </c>
      <c r="L79" s="16">
        <v>100.5861</v>
      </c>
      <c r="M79" s="24">
        <v>26.343</v>
      </c>
      <c r="N79" s="25">
        <v>-23.796</v>
      </c>
      <c r="O79" s="25">
        <v>11.297</v>
      </c>
      <c r="P79" s="25">
        <v>-0.112</v>
      </c>
      <c r="Q79" s="12">
        <v>0.143</v>
      </c>
      <c r="R79" s="14">
        <f t="shared" si="29"/>
        <v>2.69835005848379</v>
      </c>
      <c r="S79" s="14">
        <f t="shared" si="30"/>
        <v>-0.009206437271344958</v>
      </c>
      <c r="T79" s="3">
        <f t="shared" si="31"/>
        <v>-23.86094362170987</v>
      </c>
      <c r="U79" s="3">
        <f t="shared" si="32"/>
        <v>11.327931992124887</v>
      </c>
      <c r="V79" s="3">
        <f t="shared" si="33"/>
        <v>-0.11318000200845582</v>
      </c>
      <c r="AD79" s="2">
        <f t="shared" si="34"/>
        <v>-23.86094362170987</v>
      </c>
      <c r="AE79" s="2">
        <f t="shared" si="35"/>
        <v>11.327931992124887</v>
      </c>
      <c r="AF79" s="2">
        <f t="shared" si="36"/>
        <v>-0.11318000200845582</v>
      </c>
      <c r="AG79" s="4">
        <f t="shared" si="26"/>
        <v>69</v>
      </c>
      <c r="AH79" s="4">
        <f t="shared" si="27"/>
        <v>0</v>
      </c>
      <c r="AI79" s="2">
        <f t="shared" si="37"/>
        <v>-0.06494362170986889</v>
      </c>
      <c r="AJ79" s="2">
        <f t="shared" si="38"/>
        <v>0.030931992124886065</v>
      </c>
      <c r="AK79" s="2">
        <f t="shared" si="39"/>
        <v>-0.0011800020084558188</v>
      </c>
      <c r="AL79" s="25">
        <f t="shared" si="28"/>
        <v>0.07194341208441901</v>
      </c>
    </row>
    <row r="80" spans="1:38" ht="12.75">
      <c r="A80" s="12" t="s">
        <v>0</v>
      </c>
      <c r="B80" s="12">
        <v>0</v>
      </c>
      <c r="C80" s="12">
        <v>0</v>
      </c>
      <c r="D80" s="12">
        <v>0</v>
      </c>
      <c r="E80" s="12">
        <v>70</v>
      </c>
      <c r="F80" s="12">
        <f t="shared" si="24"/>
        <v>70</v>
      </c>
      <c r="G80" s="12">
        <f t="shared" si="25"/>
        <v>0</v>
      </c>
      <c r="H80" s="12">
        <v>1</v>
      </c>
      <c r="I80" s="12">
        <v>1.43</v>
      </c>
      <c r="J80" s="12">
        <v>1.3</v>
      </c>
      <c r="K80" s="16">
        <v>163.8508</v>
      </c>
      <c r="L80" s="16">
        <v>100.5595</v>
      </c>
      <c r="M80" s="24">
        <v>26.784</v>
      </c>
      <c r="N80" s="25">
        <v>-22.58</v>
      </c>
      <c r="O80" s="25">
        <v>14.404</v>
      </c>
      <c r="P80" s="25">
        <v>-0.105</v>
      </c>
      <c r="Q80" s="12">
        <v>0.256</v>
      </c>
      <c r="R80" s="14">
        <f t="shared" si="29"/>
        <v>2.5737623478240526</v>
      </c>
      <c r="S80" s="14">
        <f t="shared" si="30"/>
        <v>-0.008788605448417641</v>
      </c>
      <c r="T80" s="3">
        <f t="shared" si="31"/>
        <v>-22.687819014583425</v>
      </c>
      <c r="U80" s="3">
        <f t="shared" si="32"/>
        <v>14.472825314642485</v>
      </c>
      <c r="V80" s="3">
        <f t="shared" si="33"/>
        <v>-0.10651590506862421</v>
      </c>
      <c r="AD80" s="2">
        <f t="shared" si="34"/>
        <v>-22.687819014583425</v>
      </c>
      <c r="AE80" s="2">
        <f t="shared" si="35"/>
        <v>14.472825314642485</v>
      </c>
      <c r="AF80" s="2">
        <f t="shared" si="36"/>
        <v>-0.10651590506862421</v>
      </c>
      <c r="AG80" s="4">
        <f t="shared" si="26"/>
        <v>70</v>
      </c>
      <c r="AH80" s="4">
        <f t="shared" si="27"/>
        <v>0</v>
      </c>
      <c r="AI80" s="2">
        <f t="shared" si="37"/>
        <v>-0.10781901458342702</v>
      </c>
      <c r="AJ80" s="2">
        <f t="shared" si="38"/>
        <v>0.06882531464248487</v>
      </c>
      <c r="AK80" s="2">
        <f t="shared" si="39"/>
        <v>-0.0015159050686242154</v>
      </c>
      <c r="AL80" s="25">
        <f t="shared" si="28"/>
        <v>0.1279224835967289</v>
      </c>
    </row>
    <row r="81" spans="1:38" ht="12.75">
      <c r="A81" s="12" t="s">
        <v>0</v>
      </c>
      <c r="B81" s="12">
        <v>0</v>
      </c>
      <c r="C81" s="12">
        <v>0</v>
      </c>
      <c r="D81" s="12">
        <v>0</v>
      </c>
      <c r="E81" s="12">
        <v>71</v>
      </c>
      <c r="F81" s="12">
        <f t="shared" si="24"/>
        <v>71</v>
      </c>
      <c r="G81" s="12">
        <f t="shared" si="25"/>
        <v>0</v>
      </c>
      <c r="H81" s="12">
        <v>1</v>
      </c>
      <c r="I81" s="12">
        <v>1.43</v>
      </c>
      <c r="J81" s="12">
        <v>1.3</v>
      </c>
      <c r="K81" s="16">
        <v>162.8004</v>
      </c>
      <c r="L81" s="16">
        <v>100.4421</v>
      </c>
      <c r="M81" s="24">
        <v>29.351</v>
      </c>
      <c r="N81" s="25">
        <v>-24.48</v>
      </c>
      <c r="O81" s="25">
        <v>16.191</v>
      </c>
      <c r="P81" s="25">
        <v>-0.073</v>
      </c>
      <c r="Q81" s="12">
        <v>0.26</v>
      </c>
      <c r="R81" s="14">
        <f t="shared" si="29"/>
        <v>2.557262703207399</v>
      </c>
      <c r="S81" s="14">
        <f t="shared" si="30"/>
        <v>-0.006944490560760297</v>
      </c>
      <c r="T81" s="3">
        <f t="shared" si="31"/>
        <v>-24.58897555950222</v>
      </c>
      <c r="U81" s="3">
        <f t="shared" si="32"/>
        <v>16.26252526576427</v>
      </c>
      <c r="V81" s="3">
        <f t="shared" si="33"/>
        <v>-0.07472888067175121</v>
      </c>
      <c r="AD81" s="2">
        <f t="shared" si="34"/>
        <v>-24.58897555950222</v>
      </c>
      <c r="AE81" s="2">
        <f t="shared" si="35"/>
        <v>16.26252526576427</v>
      </c>
      <c r="AF81" s="2">
        <f t="shared" si="36"/>
        <v>-0.07472888067175121</v>
      </c>
      <c r="AG81" s="4">
        <f t="shared" si="26"/>
        <v>71</v>
      </c>
      <c r="AH81" s="4">
        <f t="shared" si="27"/>
        <v>0</v>
      </c>
      <c r="AI81" s="2">
        <f t="shared" si="37"/>
        <v>-0.10897555950221971</v>
      </c>
      <c r="AJ81" s="2">
        <f t="shared" si="38"/>
        <v>0.0715252657642722</v>
      </c>
      <c r="AK81" s="2">
        <f t="shared" si="39"/>
        <v>-0.0017288806717512123</v>
      </c>
      <c r="AL81" s="25">
        <f t="shared" si="28"/>
        <v>0.13036305166667722</v>
      </c>
    </row>
    <row r="82" spans="1:38" ht="12.75">
      <c r="A82" s="12" t="s">
        <v>0</v>
      </c>
      <c r="B82" s="12">
        <v>0</v>
      </c>
      <c r="C82" s="12">
        <v>0</v>
      </c>
      <c r="D82" s="12">
        <v>0</v>
      </c>
      <c r="E82" s="12">
        <v>72</v>
      </c>
      <c r="F82" s="12">
        <f t="shared" si="24"/>
        <v>72</v>
      </c>
      <c r="G82" s="12">
        <f t="shared" si="25"/>
        <v>0</v>
      </c>
      <c r="H82" s="12">
        <v>1</v>
      </c>
      <c r="I82" s="12">
        <v>1.43</v>
      </c>
      <c r="J82" s="12">
        <v>1.3</v>
      </c>
      <c r="K82" s="16">
        <v>152.0753</v>
      </c>
      <c r="L82" s="16">
        <v>100.2847</v>
      </c>
      <c r="M82" s="24">
        <v>26.986</v>
      </c>
      <c r="N82" s="25">
        <v>-19.693</v>
      </c>
      <c r="O82" s="25">
        <v>18.449</v>
      </c>
      <c r="P82" s="25">
        <v>0.009</v>
      </c>
      <c r="Q82" s="12">
        <v>0.292</v>
      </c>
      <c r="R82" s="14">
        <f t="shared" si="29"/>
        <v>2.3887932263623197</v>
      </c>
      <c r="S82" s="14">
        <f t="shared" si="30"/>
        <v>-0.0044720571423852995</v>
      </c>
      <c r="T82" s="3">
        <f t="shared" si="31"/>
        <v>-19.800133442271584</v>
      </c>
      <c r="U82" s="3">
        <f t="shared" si="32"/>
        <v>18.549539546221197</v>
      </c>
      <c r="V82" s="3">
        <f t="shared" si="33"/>
        <v>0.008664550050990219</v>
      </c>
      <c r="AD82" s="2">
        <f t="shared" si="34"/>
        <v>-19.800133442271584</v>
      </c>
      <c r="AE82" s="2">
        <f t="shared" si="35"/>
        <v>18.549539546221197</v>
      </c>
      <c r="AF82" s="2">
        <f t="shared" si="36"/>
        <v>0.008664550050990219</v>
      </c>
      <c r="AG82" s="4">
        <f t="shared" si="26"/>
        <v>72</v>
      </c>
      <c r="AH82" s="4">
        <f t="shared" si="27"/>
        <v>0</v>
      </c>
      <c r="AI82" s="2">
        <f t="shared" si="37"/>
        <v>-0.10713344227158217</v>
      </c>
      <c r="AJ82" s="2">
        <f t="shared" si="38"/>
        <v>0.10053954622119576</v>
      </c>
      <c r="AK82" s="2">
        <f t="shared" si="39"/>
        <v>-0.0003354499490097803</v>
      </c>
      <c r="AL82" s="25">
        <f t="shared" si="28"/>
        <v>0.14692136445728607</v>
      </c>
    </row>
    <row r="83" spans="1:38" ht="12.75">
      <c r="A83" s="12" t="s">
        <v>0</v>
      </c>
      <c r="B83" s="12">
        <v>0</v>
      </c>
      <c r="C83" s="12">
        <v>0</v>
      </c>
      <c r="D83" s="12">
        <v>0</v>
      </c>
      <c r="E83" s="12">
        <v>73</v>
      </c>
      <c r="F83" s="12">
        <f t="shared" si="24"/>
        <v>73</v>
      </c>
      <c r="G83" s="12">
        <f t="shared" si="25"/>
        <v>0</v>
      </c>
      <c r="H83" s="12">
        <v>1</v>
      </c>
      <c r="I83" s="12">
        <v>1.43</v>
      </c>
      <c r="J83" s="12">
        <v>1.3</v>
      </c>
      <c r="K83" s="16">
        <v>147.0161</v>
      </c>
      <c r="L83" s="16">
        <v>100.2168</v>
      </c>
      <c r="M83" s="24">
        <v>29.051</v>
      </c>
      <c r="N83" s="25">
        <v>-19.557</v>
      </c>
      <c r="O83" s="25">
        <v>21.482</v>
      </c>
      <c r="P83" s="25">
        <v>0.031</v>
      </c>
      <c r="Q83" s="12">
        <v>0.223</v>
      </c>
      <c r="R83" s="14">
        <f t="shared" si="29"/>
        <v>2.309323498597112</v>
      </c>
      <c r="S83" s="14">
        <f t="shared" si="30"/>
        <v>-0.0034054864364916337</v>
      </c>
      <c r="T83" s="3">
        <f t="shared" si="31"/>
        <v>-19.63206784295913</v>
      </c>
      <c r="U83" s="3">
        <f t="shared" si="32"/>
        <v>21.56440250795923</v>
      </c>
      <c r="V83" s="3">
        <f t="shared" si="33"/>
        <v>0.030687693755800702</v>
      </c>
      <c r="AD83" s="2">
        <f t="shared" si="34"/>
        <v>-19.63206784295913</v>
      </c>
      <c r="AE83" s="2">
        <f t="shared" si="35"/>
        <v>21.56440250795923</v>
      </c>
      <c r="AF83" s="2">
        <f t="shared" si="36"/>
        <v>0.030687693755800702</v>
      </c>
      <c r="AG83" s="4">
        <f t="shared" si="26"/>
        <v>73</v>
      </c>
      <c r="AH83" s="4">
        <f t="shared" si="27"/>
        <v>0</v>
      </c>
      <c r="AI83" s="2">
        <f t="shared" si="37"/>
        <v>-0.07506784295913249</v>
      </c>
      <c r="AJ83" s="2">
        <f t="shared" si="38"/>
        <v>0.08240250795923032</v>
      </c>
      <c r="AK83" s="2">
        <f t="shared" si="39"/>
        <v>-0.000312306244199298</v>
      </c>
      <c r="AL83" s="25">
        <f t="shared" si="28"/>
        <v>0.11146951107678799</v>
      </c>
    </row>
    <row r="84" spans="1:38" ht="12.75">
      <c r="A84" s="12" t="s">
        <v>0</v>
      </c>
      <c r="B84" s="12">
        <v>0</v>
      </c>
      <c r="C84" s="12">
        <v>0</v>
      </c>
      <c r="D84" s="12">
        <v>0</v>
      </c>
      <c r="E84" s="12">
        <v>74</v>
      </c>
      <c r="F84" s="12">
        <f t="shared" si="24"/>
        <v>74</v>
      </c>
      <c r="G84" s="12">
        <f t="shared" si="25"/>
        <v>0</v>
      </c>
      <c r="H84" s="12">
        <v>1</v>
      </c>
      <c r="I84" s="12">
        <v>1.43</v>
      </c>
      <c r="J84" s="12">
        <v>1.3</v>
      </c>
      <c r="K84" s="16">
        <v>134.9988</v>
      </c>
      <c r="L84" s="16">
        <v>100.2161</v>
      </c>
      <c r="M84" s="24">
        <v>27.492</v>
      </c>
      <c r="N84" s="25">
        <v>-14.363</v>
      </c>
      <c r="O84" s="25">
        <v>23.441</v>
      </c>
      <c r="P84" s="25">
        <v>0.036</v>
      </c>
      <c r="Q84" s="12">
        <v>0.31</v>
      </c>
      <c r="R84" s="14">
        <f t="shared" si="29"/>
        <v>2.120556191617189</v>
      </c>
      <c r="S84" s="14">
        <f t="shared" si="30"/>
        <v>-0.0033944908622038916</v>
      </c>
      <c r="T84" s="3">
        <f t="shared" si="31"/>
        <v>-14.444990254543022</v>
      </c>
      <c r="U84" s="3">
        <f t="shared" si="32"/>
        <v>23.573079099447703</v>
      </c>
      <c r="V84" s="3">
        <f t="shared" si="33"/>
        <v>0.036152691359893754</v>
      </c>
      <c r="AD84" s="2">
        <f t="shared" si="34"/>
        <v>-14.444990254543022</v>
      </c>
      <c r="AE84" s="2">
        <f t="shared" si="35"/>
        <v>23.573079099447703</v>
      </c>
      <c r="AF84" s="2">
        <f t="shared" si="36"/>
        <v>0.036152691359893754</v>
      </c>
      <c r="AG84" s="4">
        <f t="shared" si="26"/>
        <v>74</v>
      </c>
      <c r="AH84" s="4">
        <f t="shared" si="27"/>
        <v>0</v>
      </c>
      <c r="AI84" s="2">
        <f t="shared" si="37"/>
        <v>-0.08199025454302244</v>
      </c>
      <c r="AJ84" s="2">
        <f t="shared" si="38"/>
        <v>0.13207909944770435</v>
      </c>
      <c r="AK84" s="2">
        <f t="shared" si="39"/>
        <v>0.0001526913598937571</v>
      </c>
      <c r="AL84" s="25">
        <f t="shared" si="28"/>
        <v>0.1554583985045439</v>
      </c>
    </row>
    <row r="85" spans="1:38" ht="12.75">
      <c r="A85" s="12" t="s">
        <v>0</v>
      </c>
      <c r="B85" s="12">
        <v>0</v>
      </c>
      <c r="C85" s="12">
        <v>0</v>
      </c>
      <c r="D85" s="12">
        <v>0</v>
      </c>
      <c r="E85" s="12">
        <v>75</v>
      </c>
      <c r="F85" s="12">
        <f t="shared" si="24"/>
        <v>75</v>
      </c>
      <c r="G85" s="12">
        <f t="shared" si="25"/>
        <v>0</v>
      </c>
      <c r="H85" s="12">
        <v>1</v>
      </c>
      <c r="I85" s="12">
        <v>1.43</v>
      </c>
      <c r="J85" s="12">
        <v>1.3</v>
      </c>
      <c r="K85" s="16">
        <v>135.6049</v>
      </c>
      <c r="L85" s="16">
        <v>100.0441</v>
      </c>
      <c r="M85" s="24">
        <v>30.822</v>
      </c>
      <c r="N85" s="25">
        <v>-16.353</v>
      </c>
      <c r="O85" s="25">
        <v>26.125</v>
      </c>
      <c r="P85" s="25">
        <v>0.108</v>
      </c>
      <c r="Q85" s="12">
        <v>0.27</v>
      </c>
      <c r="R85" s="14">
        <f t="shared" si="29"/>
        <v>2.1300767881538927</v>
      </c>
      <c r="S85" s="14">
        <f t="shared" si="30"/>
        <v>-0.0006927211801166511</v>
      </c>
      <c r="T85" s="3">
        <f t="shared" si="31"/>
        <v>-16.425050530658282</v>
      </c>
      <c r="U85" s="3">
        <f t="shared" si="32"/>
        <v>26.240295428897742</v>
      </c>
      <c r="V85" s="3">
        <f t="shared" si="33"/>
        <v>0.10855543214220328</v>
      </c>
      <c r="AD85" s="2">
        <f t="shared" si="34"/>
        <v>-16.425050530658282</v>
      </c>
      <c r="AE85" s="2">
        <f t="shared" si="35"/>
        <v>26.240295428897742</v>
      </c>
      <c r="AF85" s="2">
        <f t="shared" si="36"/>
        <v>0.10855543214220328</v>
      </c>
      <c r="AG85" s="4">
        <f t="shared" si="26"/>
        <v>75</v>
      </c>
      <c r="AH85" s="4">
        <f t="shared" si="27"/>
        <v>0</v>
      </c>
      <c r="AI85" s="2">
        <f t="shared" si="37"/>
        <v>-0.07205053065828082</v>
      </c>
      <c r="AJ85" s="2">
        <f t="shared" si="38"/>
        <v>0.11529542889774191</v>
      </c>
      <c r="AK85" s="2">
        <f t="shared" si="39"/>
        <v>0.0005554321422032854</v>
      </c>
      <c r="AL85" s="25">
        <f t="shared" si="28"/>
        <v>0.13595816782274878</v>
      </c>
    </row>
    <row r="86" spans="1:38" ht="12.75">
      <c r="A86" s="12" t="s">
        <v>0</v>
      </c>
      <c r="B86" s="12">
        <v>0</v>
      </c>
      <c r="C86" s="12">
        <v>0</v>
      </c>
      <c r="D86" s="12">
        <v>0</v>
      </c>
      <c r="E86" s="12">
        <v>76</v>
      </c>
      <c r="F86" s="12">
        <f t="shared" si="24"/>
        <v>76</v>
      </c>
      <c r="G86" s="12">
        <f t="shared" si="25"/>
        <v>0</v>
      </c>
      <c r="H86" s="12">
        <v>1</v>
      </c>
      <c r="I86" s="12">
        <v>1.43</v>
      </c>
      <c r="J86" s="12">
        <v>1.3</v>
      </c>
      <c r="K86" s="16">
        <v>123.9997</v>
      </c>
      <c r="L86" s="16">
        <v>100.1683</v>
      </c>
      <c r="M86" s="24">
        <v>29.423</v>
      </c>
      <c r="N86" s="25">
        <v>-10.831</v>
      </c>
      <c r="O86" s="25">
        <v>27.356</v>
      </c>
      <c r="P86" s="25">
        <v>0.052</v>
      </c>
      <c r="Q86" s="12">
        <v>0.241</v>
      </c>
      <c r="R86" s="14">
        <f t="shared" si="29"/>
        <v>1.9477827328366917</v>
      </c>
      <c r="S86" s="14">
        <f t="shared" si="30"/>
        <v>-0.002643650217996063</v>
      </c>
      <c r="T86" s="3">
        <f t="shared" si="31"/>
        <v>-10.875520274206453</v>
      </c>
      <c r="U86" s="3">
        <f t="shared" si="32"/>
        <v>27.468806872539588</v>
      </c>
      <c r="V86" s="3">
        <f t="shared" si="33"/>
        <v>0.05189741075972898</v>
      </c>
      <c r="AD86" s="2">
        <f t="shared" si="34"/>
        <v>-10.875520274206453</v>
      </c>
      <c r="AE86" s="2">
        <f t="shared" si="35"/>
        <v>27.468806872539588</v>
      </c>
      <c r="AF86" s="2">
        <f t="shared" si="36"/>
        <v>0.05189741075972898</v>
      </c>
      <c r="AG86" s="4">
        <f t="shared" si="26"/>
        <v>76</v>
      </c>
      <c r="AH86" s="4">
        <f t="shared" si="27"/>
        <v>0</v>
      </c>
      <c r="AI86" s="2">
        <f t="shared" si="37"/>
        <v>-0.044520274206453436</v>
      </c>
      <c r="AJ86" s="2">
        <f t="shared" si="38"/>
        <v>0.11280687253958632</v>
      </c>
      <c r="AK86" s="2">
        <f t="shared" si="39"/>
        <v>-0.00010258924027101851</v>
      </c>
      <c r="AL86" s="25">
        <f t="shared" si="28"/>
        <v>0.12127429996554298</v>
      </c>
    </row>
    <row r="87" spans="1:38" ht="12.75">
      <c r="A87" s="12" t="s">
        <v>0</v>
      </c>
      <c r="B87" s="12">
        <v>0</v>
      </c>
      <c r="C87" s="12">
        <v>0</v>
      </c>
      <c r="D87" s="12">
        <v>0</v>
      </c>
      <c r="E87" s="12">
        <v>77</v>
      </c>
      <c r="F87" s="12">
        <f t="shared" si="24"/>
        <v>77</v>
      </c>
      <c r="G87" s="12">
        <f t="shared" si="25"/>
        <v>0</v>
      </c>
      <c r="H87" s="12">
        <v>1</v>
      </c>
      <c r="I87" s="12">
        <v>1.43</v>
      </c>
      <c r="J87" s="12">
        <v>1.3</v>
      </c>
      <c r="K87" s="16">
        <v>122.9222</v>
      </c>
      <c r="L87" s="16">
        <v>100.2012</v>
      </c>
      <c r="M87" s="24">
        <v>37.209</v>
      </c>
      <c r="N87" s="25">
        <v>-13.109</v>
      </c>
      <c r="O87" s="25">
        <v>34.822</v>
      </c>
      <c r="P87" s="25">
        <v>0.012</v>
      </c>
      <c r="Q87" s="12">
        <v>0.182</v>
      </c>
      <c r="R87" s="14">
        <f t="shared" si="29"/>
        <v>1.9308574024154765</v>
      </c>
      <c r="S87" s="14">
        <f t="shared" si="30"/>
        <v>-0.003160442209511505</v>
      </c>
      <c r="T87" s="3">
        <f t="shared" si="31"/>
        <v>-13.141895329036617</v>
      </c>
      <c r="U87" s="3">
        <f t="shared" si="32"/>
        <v>34.90797459682946</v>
      </c>
      <c r="V87" s="3">
        <f t="shared" si="33"/>
        <v>0.012115701831271045</v>
      </c>
      <c r="AD87" s="2">
        <f t="shared" si="34"/>
        <v>-13.141895329036617</v>
      </c>
      <c r="AE87" s="2">
        <f t="shared" si="35"/>
        <v>34.90797459682946</v>
      </c>
      <c r="AF87" s="2">
        <f t="shared" si="36"/>
        <v>0.012115701831271045</v>
      </c>
      <c r="AG87" s="4">
        <f t="shared" si="26"/>
        <v>77</v>
      </c>
      <c r="AH87" s="4">
        <f t="shared" si="27"/>
        <v>0</v>
      </c>
      <c r="AI87" s="2">
        <f t="shared" si="37"/>
        <v>-0.032895329036616516</v>
      </c>
      <c r="AJ87" s="2">
        <f t="shared" si="38"/>
        <v>0.08597459682945896</v>
      </c>
      <c r="AK87" s="2">
        <f t="shared" si="39"/>
        <v>0.00011570183127104436</v>
      </c>
      <c r="AL87" s="25">
        <f t="shared" si="28"/>
        <v>0.09205295953595974</v>
      </c>
    </row>
    <row r="88" spans="1:38" ht="12.75">
      <c r="A88" s="12" t="s">
        <v>0</v>
      </c>
      <c r="B88" s="12">
        <v>0</v>
      </c>
      <c r="C88" s="12">
        <v>0</v>
      </c>
      <c r="D88" s="12">
        <v>0</v>
      </c>
      <c r="E88" s="12" t="s">
        <v>17</v>
      </c>
      <c r="F88" s="12">
        <f t="shared" si="24"/>
        <v>78</v>
      </c>
      <c r="G88" s="12">
        <f t="shared" si="25"/>
        <v>1</v>
      </c>
      <c r="H88" s="12">
        <v>1</v>
      </c>
      <c r="I88" s="12">
        <v>1.43</v>
      </c>
      <c r="J88" s="12">
        <v>1.3</v>
      </c>
      <c r="K88" s="16">
        <v>122.7446</v>
      </c>
      <c r="L88" s="16">
        <v>100.3857</v>
      </c>
      <c r="M88" s="24">
        <v>38.887</v>
      </c>
      <c r="N88" s="25">
        <v>-13.599</v>
      </c>
      <c r="O88" s="25">
        <v>36.431</v>
      </c>
      <c r="P88" s="25">
        <v>-0.105</v>
      </c>
      <c r="Q88" s="12">
        <v>0.174</v>
      </c>
      <c r="R88" s="14">
        <f t="shared" si="29"/>
        <v>1.928067668139089</v>
      </c>
      <c r="S88" s="14">
        <f t="shared" si="30"/>
        <v>-0.006058561432447984</v>
      </c>
      <c r="T88" s="3">
        <f t="shared" si="31"/>
        <v>-13.629705249627664</v>
      </c>
      <c r="U88" s="3">
        <f t="shared" si="32"/>
        <v>36.51230006212028</v>
      </c>
      <c r="V88" s="3">
        <f t="shared" si="33"/>
        <v>-0.10612492872187854</v>
      </c>
      <c r="W88" s="2">
        <f>T88-T89</f>
        <v>2.8588475052336246</v>
      </c>
      <c r="X88" s="2">
        <f>U88-U89</f>
        <v>1.4373106582582338</v>
      </c>
      <c r="Y88" s="2">
        <f>V88-V89</f>
        <v>-0.0009433624338263669</v>
      </c>
      <c r="Z88" s="2">
        <f>W88/2+T89</f>
        <v>-15.059129002244475</v>
      </c>
      <c r="AA88" s="2">
        <f>X88/2+U89</f>
        <v>35.79364473299117</v>
      </c>
      <c r="AB88" s="13">
        <f>Y88/2+V89</f>
        <v>-0.10565324750496535</v>
      </c>
      <c r="AD88" s="2">
        <f t="shared" si="34"/>
        <v>-15.059129002244475</v>
      </c>
      <c r="AE88" s="2">
        <f t="shared" si="35"/>
        <v>35.79364473299117</v>
      </c>
      <c r="AF88" s="2">
        <f t="shared" si="36"/>
        <v>-0.10565324750496535</v>
      </c>
      <c r="AG88" s="4">
        <f t="shared" si="26"/>
        <v>78</v>
      </c>
      <c r="AH88" s="4">
        <f t="shared" si="27"/>
        <v>1</v>
      </c>
      <c r="AI88" s="2">
        <f t="shared" si="37"/>
        <v>-0.030705249627663633</v>
      </c>
      <c r="AJ88" s="2">
        <f t="shared" si="38"/>
        <v>0.08130006212028462</v>
      </c>
      <c r="AK88" s="2">
        <f t="shared" si="39"/>
        <v>-0.0011249287218785403</v>
      </c>
      <c r="AL88" s="25">
        <f t="shared" si="28"/>
        <v>0.08691247275327393</v>
      </c>
    </row>
    <row r="89" spans="1:38" ht="12.75">
      <c r="A89" s="12" t="s">
        <v>0</v>
      </c>
      <c r="B89" s="12">
        <v>0</v>
      </c>
      <c r="C89" s="12">
        <v>0</v>
      </c>
      <c r="D89" s="12">
        <v>0</v>
      </c>
      <c r="E89" s="12" t="s">
        <v>18</v>
      </c>
      <c r="F89" s="12">
        <f t="shared" si="24"/>
        <v>78</v>
      </c>
      <c r="G89" s="12">
        <f t="shared" si="25"/>
        <v>2</v>
      </c>
      <c r="H89" s="12">
        <v>1</v>
      </c>
      <c r="I89" s="12">
        <v>1.43</v>
      </c>
      <c r="J89" s="12">
        <v>1.3</v>
      </c>
      <c r="K89" s="16">
        <v>127.9755</v>
      </c>
      <c r="L89" s="16">
        <v>100.3863</v>
      </c>
      <c r="M89" s="24">
        <v>38.671</v>
      </c>
      <c r="N89" s="25">
        <v>-16.451</v>
      </c>
      <c r="O89" s="25">
        <v>34.996</v>
      </c>
      <c r="P89" s="25">
        <v>-0.104</v>
      </c>
      <c r="Q89" s="12">
        <v>0.174</v>
      </c>
      <c r="R89" s="14">
        <f t="shared" si="29"/>
        <v>2.010234453197403</v>
      </c>
      <c r="S89" s="14">
        <f t="shared" si="30"/>
        <v>-0.006067986210408938</v>
      </c>
      <c r="T89" s="3">
        <f t="shared" si="31"/>
        <v>-16.48855275486129</v>
      </c>
      <c r="U89" s="3">
        <f t="shared" si="32"/>
        <v>35.07498940386205</v>
      </c>
      <c r="V89" s="3">
        <f t="shared" si="33"/>
        <v>-0.10518156628805217</v>
      </c>
      <c r="AD89" s="2">
        <f aca="true" t="shared" si="40" ref="AD89:AD97">IF(Z89&lt;&gt;"",Z89,T89)</f>
        <v>-16.48855275486129</v>
      </c>
      <c r="AE89" s="2">
        <f aca="true" t="shared" si="41" ref="AE89:AE97">IF(AA89&lt;&gt;"",AA89,U89)</f>
        <v>35.07498940386205</v>
      </c>
      <c r="AF89" s="2">
        <f aca="true" t="shared" si="42" ref="AF89:AF97">IF(AB89&lt;&gt;"",AB89,V89)</f>
        <v>-0.10518156628805217</v>
      </c>
      <c r="AG89" s="4">
        <f t="shared" si="26"/>
        <v>78</v>
      </c>
      <c r="AH89" s="4">
        <f t="shared" si="27"/>
        <v>2</v>
      </c>
      <c r="AI89" s="2">
        <f t="shared" si="37"/>
        <v>-0.03755275486128795</v>
      </c>
      <c r="AJ89" s="2">
        <f t="shared" si="38"/>
        <v>0.078989403862046</v>
      </c>
      <c r="AK89" s="2">
        <f t="shared" si="39"/>
        <v>-0.0011815662880521743</v>
      </c>
      <c r="AL89" s="25">
        <f t="shared" si="28"/>
        <v>0.0874696028289054</v>
      </c>
    </row>
    <row r="90" spans="1:38" ht="12.75">
      <c r="A90" s="12" t="s">
        <v>0</v>
      </c>
      <c r="B90" s="12">
        <v>0</v>
      </c>
      <c r="C90" s="12">
        <v>0</v>
      </c>
      <c r="D90" s="12">
        <v>0</v>
      </c>
      <c r="E90" s="12">
        <v>79</v>
      </c>
      <c r="F90" s="12">
        <f t="shared" si="24"/>
        <v>79</v>
      </c>
      <c r="G90" s="12">
        <f t="shared" si="25"/>
        <v>0</v>
      </c>
      <c r="H90" s="12">
        <v>1</v>
      </c>
      <c r="I90" s="12">
        <v>1.43</v>
      </c>
      <c r="J90" s="12">
        <v>1.3</v>
      </c>
      <c r="K90" s="16">
        <v>218.3365</v>
      </c>
      <c r="L90" s="16">
        <v>100.9987</v>
      </c>
      <c r="M90" s="24">
        <v>32.327</v>
      </c>
      <c r="N90" s="25">
        <v>-30.992</v>
      </c>
      <c r="O90" s="25">
        <v>-9.181</v>
      </c>
      <c r="P90" s="25">
        <v>-0.377</v>
      </c>
      <c r="Q90" s="12">
        <v>0.278</v>
      </c>
      <c r="R90" s="14">
        <f t="shared" si="29"/>
        <v>3.4296217220525396</v>
      </c>
      <c r="S90" s="14">
        <f t="shared" si="30"/>
        <v>-0.015687542915700847</v>
      </c>
      <c r="T90" s="3">
        <f t="shared" si="31"/>
        <v>-31.124752533621187</v>
      </c>
      <c r="U90" s="3">
        <f t="shared" si="32"/>
        <v>-9.221255799621256</v>
      </c>
      <c r="V90" s="3">
        <f t="shared" si="33"/>
        <v>-0.37929087837181863</v>
      </c>
      <c r="AD90" s="2">
        <f t="shared" si="40"/>
        <v>-31.124752533621187</v>
      </c>
      <c r="AE90" s="2">
        <f t="shared" si="41"/>
        <v>-9.221255799621256</v>
      </c>
      <c r="AF90" s="2">
        <f t="shared" si="42"/>
        <v>-0.37929087837181863</v>
      </c>
      <c r="AG90" s="4">
        <f t="shared" si="26"/>
        <v>79</v>
      </c>
      <c r="AH90" s="4">
        <f t="shared" si="27"/>
        <v>0</v>
      </c>
      <c r="AI90" s="2">
        <f t="shared" si="37"/>
        <v>-0.13275253362118633</v>
      </c>
      <c r="AJ90" s="2">
        <f t="shared" si="38"/>
        <v>-0.04025579962125647</v>
      </c>
      <c r="AK90" s="2">
        <f t="shared" si="39"/>
        <v>-0.0022908783718186276</v>
      </c>
      <c r="AL90" s="25">
        <f t="shared" si="28"/>
        <v>0.13874081126224333</v>
      </c>
    </row>
    <row r="91" spans="1:38" ht="12.75">
      <c r="A91" s="12" t="s">
        <v>0</v>
      </c>
      <c r="B91" s="12">
        <v>0</v>
      </c>
      <c r="C91" s="12">
        <v>0</v>
      </c>
      <c r="D91" s="12">
        <v>0</v>
      </c>
      <c r="E91" s="12">
        <v>80</v>
      </c>
      <c r="F91" s="12">
        <f t="shared" si="24"/>
        <v>80</v>
      </c>
      <c r="G91" s="12">
        <f t="shared" si="25"/>
        <v>0</v>
      </c>
      <c r="H91" s="12">
        <v>1</v>
      </c>
      <c r="I91" s="12">
        <v>1.43</v>
      </c>
      <c r="J91" s="12">
        <v>1.3</v>
      </c>
      <c r="K91" s="16">
        <v>206.2226</v>
      </c>
      <c r="L91" s="16">
        <v>100.9989</v>
      </c>
      <c r="M91" s="24">
        <v>33.003</v>
      </c>
      <c r="N91" s="25">
        <v>-32.842</v>
      </c>
      <c r="O91" s="25">
        <v>-3.22</v>
      </c>
      <c r="P91" s="25">
        <v>-0.387</v>
      </c>
      <c r="Q91" s="12">
        <v>0.199</v>
      </c>
      <c r="R91" s="14">
        <f t="shared" si="29"/>
        <v>3.2393370258209324</v>
      </c>
      <c r="S91" s="14">
        <f t="shared" si="30"/>
        <v>-0.015690684508354424</v>
      </c>
      <c r="T91" s="3">
        <f t="shared" si="31"/>
        <v>-32.94044049432255</v>
      </c>
      <c r="U91" s="3">
        <f t="shared" si="32"/>
        <v>-3.2300357816187453</v>
      </c>
      <c r="V91" s="3">
        <f t="shared" si="33"/>
        <v>-0.3893795716600137</v>
      </c>
      <c r="AD91" s="2">
        <f t="shared" si="40"/>
        <v>-32.94044049432255</v>
      </c>
      <c r="AE91" s="2">
        <f t="shared" si="41"/>
        <v>-3.2300357816187453</v>
      </c>
      <c r="AF91" s="2">
        <f t="shared" si="42"/>
        <v>-0.3893795716600137</v>
      </c>
      <c r="AG91" s="4">
        <f t="shared" si="26"/>
        <v>80</v>
      </c>
      <c r="AH91" s="4">
        <f t="shared" si="27"/>
        <v>0</v>
      </c>
      <c r="AI91" s="2">
        <f t="shared" si="37"/>
        <v>-0.09844049432255275</v>
      </c>
      <c r="AJ91" s="2">
        <f t="shared" si="38"/>
        <v>-0.010035781618745077</v>
      </c>
      <c r="AK91" s="2">
        <f t="shared" si="39"/>
        <v>-0.0023795716600136796</v>
      </c>
      <c r="AL91" s="25">
        <f t="shared" si="28"/>
        <v>0.098979342271268</v>
      </c>
    </row>
    <row r="92" spans="1:38" ht="12.75">
      <c r="A92" s="12" t="s">
        <v>0</v>
      </c>
      <c r="B92" s="12">
        <v>0</v>
      </c>
      <c r="C92" s="12">
        <v>0</v>
      </c>
      <c r="D92" s="12">
        <v>0</v>
      </c>
      <c r="E92" s="12">
        <v>81</v>
      </c>
      <c r="F92" s="12">
        <f t="shared" si="24"/>
        <v>81</v>
      </c>
      <c r="G92" s="12">
        <f t="shared" si="25"/>
        <v>0</v>
      </c>
      <c r="H92" s="12">
        <v>1</v>
      </c>
      <c r="I92" s="12">
        <v>1.43</v>
      </c>
      <c r="J92" s="12">
        <v>1.3</v>
      </c>
      <c r="K92" s="16">
        <v>195.3891</v>
      </c>
      <c r="L92" s="16">
        <v>100.6251</v>
      </c>
      <c r="M92" s="24">
        <v>27.982</v>
      </c>
      <c r="N92" s="25">
        <v>-27.907</v>
      </c>
      <c r="O92" s="25">
        <v>2.024</v>
      </c>
      <c r="P92" s="25">
        <v>-0.144</v>
      </c>
      <c r="Q92" s="12">
        <v>0.308</v>
      </c>
      <c r="R92" s="14">
        <f t="shared" si="29"/>
        <v>3.0691648057576075</v>
      </c>
      <c r="S92" s="14">
        <f t="shared" si="30"/>
        <v>-0.00981904783879517</v>
      </c>
      <c r="T92" s="3">
        <f t="shared" si="31"/>
        <v>-28.0608816560536</v>
      </c>
      <c r="U92" s="3">
        <f t="shared" si="32"/>
        <v>2.0359505707796077</v>
      </c>
      <c r="V92" s="3">
        <f t="shared" si="33"/>
        <v>-0.1462642906653116</v>
      </c>
      <c r="AD92" s="2">
        <f t="shared" si="40"/>
        <v>-28.0608816560536</v>
      </c>
      <c r="AE92" s="2">
        <f t="shared" si="41"/>
        <v>2.0359505707796077</v>
      </c>
      <c r="AF92" s="2">
        <f t="shared" si="42"/>
        <v>-0.1462642906653116</v>
      </c>
      <c r="AG92" s="4">
        <f t="shared" si="26"/>
        <v>81</v>
      </c>
      <c r="AH92" s="4">
        <f t="shared" si="27"/>
        <v>0</v>
      </c>
      <c r="AI92" s="2">
        <f t="shared" si="37"/>
        <v>-0.15388165605359916</v>
      </c>
      <c r="AJ92" s="2">
        <f t="shared" si="38"/>
        <v>0.011950570779607705</v>
      </c>
      <c r="AK92" s="2">
        <f t="shared" si="39"/>
        <v>-0.0022642906653116135</v>
      </c>
      <c r="AL92" s="25">
        <f t="shared" si="28"/>
        <v>0.15436161188577172</v>
      </c>
    </row>
    <row r="93" spans="1:38" ht="12.75">
      <c r="A93" s="12" t="s">
        <v>0</v>
      </c>
      <c r="B93" s="12">
        <v>0</v>
      </c>
      <c r="C93" s="12">
        <v>0</v>
      </c>
      <c r="D93" s="12">
        <v>0</v>
      </c>
      <c r="E93" s="12">
        <v>82</v>
      </c>
      <c r="F93" s="12">
        <f t="shared" si="24"/>
        <v>82</v>
      </c>
      <c r="G93" s="12">
        <f t="shared" si="25"/>
        <v>0</v>
      </c>
      <c r="H93" s="12">
        <v>1</v>
      </c>
      <c r="I93" s="12">
        <v>1.43</v>
      </c>
      <c r="J93" s="12">
        <v>1.3</v>
      </c>
      <c r="K93" s="16">
        <v>185.5598</v>
      </c>
      <c r="L93" s="16">
        <v>100.6254</v>
      </c>
      <c r="M93" s="24">
        <v>31.435</v>
      </c>
      <c r="N93" s="25">
        <v>-30.628</v>
      </c>
      <c r="O93" s="25">
        <v>7.069</v>
      </c>
      <c r="P93" s="25">
        <v>-0.178</v>
      </c>
      <c r="Q93" s="12">
        <v>0.285</v>
      </c>
      <c r="R93" s="14">
        <f t="shared" si="29"/>
        <v>2.9147665224079566</v>
      </c>
      <c r="S93" s="14">
        <f t="shared" si="30"/>
        <v>-0.009823760227775313</v>
      </c>
      <c r="T93" s="3">
        <f t="shared" si="31"/>
        <v>-30.7671595751881</v>
      </c>
      <c r="U93" s="3">
        <f t="shared" si="32"/>
        <v>7.100997881110482</v>
      </c>
      <c r="V93" s="3">
        <f t="shared" si="33"/>
        <v>-0.18020479908530646</v>
      </c>
      <c r="AD93" s="2">
        <f t="shared" si="40"/>
        <v>-30.7671595751881</v>
      </c>
      <c r="AE93" s="2">
        <f t="shared" si="41"/>
        <v>7.100997881110482</v>
      </c>
      <c r="AF93" s="2">
        <f t="shared" si="42"/>
        <v>-0.18020479908530646</v>
      </c>
      <c r="AG93" s="4">
        <f t="shared" si="26"/>
        <v>82</v>
      </c>
      <c r="AH93" s="4">
        <f t="shared" si="27"/>
        <v>0</v>
      </c>
      <c r="AI93" s="2">
        <f t="shared" si="37"/>
        <v>-0.13915957518809918</v>
      </c>
      <c r="AJ93" s="2">
        <f t="shared" si="38"/>
        <v>0.03199788111048196</v>
      </c>
      <c r="AK93" s="2">
        <f t="shared" si="39"/>
        <v>-0.0022047990853064636</v>
      </c>
      <c r="AL93" s="25">
        <f t="shared" si="28"/>
        <v>0.14280795811543326</v>
      </c>
    </row>
    <row r="94" spans="1:38" ht="12.75">
      <c r="A94" s="12" t="s">
        <v>0</v>
      </c>
      <c r="B94" s="12">
        <v>0</v>
      </c>
      <c r="C94" s="12">
        <v>0</v>
      </c>
      <c r="D94" s="12">
        <v>0</v>
      </c>
      <c r="E94" s="12">
        <v>83</v>
      </c>
      <c r="F94" s="12">
        <f t="shared" si="24"/>
        <v>83</v>
      </c>
      <c r="G94" s="12">
        <f t="shared" si="25"/>
        <v>0</v>
      </c>
      <c r="H94" s="12">
        <v>1</v>
      </c>
      <c r="I94" s="12">
        <v>1.43</v>
      </c>
      <c r="J94" s="12">
        <v>1.3</v>
      </c>
      <c r="K94" s="16">
        <v>177.7562</v>
      </c>
      <c r="L94" s="16">
        <v>100.6252</v>
      </c>
      <c r="M94" s="24">
        <v>31.037</v>
      </c>
      <c r="N94" s="25">
        <v>-29.16</v>
      </c>
      <c r="O94" s="25">
        <v>10.624</v>
      </c>
      <c r="P94" s="25">
        <v>-0.174</v>
      </c>
      <c r="Q94" s="12">
        <v>0.109</v>
      </c>
      <c r="R94" s="14">
        <f t="shared" si="29"/>
        <v>2.7921878602501904</v>
      </c>
      <c r="S94" s="14">
        <f t="shared" si="30"/>
        <v>-0.009820618635121958</v>
      </c>
      <c r="T94" s="3">
        <f t="shared" si="31"/>
        <v>-29.211438450500324</v>
      </c>
      <c r="U94" s="3">
        <f t="shared" si="32"/>
        <v>10.643308120575135</v>
      </c>
      <c r="V94" s="3">
        <f t="shared" si="33"/>
        <v>-0.17533285629033035</v>
      </c>
      <c r="AD94" s="2">
        <f t="shared" si="40"/>
        <v>-29.211438450500324</v>
      </c>
      <c r="AE94" s="2">
        <f t="shared" si="41"/>
        <v>10.643308120575135</v>
      </c>
      <c r="AF94" s="2">
        <f t="shared" si="42"/>
        <v>-0.17533285629033035</v>
      </c>
      <c r="AG94" s="4">
        <f t="shared" si="26"/>
        <v>83</v>
      </c>
      <c r="AH94" s="4">
        <f t="shared" si="27"/>
        <v>0</v>
      </c>
      <c r="AI94" s="2">
        <f t="shared" si="37"/>
        <v>-0.05143845050032425</v>
      </c>
      <c r="AJ94" s="2">
        <f t="shared" si="38"/>
        <v>0.019308120575134424</v>
      </c>
      <c r="AK94" s="2">
        <f t="shared" si="39"/>
        <v>-0.0013328562903303642</v>
      </c>
      <c r="AL94" s="25">
        <f t="shared" si="28"/>
        <v>0.05495902306181316</v>
      </c>
    </row>
    <row r="95" spans="1:38" ht="12.75">
      <c r="A95" s="12" t="s">
        <v>0</v>
      </c>
      <c r="B95" s="12">
        <v>0</v>
      </c>
      <c r="C95" s="12">
        <v>0</v>
      </c>
      <c r="D95" s="12">
        <v>0</v>
      </c>
      <c r="E95" s="12">
        <v>84</v>
      </c>
      <c r="F95" s="12">
        <f t="shared" si="24"/>
        <v>84</v>
      </c>
      <c r="G95" s="12">
        <f t="shared" si="25"/>
        <v>0</v>
      </c>
      <c r="H95" s="12">
        <v>1</v>
      </c>
      <c r="I95" s="12">
        <v>1.43</v>
      </c>
      <c r="J95" s="12">
        <v>1.3</v>
      </c>
      <c r="K95" s="16">
        <v>152.615</v>
      </c>
      <c r="L95" s="16">
        <v>100.1397</v>
      </c>
      <c r="M95" s="24">
        <v>32.497</v>
      </c>
      <c r="N95" s="25">
        <v>-23.903</v>
      </c>
      <c r="O95" s="25">
        <v>22.015</v>
      </c>
      <c r="P95" s="25">
        <v>0.058</v>
      </c>
      <c r="Q95" s="12">
        <v>0.237</v>
      </c>
      <c r="R95" s="14">
        <f t="shared" si="29"/>
        <v>2.397270814138032</v>
      </c>
      <c r="S95" s="14">
        <f t="shared" si="30"/>
        <v>-0.0021944024685327523</v>
      </c>
      <c r="T95" s="3">
        <f t="shared" si="31"/>
        <v>-23.990191954753488</v>
      </c>
      <c r="U95" s="3">
        <f t="shared" si="32"/>
        <v>22.096072224444438</v>
      </c>
      <c r="V95" s="3">
        <f t="shared" si="33"/>
        <v>0.058428523728509485</v>
      </c>
      <c r="AD95" s="2">
        <f t="shared" si="40"/>
        <v>-23.990191954753488</v>
      </c>
      <c r="AE95" s="2">
        <f t="shared" si="41"/>
        <v>22.096072224444438</v>
      </c>
      <c r="AF95" s="2">
        <f t="shared" si="42"/>
        <v>0.058428523728509485</v>
      </c>
      <c r="AG95" s="4">
        <f t="shared" si="26"/>
        <v>84</v>
      </c>
      <c r="AH95" s="4">
        <f t="shared" si="27"/>
        <v>0</v>
      </c>
      <c r="AI95" s="2">
        <f t="shared" si="37"/>
        <v>-0.0871919547534894</v>
      </c>
      <c r="AJ95" s="2">
        <f t="shared" si="38"/>
        <v>0.08107222444443707</v>
      </c>
      <c r="AK95" s="2">
        <f t="shared" si="39"/>
        <v>0.000428523728509482</v>
      </c>
      <c r="AL95" s="25">
        <f t="shared" si="28"/>
        <v>0.1190601788285639</v>
      </c>
    </row>
    <row r="96" spans="1:38" ht="12.75">
      <c r="A96" s="12" t="s">
        <v>0</v>
      </c>
      <c r="B96" s="12">
        <v>0</v>
      </c>
      <c r="C96" s="12">
        <v>0</v>
      </c>
      <c r="D96" s="12">
        <v>0</v>
      </c>
      <c r="E96" s="12">
        <v>85</v>
      </c>
      <c r="F96" s="12">
        <f t="shared" si="24"/>
        <v>85</v>
      </c>
      <c r="G96" s="12">
        <f t="shared" si="25"/>
        <v>0</v>
      </c>
      <c r="H96" s="12">
        <v>1</v>
      </c>
      <c r="I96" s="12">
        <v>1.43</v>
      </c>
      <c r="J96" s="12">
        <v>1.3</v>
      </c>
      <c r="K96" s="16">
        <v>134.2396</v>
      </c>
      <c r="L96" s="16">
        <v>100.2669</v>
      </c>
      <c r="M96" s="24">
        <v>34.61</v>
      </c>
      <c r="N96" s="25">
        <v>-17.729</v>
      </c>
      <c r="O96" s="25">
        <v>29.723</v>
      </c>
      <c r="P96" s="25">
        <v>-0.015</v>
      </c>
      <c r="Q96" s="12">
        <v>0.242</v>
      </c>
      <c r="R96" s="14">
        <f t="shared" si="29"/>
        <v>2.108630705904162</v>
      </c>
      <c r="S96" s="14">
        <f t="shared" si="30"/>
        <v>-0.004192455396215822</v>
      </c>
      <c r="T96" s="3">
        <f t="shared" si="31"/>
        <v>-17.79174708841215</v>
      </c>
      <c r="U96" s="3">
        <f t="shared" si="32"/>
        <v>29.82741850927602</v>
      </c>
      <c r="V96" s="3">
        <f t="shared" si="33"/>
        <v>-0.015607741814928633</v>
      </c>
      <c r="AD96" s="2">
        <f t="shared" si="40"/>
        <v>-17.79174708841215</v>
      </c>
      <c r="AE96" s="2">
        <f t="shared" si="41"/>
        <v>29.82741850927602</v>
      </c>
      <c r="AF96" s="2">
        <f t="shared" si="42"/>
        <v>-0.015607741814928633</v>
      </c>
      <c r="AG96" s="4">
        <f t="shared" si="26"/>
        <v>85</v>
      </c>
      <c r="AH96" s="4">
        <f t="shared" si="27"/>
        <v>0</v>
      </c>
      <c r="AI96" s="2">
        <f t="shared" si="37"/>
        <v>-0.06274708841215215</v>
      </c>
      <c r="AJ96" s="2">
        <f t="shared" si="38"/>
        <v>0.10441850927601948</v>
      </c>
      <c r="AK96" s="2">
        <f t="shared" si="39"/>
        <v>-0.0006077418149286334</v>
      </c>
      <c r="AL96" s="25">
        <f t="shared" si="28"/>
        <v>0.12182278741574672</v>
      </c>
    </row>
    <row r="97" spans="1:38" ht="12.75">
      <c r="A97" s="12" t="s">
        <v>0</v>
      </c>
      <c r="B97" s="12">
        <v>0</v>
      </c>
      <c r="C97" s="12">
        <v>0</v>
      </c>
      <c r="D97" s="12">
        <v>0</v>
      </c>
      <c r="E97" s="12">
        <v>86</v>
      </c>
      <c r="F97" s="12">
        <f t="shared" si="24"/>
        <v>86</v>
      </c>
      <c r="G97" s="12">
        <f t="shared" si="25"/>
        <v>0</v>
      </c>
      <c r="H97" s="12">
        <v>1</v>
      </c>
      <c r="I97" s="12">
        <v>1.43</v>
      </c>
      <c r="J97" s="12">
        <v>1.3</v>
      </c>
      <c r="K97" s="16">
        <v>133.0343</v>
      </c>
      <c r="L97" s="16">
        <v>100.2653</v>
      </c>
      <c r="M97" s="24">
        <v>41.701</v>
      </c>
      <c r="N97" s="25">
        <v>-20.68</v>
      </c>
      <c r="O97" s="25">
        <v>36.211</v>
      </c>
      <c r="P97" s="25">
        <v>-0.043</v>
      </c>
      <c r="Q97" s="12">
        <v>0.191</v>
      </c>
      <c r="R97" s="14">
        <f t="shared" si="29"/>
        <v>2.0896978977773033</v>
      </c>
      <c r="S97" s="14">
        <f t="shared" si="30"/>
        <v>-0.004167322654986982</v>
      </c>
      <c r="T97" s="3">
        <f t="shared" si="31"/>
        <v>-20.727816171379146</v>
      </c>
      <c r="U97" s="3">
        <f t="shared" si="32"/>
        <v>36.29427931082869</v>
      </c>
      <c r="V97" s="3">
        <f t="shared" si="33"/>
        <v>-0.04417899719928203</v>
      </c>
      <c r="AD97" s="2">
        <f t="shared" si="40"/>
        <v>-20.727816171379146</v>
      </c>
      <c r="AE97" s="2">
        <f t="shared" si="41"/>
        <v>36.29427931082869</v>
      </c>
      <c r="AF97" s="2">
        <f t="shared" si="42"/>
        <v>-0.04417899719928203</v>
      </c>
      <c r="AG97" s="4">
        <f t="shared" si="26"/>
        <v>86</v>
      </c>
      <c r="AH97" s="4">
        <f t="shared" si="27"/>
        <v>0</v>
      </c>
      <c r="AI97" s="2">
        <f t="shared" si="37"/>
        <v>-0.04781617137914651</v>
      </c>
      <c r="AJ97" s="2">
        <f t="shared" si="38"/>
        <v>0.08327931082869355</v>
      </c>
      <c r="AK97" s="2">
        <f t="shared" si="39"/>
        <v>-0.0011789971992820364</v>
      </c>
      <c r="AL97" s="25">
        <f t="shared" si="28"/>
        <v>0.09603759624156563</v>
      </c>
    </row>
    <row r="98" spans="1:16" ht="12.75">
      <c r="A98" s="12" t="s">
        <v>0</v>
      </c>
      <c r="B98" s="12">
        <v>0</v>
      </c>
      <c r="C98" s="12">
        <v>0</v>
      </c>
      <c r="D98" s="12">
        <v>0</v>
      </c>
      <c r="E98" s="12" t="s">
        <v>19</v>
      </c>
      <c r="I98" s="12">
        <v>1.43</v>
      </c>
      <c r="J98" s="12">
        <v>1.3</v>
      </c>
      <c r="K98" s="16">
        <v>131.6879</v>
      </c>
      <c r="L98" s="16">
        <v>100.1665</v>
      </c>
      <c r="M98" s="24">
        <v>44.929</v>
      </c>
      <c r="N98" s="25">
        <v>-21.451</v>
      </c>
      <c r="O98" s="25">
        <v>39.477</v>
      </c>
      <c r="P98" s="25">
        <v>0.012</v>
      </c>
    </row>
    <row r="99" spans="1:16" ht="12.75">
      <c r="A99" s="12" t="s">
        <v>0</v>
      </c>
      <c r="B99" s="12">
        <v>0</v>
      </c>
      <c r="C99" s="12">
        <v>0</v>
      </c>
      <c r="D99" s="12">
        <v>0</v>
      </c>
      <c r="E99" s="12" t="s">
        <v>20</v>
      </c>
      <c r="I99" s="12">
        <v>1.43</v>
      </c>
      <c r="J99" s="12">
        <v>1.3</v>
      </c>
      <c r="K99" s="16">
        <v>47.0128</v>
      </c>
      <c r="L99" s="16">
        <v>100.4034</v>
      </c>
      <c r="M99" s="24">
        <v>34.944</v>
      </c>
      <c r="N99" s="25">
        <v>25.84</v>
      </c>
      <c r="O99" s="25">
        <v>23.522</v>
      </c>
      <c r="P99" s="25">
        <v>-0.091</v>
      </c>
    </row>
    <row r="100" spans="1:16" ht="12.75">
      <c r="A100" s="12" t="s">
        <v>0</v>
      </c>
      <c r="B100" s="12">
        <v>0</v>
      </c>
      <c r="C100" s="12">
        <v>0</v>
      </c>
      <c r="D100" s="12">
        <v>0</v>
      </c>
      <c r="E100" s="12" t="s">
        <v>21</v>
      </c>
      <c r="I100" s="12">
        <v>1.43</v>
      </c>
      <c r="J100" s="12">
        <v>1.3</v>
      </c>
      <c r="K100" s="16">
        <v>325.0972</v>
      </c>
      <c r="L100" s="16">
        <v>101.589</v>
      </c>
      <c r="M100" s="24">
        <v>25.789</v>
      </c>
      <c r="N100" s="25">
        <v>9.902</v>
      </c>
      <c r="O100" s="25">
        <v>-23.803</v>
      </c>
      <c r="P100" s="25">
        <v>-0.513</v>
      </c>
    </row>
    <row r="101" spans="1:16" ht="12.75">
      <c r="A101" s="12" t="s">
        <v>0</v>
      </c>
      <c r="B101" s="12">
        <v>0</v>
      </c>
      <c r="C101" s="12">
        <v>0</v>
      </c>
      <c r="D101" s="12">
        <v>0</v>
      </c>
      <c r="E101" s="12" t="s">
        <v>22</v>
      </c>
      <c r="I101" s="12">
        <v>1.43</v>
      </c>
      <c r="J101" s="12">
        <v>1.3</v>
      </c>
      <c r="K101" s="16">
        <v>213.3911</v>
      </c>
      <c r="L101" s="16">
        <v>101.0032</v>
      </c>
      <c r="M101" s="24">
        <v>38.135</v>
      </c>
      <c r="N101" s="25">
        <v>-37.29</v>
      </c>
      <c r="O101" s="25">
        <v>-7.961</v>
      </c>
      <c r="P101" s="25">
        <v>-0.47</v>
      </c>
    </row>
    <row r="102" spans="1:16" ht="12.75">
      <c r="A102" s="12" t="s">
        <v>0</v>
      </c>
      <c r="B102" s="12">
        <v>0</v>
      </c>
      <c r="C102" s="12">
        <v>0</v>
      </c>
      <c r="D102" s="12">
        <v>0</v>
      </c>
      <c r="E102" s="12" t="s">
        <v>23</v>
      </c>
      <c r="I102" s="12">
        <v>1.43</v>
      </c>
      <c r="J102" s="12">
        <v>1.2</v>
      </c>
      <c r="K102" s="16">
        <v>269.5175</v>
      </c>
      <c r="L102" s="16">
        <v>101.0382</v>
      </c>
      <c r="M102" s="24">
        <v>43.767</v>
      </c>
      <c r="N102" s="25">
        <v>-20.162</v>
      </c>
      <c r="O102" s="25">
        <v>-38.84</v>
      </c>
      <c r="P102" s="25">
        <v>-0.483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E1" activeCellId="1" sqref="A1:B16384 E1:E16384"/>
    </sheetView>
  </sheetViews>
  <sheetFormatPr defaultColWidth="9.140625" defaultRowHeight="12.75"/>
  <cols>
    <col min="1" max="3" width="8.8515625" style="1" customWidth="1"/>
  </cols>
  <sheetData>
    <row r="1" spans="1:5" ht="12.75">
      <c r="A1" s="1" t="s">
        <v>36</v>
      </c>
      <c r="B1" s="1" t="s">
        <v>35</v>
      </c>
      <c r="C1" s="1" t="s">
        <v>26</v>
      </c>
      <c r="D1" t="s">
        <v>41</v>
      </c>
      <c r="E1" t="s">
        <v>42</v>
      </c>
    </row>
    <row r="2" spans="1:5" ht="12.75">
      <c r="A2" s="1">
        <v>-22.681347269215838</v>
      </c>
      <c r="B2" s="1">
        <v>9.210124524602346</v>
      </c>
      <c r="C2" s="1">
        <v>-0.389425205928292</v>
      </c>
      <c r="D2">
        <v>1</v>
      </c>
      <c r="E2">
        <v>1</v>
      </c>
    </row>
    <row r="3" spans="1:5" ht="12.75">
      <c r="A3" s="1">
        <v>-18.86713108843336</v>
      </c>
      <c r="B3" s="1">
        <v>2.352797650468604</v>
      </c>
      <c r="C3" s="1">
        <v>-0.1924340363870751</v>
      </c>
      <c r="D3">
        <v>2</v>
      </c>
      <c r="E3">
        <v>1</v>
      </c>
    </row>
    <row r="4" spans="1:5" ht="12.75">
      <c r="A4" s="1">
        <v>-16.112772655256432</v>
      </c>
      <c r="B4" s="1">
        <v>2.601512842949677</v>
      </c>
      <c r="C4" s="1">
        <v>-0.12950055489063358</v>
      </c>
      <c r="D4">
        <v>3</v>
      </c>
      <c r="E4">
        <v>1</v>
      </c>
    </row>
    <row r="5" spans="1:15" ht="12.75">
      <c r="A5" s="1">
        <v>-16.69492233778722</v>
      </c>
      <c r="B5" s="1">
        <v>11.877310773444197</v>
      </c>
      <c r="C5" s="1">
        <v>-0.21364375282013545</v>
      </c>
      <c r="D5">
        <v>4</v>
      </c>
      <c r="E5">
        <v>1</v>
      </c>
      <c r="K5">
        <v>1</v>
      </c>
      <c r="L5">
        <v>-7.961</v>
      </c>
      <c r="M5">
        <v>-37.29</v>
      </c>
      <c r="N5">
        <v>-0.47</v>
      </c>
      <c r="O5">
        <v>1</v>
      </c>
    </row>
    <row r="6" spans="1:15" ht="12.75">
      <c r="A6" s="1">
        <v>-12.758205206179287</v>
      </c>
      <c r="B6" s="1">
        <v>9.965536230673516</v>
      </c>
      <c r="C6" s="1">
        <v>0.12707559351643644</v>
      </c>
      <c r="D6">
        <v>5</v>
      </c>
      <c r="E6">
        <v>1</v>
      </c>
      <c r="K6">
        <v>2</v>
      </c>
      <c r="L6">
        <v>39.477</v>
      </c>
      <c r="M6">
        <v>-21.451</v>
      </c>
      <c r="N6">
        <v>0.012</v>
      </c>
      <c r="O6">
        <v>1</v>
      </c>
    </row>
    <row r="7" spans="1:15" ht="12.75">
      <c r="A7" s="1">
        <v>-10.293705557223168</v>
      </c>
      <c r="B7" s="1">
        <v>7.268093320886812</v>
      </c>
      <c r="C7" s="1">
        <v>0.019330988649310807</v>
      </c>
      <c r="D7">
        <v>6</v>
      </c>
      <c r="E7">
        <v>1</v>
      </c>
      <c r="K7">
        <v>3</v>
      </c>
      <c r="L7">
        <v>23.522</v>
      </c>
      <c r="M7">
        <v>25.84</v>
      </c>
      <c r="N7">
        <v>-0.091</v>
      </c>
      <c r="O7">
        <v>1</v>
      </c>
    </row>
    <row r="8" spans="1:15" ht="12.75">
      <c r="A8" s="1">
        <v>-11.095933528577403</v>
      </c>
      <c r="B8" s="1">
        <v>13.080075708113139</v>
      </c>
      <c r="C8" s="1">
        <v>0.11838753168509139</v>
      </c>
      <c r="D8">
        <v>7</v>
      </c>
      <c r="E8">
        <v>1</v>
      </c>
      <c r="K8">
        <v>4</v>
      </c>
      <c r="L8">
        <v>-23.803</v>
      </c>
      <c r="M8">
        <v>9.902</v>
      </c>
      <c r="N8">
        <v>-0.513</v>
      </c>
      <c r="O8">
        <v>1</v>
      </c>
    </row>
    <row r="9" spans="1:15" ht="12.75">
      <c r="A9" s="1">
        <v>-7.189866601079484</v>
      </c>
      <c r="B9" s="1">
        <v>5.7254835560043595</v>
      </c>
      <c r="C9" s="1">
        <v>0.03873906309127109</v>
      </c>
      <c r="D9">
        <v>8</v>
      </c>
      <c r="E9">
        <v>1</v>
      </c>
      <c r="K9">
        <v>1</v>
      </c>
      <c r="L9">
        <v>-7.961</v>
      </c>
      <c r="M9">
        <v>-37.29</v>
      </c>
      <c r="N9">
        <v>-0.47</v>
      </c>
      <c r="O9">
        <v>1</v>
      </c>
    </row>
    <row r="10" spans="1:5" ht="12.75">
      <c r="A10" s="1">
        <v>-4.329786436147535</v>
      </c>
      <c r="B10" s="1">
        <v>9.680859200611765</v>
      </c>
      <c r="C10" s="1">
        <v>-0.10015387305743165</v>
      </c>
      <c r="D10">
        <v>9</v>
      </c>
      <c r="E10">
        <v>1</v>
      </c>
    </row>
    <row r="11" spans="1:5" ht="12.75">
      <c r="A11" s="1">
        <v>-4.798142034803633</v>
      </c>
      <c r="B11" s="1">
        <v>13.340829655288896</v>
      </c>
      <c r="C11" s="1">
        <v>-0.13925289676212074</v>
      </c>
      <c r="D11">
        <v>10</v>
      </c>
      <c r="E11">
        <v>1</v>
      </c>
    </row>
    <row r="12" spans="1:5" ht="12.75">
      <c r="A12" s="1">
        <v>3.318046761606686</v>
      </c>
      <c r="B12" s="1">
        <v>12.60458459244691</v>
      </c>
      <c r="C12" s="1">
        <v>-0.12562705185745565</v>
      </c>
      <c r="D12">
        <v>11</v>
      </c>
      <c r="E12">
        <v>1</v>
      </c>
    </row>
    <row r="13" spans="1:5" ht="12.75">
      <c r="A13" s="1">
        <v>0.7057425671851256</v>
      </c>
      <c r="B13" s="1">
        <v>17.34288261077283</v>
      </c>
      <c r="C13" s="1">
        <v>-0.07945746063649839</v>
      </c>
      <c r="D13">
        <v>12</v>
      </c>
      <c r="E13">
        <v>1</v>
      </c>
    </row>
    <row r="14" spans="1:5" ht="12.75">
      <c r="A14" s="1">
        <v>9.01457228731906</v>
      </c>
      <c r="B14" s="1">
        <v>9.716698521835383</v>
      </c>
      <c r="C14" s="1">
        <v>-0.11093269280309442</v>
      </c>
      <c r="D14">
        <v>13</v>
      </c>
      <c r="E14">
        <v>1</v>
      </c>
    </row>
    <row r="15" spans="1:14" ht="12.75">
      <c r="A15" s="1">
        <v>9.306935155765137</v>
      </c>
      <c r="B15" s="1">
        <v>14.939787418926262</v>
      </c>
      <c r="C15" s="1">
        <v>-0.04809024025919961</v>
      </c>
      <c r="D15">
        <v>14</v>
      </c>
      <c r="E15">
        <v>1</v>
      </c>
      <c r="K15">
        <v>2</v>
      </c>
      <c r="L15">
        <v>39.477</v>
      </c>
      <c r="M15">
        <v>-21.451</v>
      </c>
      <c r="N15">
        <v>0.012</v>
      </c>
    </row>
    <row r="16" spans="1:14" ht="12.75">
      <c r="A16" s="1">
        <v>6.381361142783007</v>
      </c>
      <c r="B16" s="1">
        <v>18.582121890916046</v>
      </c>
      <c r="C16" s="1">
        <v>-0.1272488999351064</v>
      </c>
      <c r="D16">
        <v>15</v>
      </c>
      <c r="E16">
        <v>1</v>
      </c>
      <c r="K16">
        <v>3</v>
      </c>
      <c r="L16">
        <v>23.522</v>
      </c>
      <c r="M16">
        <v>25.84</v>
      </c>
      <c r="N16">
        <v>-0.091</v>
      </c>
    </row>
    <row r="17" spans="1:14" ht="12.75">
      <c r="A17" s="1">
        <v>12.098308129287219</v>
      </c>
      <c r="B17" s="1">
        <v>19.590710526661248</v>
      </c>
      <c r="C17" s="1">
        <v>-0.12372040339259183</v>
      </c>
      <c r="D17">
        <v>16</v>
      </c>
      <c r="E17">
        <v>1</v>
      </c>
      <c r="K17">
        <v>4</v>
      </c>
      <c r="L17">
        <v>-23.803</v>
      </c>
      <c r="M17">
        <v>9.902</v>
      </c>
      <c r="N17">
        <v>-0.513</v>
      </c>
    </row>
    <row r="18" spans="1:14" ht="12.75">
      <c r="A18" s="1">
        <v>17.098638223173126</v>
      </c>
      <c r="B18" s="1">
        <v>16.84669093465944</v>
      </c>
      <c r="C18" s="1">
        <v>-0.07395027606358098</v>
      </c>
      <c r="D18">
        <v>17</v>
      </c>
      <c r="E18">
        <v>1</v>
      </c>
      <c r="K18">
        <v>1</v>
      </c>
      <c r="L18">
        <v>-7.961</v>
      </c>
      <c r="M18">
        <v>-37.29</v>
      </c>
      <c r="N18">
        <v>-0.47</v>
      </c>
    </row>
    <row r="19" spans="1:5" ht="12.75">
      <c r="A19" s="1">
        <v>20.564930229420384</v>
      </c>
      <c r="B19" s="1">
        <v>15.380105844950998</v>
      </c>
      <c r="C19" s="1">
        <v>-0.02514221596945762</v>
      </c>
      <c r="D19">
        <v>18</v>
      </c>
      <c r="E19">
        <v>1</v>
      </c>
    </row>
    <row r="20" spans="1:5" ht="12.75">
      <c r="A20" s="1">
        <v>21.666629270780767</v>
      </c>
      <c r="B20" s="1">
        <v>20.999790461691095</v>
      </c>
      <c r="C20" s="1">
        <v>0.052032970982438906</v>
      </c>
      <c r="D20">
        <v>19</v>
      </c>
      <c r="E20">
        <v>1</v>
      </c>
    </row>
    <row r="21" spans="1:5" ht="12.75">
      <c r="A21" s="1">
        <v>23.39138531576535</v>
      </c>
      <c r="B21" s="1">
        <v>18.947669458356494</v>
      </c>
      <c r="C21" s="1">
        <v>-0.009728688041183459</v>
      </c>
      <c r="D21">
        <v>20</v>
      </c>
      <c r="E21">
        <v>1</v>
      </c>
    </row>
    <row r="22" spans="1:5" ht="12.75">
      <c r="A22" s="1">
        <v>-12.524819633867162</v>
      </c>
      <c r="B22" s="1">
        <v>-3.795280847100857</v>
      </c>
      <c r="C22" s="1">
        <v>-0.18467035247239882</v>
      </c>
      <c r="D22">
        <v>21</v>
      </c>
      <c r="E22">
        <v>1</v>
      </c>
    </row>
    <row r="23" spans="1:5" ht="12.75">
      <c r="A23" s="1">
        <v>-8.924290309885698</v>
      </c>
      <c r="B23" s="1">
        <v>-4.126619970785152</v>
      </c>
      <c r="C23" s="1">
        <v>-0.19319704763095857</v>
      </c>
      <c r="D23">
        <v>22</v>
      </c>
      <c r="E23">
        <v>1</v>
      </c>
    </row>
    <row r="24" spans="1:5" ht="12.75">
      <c r="A24" s="1">
        <v>-8.935786821500328</v>
      </c>
      <c r="B24" s="1">
        <v>2.379965523632273</v>
      </c>
      <c r="C24" s="1">
        <v>-0.04742318626049011</v>
      </c>
      <c r="D24">
        <v>23</v>
      </c>
      <c r="E24">
        <v>1</v>
      </c>
    </row>
    <row r="25" spans="1:5" ht="12.75">
      <c r="A25" s="1">
        <v>-5.4745391188885195</v>
      </c>
      <c r="B25" s="1">
        <v>1.8081047045306216</v>
      </c>
      <c r="C25" s="1">
        <v>-0.005896332597838672</v>
      </c>
      <c r="D25">
        <v>24</v>
      </c>
      <c r="E25">
        <v>1</v>
      </c>
    </row>
    <row r="26" spans="1:5" ht="12.75">
      <c r="A26" s="1">
        <v>-4.6324947017282145</v>
      </c>
      <c r="B26" s="1">
        <v>-4.460195381922874</v>
      </c>
      <c r="C26" s="1">
        <v>-0.16674272279850516</v>
      </c>
      <c r="D26">
        <v>25</v>
      </c>
      <c r="E26">
        <v>1</v>
      </c>
    </row>
    <row r="27" spans="1:5" ht="12.75">
      <c r="A27" s="1">
        <v>1.1639868480057671</v>
      </c>
      <c r="B27" s="1">
        <v>-6.349398919924391</v>
      </c>
      <c r="C27" s="1">
        <v>-0.22565850662196785</v>
      </c>
      <c r="D27">
        <v>26</v>
      </c>
      <c r="E27">
        <v>1</v>
      </c>
    </row>
    <row r="28" spans="1:5" ht="12.75">
      <c r="A28" s="1">
        <v>3.050433714168882</v>
      </c>
      <c r="B28" s="1">
        <v>-5.4899058536150385</v>
      </c>
      <c r="C28" s="1">
        <v>-0.21624828361331172</v>
      </c>
      <c r="D28">
        <v>27</v>
      </c>
      <c r="E28">
        <v>1</v>
      </c>
    </row>
    <row r="29" spans="1:5" ht="12.75">
      <c r="A29" s="1">
        <v>5.93639456724996</v>
      </c>
      <c r="B29" s="1">
        <v>-2.612188665073755</v>
      </c>
      <c r="C29" s="1">
        <v>-0.13224210185506546</v>
      </c>
      <c r="D29">
        <v>28</v>
      </c>
      <c r="E29">
        <v>1</v>
      </c>
    </row>
    <row r="30" spans="1:5" ht="12.75">
      <c r="A30" s="1">
        <v>7.1762386135762135</v>
      </c>
      <c r="B30" s="1">
        <v>4.723627790019164</v>
      </c>
      <c r="C30" s="1">
        <v>-0.10317399592672347</v>
      </c>
      <c r="D30">
        <v>29</v>
      </c>
      <c r="E30">
        <v>1</v>
      </c>
    </row>
    <row r="31" spans="1:5" ht="12.75">
      <c r="A31" s="1">
        <v>7.843764840925231</v>
      </c>
      <c r="B31" s="1">
        <v>6.154748559819717</v>
      </c>
      <c r="C31" s="1">
        <v>-0.0825547827321439</v>
      </c>
      <c r="D31">
        <v>30</v>
      </c>
      <c r="E31">
        <v>1</v>
      </c>
    </row>
    <row r="32" spans="1:5" ht="12.75">
      <c r="A32" s="1">
        <v>12.1414325667142</v>
      </c>
      <c r="B32" s="1">
        <v>0.06551198598389076</v>
      </c>
      <c r="C32" s="1">
        <v>-0.05377270641818824</v>
      </c>
      <c r="D32">
        <v>31</v>
      </c>
      <c r="E32">
        <v>1</v>
      </c>
    </row>
    <row r="33" spans="1:5" ht="12.75">
      <c r="A33" s="1">
        <v>14.941929264696544</v>
      </c>
      <c r="B33" s="1">
        <v>-3.8688757141492274</v>
      </c>
      <c r="C33" s="1">
        <v>0.03112858213179276</v>
      </c>
      <c r="D33">
        <v>32</v>
      </c>
      <c r="E33">
        <v>1</v>
      </c>
    </row>
    <row r="34" spans="1:5" ht="12.75">
      <c r="A34" s="1">
        <v>16.298615910167545</v>
      </c>
      <c r="B34" s="1">
        <v>1.119633472208262</v>
      </c>
      <c r="C34" s="1">
        <v>0.00571584676894582</v>
      </c>
      <c r="D34">
        <v>33</v>
      </c>
      <c r="E34">
        <v>1</v>
      </c>
    </row>
    <row r="35" spans="1:5" ht="12.75">
      <c r="A35" s="1">
        <v>16.884271111821256</v>
      </c>
      <c r="B35" s="1">
        <v>6.226013888094836</v>
      </c>
      <c r="C35" s="1">
        <v>0.011020641418893598</v>
      </c>
      <c r="D35">
        <v>34</v>
      </c>
      <c r="E35">
        <v>1</v>
      </c>
    </row>
    <row r="36" spans="1:5" ht="12.75">
      <c r="A36" s="1">
        <v>19.461432444648857</v>
      </c>
      <c r="B36" s="1">
        <v>4.681136416465627</v>
      </c>
      <c r="C36" s="1">
        <v>-0.06978814481336618</v>
      </c>
      <c r="D36">
        <v>35</v>
      </c>
      <c r="E36">
        <v>1</v>
      </c>
    </row>
    <row r="37" spans="1:5" ht="12.75">
      <c r="A37" s="1">
        <v>19.827927079785574</v>
      </c>
      <c r="B37" s="1">
        <v>9.317231050411669</v>
      </c>
      <c r="C37" s="1">
        <v>-0.027751456254857282</v>
      </c>
      <c r="D37">
        <v>36</v>
      </c>
      <c r="E37">
        <v>1</v>
      </c>
    </row>
    <row r="38" spans="1:5" ht="12.75">
      <c r="A38" s="1">
        <v>22.59707308237331</v>
      </c>
      <c r="B38" s="1">
        <v>5.403478274906046</v>
      </c>
      <c r="C38" s="1">
        <v>-0.05266009182608285</v>
      </c>
      <c r="D38">
        <v>37</v>
      </c>
      <c r="E38">
        <v>1</v>
      </c>
    </row>
    <row r="39" spans="1:5" ht="12.75">
      <c r="A39" s="1">
        <v>26.539410446215477</v>
      </c>
      <c r="B39" s="1">
        <v>9.674353325250475</v>
      </c>
      <c r="C39" s="1">
        <v>-0.0393759097748515</v>
      </c>
      <c r="D39">
        <v>38</v>
      </c>
      <c r="E39">
        <v>1</v>
      </c>
    </row>
    <row r="40" spans="1:5" ht="12.75">
      <c r="A40" s="1">
        <v>-12.448105550308194</v>
      </c>
      <c r="B40" s="1">
        <v>-12.127953215606164</v>
      </c>
      <c r="C40" s="1">
        <v>-0.312381989469117</v>
      </c>
      <c r="D40">
        <v>39</v>
      </c>
      <c r="E40">
        <v>1</v>
      </c>
    </row>
    <row r="41" spans="1:5" ht="12.75">
      <c r="A41" s="1">
        <v>-10.222242553389817</v>
      </c>
      <c r="B41" s="1">
        <v>-13.889235545090497</v>
      </c>
      <c r="C41" s="1">
        <v>-0.2879035805794077</v>
      </c>
      <c r="D41">
        <v>40</v>
      </c>
      <c r="E41">
        <v>1</v>
      </c>
    </row>
    <row r="42" spans="1:5" ht="12.75">
      <c r="A42" s="1">
        <v>-11.339547095722589</v>
      </c>
      <c r="B42" s="1">
        <v>-8.171334345539993</v>
      </c>
      <c r="C42" s="1">
        <v>-0.244553971128169</v>
      </c>
      <c r="D42">
        <v>41</v>
      </c>
      <c r="E42">
        <v>1</v>
      </c>
    </row>
    <row r="43" spans="1:5" ht="12.75">
      <c r="A43" s="1">
        <v>-8.308264833729949</v>
      </c>
      <c r="B43" s="1">
        <v>-9.321729018735763</v>
      </c>
      <c r="C43" s="1">
        <v>-0.1496489833091842</v>
      </c>
      <c r="D43">
        <v>42</v>
      </c>
      <c r="E43">
        <v>1</v>
      </c>
    </row>
    <row r="44" spans="1:5" ht="12.75">
      <c r="A44" s="1">
        <v>-7.400292613418489</v>
      </c>
      <c r="B44" s="1">
        <v>-15.13035291745875</v>
      </c>
      <c r="C44" s="1">
        <v>-0.2739725596267242</v>
      </c>
      <c r="D44">
        <v>43</v>
      </c>
      <c r="E44">
        <v>1</v>
      </c>
    </row>
    <row r="45" spans="1:5" ht="12.75">
      <c r="A45" s="1">
        <v>-2.47331091174562</v>
      </c>
      <c r="B45" s="1">
        <v>-14.016557468023944</v>
      </c>
      <c r="C45" s="1">
        <v>-0.15730798704915472</v>
      </c>
      <c r="D45">
        <v>44</v>
      </c>
      <c r="E45">
        <v>1</v>
      </c>
    </row>
    <row r="46" spans="1:5" ht="12.75">
      <c r="A46" s="1">
        <v>4.470042949709215</v>
      </c>
      <c r="B46" s="1">
        <v>-13.686094596993621</v>
      </c>
      <c r="C46" s="1">
        <v>-0.032274335299770696</v>
      </c>
      <c r="D46">
        <v>45</v>
      </c>
      <c r="E46">
        <v>1</v>
      </c>
    </row>
    <row r="47" spans="1:5" ht="12.75">
      <c r="A47" s="1">
        <v>4.782217056890526</v>
      </c>
      <c r="B47" s="1">
        <v>-9.129006935735932</v>
      </c>
      <c r="C47" s="1">
        <v>-0.16619653622311276</v>
      </c>
      <c r="D47">
        <v>46</v>
      </c>
      <c r="E47">
        <v>1</v>
      </c>
    </row>
    <row r="48" spans="1:5" ht="12.75">
      <c r="A48" s="1">
        <v>8.18004723572124</v>
      </c>
      <c r="B48" s="1">
        <v>-15.382970746390065</v>
      </c>
      <c r="C48" s="1">
        <v>-0.05973855472023454</v>
      </c>
      <c r="D48">
        <v>47</v>
      </c>
      <c r="E48">
        <v>1</v>
      </c>
    </row>
    <row r="49" spans="1:5" ht="12.75">
      <c r="A49" s="1">
        <v>10.21166705122356</v>
      </c>
      <c r="B49" s="1">
        <v>-12.084171305102338</v>
      </c>
      <c r="C49" s="1">
        <v>0.009492100273932824</v>
      </c>
      <c r="D49">
        <v>48</v>
      </c>
      <c r="E49">
        <v>1</v>
      </c>
    </row>
    <row r="50" spans="1:5" ht="12.75">
      <c r="A50" s="1">
        <v>14.014735875387467</v>
      </c>
      <c r="B50" s="1">
        <v>-13.924635425150587</v>
      </c>
      <c r="C50" s="1">
        <v>-0.09475068357820532</v>
      </c>
      <c r="D50">
        <v>49</v>
      </c>
      <c r="E50">
        <v>1</v>
      </c>
    </row>
    <row r="51" spans="1:5" ht="12.75">
      <c r="A51" s="1">
        <v>9.37624791389415</v>
      </c>
      <c r="B51" s="1">
        <v>-6.870109297414295</v>
      </c>
      <c r="C51" s="1">
        <v>0.05964874715231297</v>
      </c>
      <c r="D51">
        <v>50</v>
      </c>
      <c r="E51">
        <v>1</v>
      </c>
    </row>
    <row r="52" spans="1:5" ht="12.75">
      <c r="A52" s="1">
        <v>11.58783472966857</v>
      </c>
      <c r="B52" s="1">
        <v>-8.79979637130764</v>
      </c>
      <c r="C52" s="1">
        <v>0.07784301189797982</v>
      </c>
      <c r="D52">
        <v>51</v>
      </c>
      <c r="E52">
        <v>1</v>
      </c>
    </row>
    <row r="53" spans="1:5" ht="12.75">
      <c r="A53" s="1">
        <v>17.45470506636568</v>
      </c>
      <c r="B53" s="1">
        <v>-10.1468981973479</v>
      </c>
      <c r="C53" s="1">
        <v>-0.04325781034689391</v>
      </c>
      <c r="D53">
        <v>52</v>
      </c>
      <c r="E53">
        <v>1</v>
      </c>
    </row>
    <row r="54" spans="1:5" ht="12.75">
      <c r="A54" s="1">
        <v>21.512476986229427</v>
      </c>
      <c r="B54" s="1">
        <v>-10.383047852766316</v>
      </c>
      <c r="C54" s="1">
        <v>-0.005305040977925307</v>
      </c>
      <c r="D54">
        <v>53</v>
      </c>
      <c r="E54">
        <v>1</v>
      </c>
    </row>
    <row r="55" spans="1:5" ht="12.75">
      <c r="A55" s="1">
        <v>19.87444507658819</v>
      </c>
      <c r="B55" s="1">
        <v>-8.088416717959138</v>
      </c>
      <c r="C55" s="1">
        <v>-0.042371384859767075</v>
      </c>
      <c r="D55">
        <v>54</v>
      </c>
      <c r="E55">
        <v>1</v>
      </c>
    </row>
    <row r="56" spans="1:5" ht="12.75">
      <c r="A56" s="1">
        <v>19.7253547998689</v>
      </c>
      <c r="B56" s="1">
        <v>-3.3129159642320385</v>
      </c>
      <c r="C56" s="1">
        <v>-0.05700824373669888</v>
      </c>
      <c r="D56">
        <v>55</v>
      </c>
      <c r="E56">
        <v>1</v>
      </c>
    </row>
    <row r="57" spans="1:5" ht="12.75">
      <c r="A57" s="1">
        <v>23.17593489621909</v>
      </c>
      <c r="B57" s="1">
        <v>-0.6762265898055766</v>
      </c>
      <c r="C57" s="1">
        <v>-0.050392725612851935</v>
      </c>
      <c r="D57">
        <v>56</v>
      </c>
      <c r="E57">
        <v>1</v>
      </c>
    </row>
    <row r="58" spans="1:5" ht="12.75">
      <c r="A58" s="1">
        <v>23.559238136140724</v>
      </c>
      <c r="B58" s="1">
        <v>-5.6649189952429335</v>
      </c>
      <c r="C58" s="1">
        <v>0.018859449577534687</v>
      </c>
      <c r="D58">
        <v>57</v>
      </c>
      <c r="E58">
        <v>1</v>
      </c>
    </row>
    <row r="59" spans="1:5" ht="12.75">
      <c r="A59" s="1">
        <v>26.66591254674686</v>
      </c>
      <c r="B59" s="1">
        <v>-3.2457307902099424</v>
      </c>
      <c r="C59" s="1">
        <v>0.0070826019976420185</v>
      </c>
      <c r="D59">
        <v>58</v>
      </c>
      <c r="E59">
        <v>1</v>
      </c>
    </row>
    <row r="60" spans="1:5" ht="12.75">
      <c r="A60" s="1">
        <v>26.188237022724756</v>
      </c>
      <c r="B60" s="1">
        <v>0.2315369900537021</v>
      </c>
      <c r="C60" s="1">
        <v>-0.05112656641672257</v>
      </c>
      <c r="D60">
        <v>59</v>
      </c>
      <c r="E60">
        <v>1</v>
      </c>
    </row>
    <row r="61" spans="1:5" ht="12.75">
      <c r="A61" s="1">
        <v>31.575712483872458</v>
      </c>
      <c r="B61" s="1">
        <v>-5.504353300332814</v>
      </c>
      <c r="C61" s="1">
        <v>0.04526582191246242</v>
      </c>
      <c r="D61">
        <v>60</v>
      </c>
      <c r="E61">
        <v>1</v>
      </c>
    </row>
    <row r="62" spans="1:5" ht="12.75">
      <c r="A62" s="1">
        <v>-11.730132107431436</v>
      </c>
      <c r="B62" s="1">
        <v>-22.819186063040174</v>
      </c>
      <c r="C62" s="1">
        <v>-0.39755773386359305</v>
      </c>
      <c r="D62">
        <v>61</v>
      </c>
      <c r="E62">
        <v>1</v>
      </c>
    </row>
    <row r="63" spans="1:5" ht="12.75">
      <c r="A63" s="1">
        <v>-11.960723859913834</v>
      </c>
      <c r="B63" s="1">
        <v>-19.630981161036328</v>
      </c>
      <c r="C63" s="1">
        <v>-0.31466549441626207</v>
      </c>
      <c r="D63">
        <v>62</v>
      </c>
      <c r="E63">
        <v>1</v>
      </c>
    </row>
    <row r="64" spans="1:5" ht="12.75">
      <c r="A64" s="1">
        <v>-7.714811495609746</v>
      </c>
      <c r="B64" s="1">
        <v>-24.507909140991487</v>
      </c>
      <c r="C64" s="1">
        <v>-0.22845379634425017</v>
      </c>
      <c r="D64">
        <v>63</v>
      </c>
      <c r="E64">
        <v>1</v>
      </c>
    </row>
    <row r="65" spans="1:5" ht="12.75">
      <c r="A65" s="1">
        <v>-5.182268497621126</v>
      </c>
      <c r="B65" s="1">
        <v>-25.397687340248407</v>
      </c>
      <c r="C65" s="1">
        <v>-0.22975441004861374</v>
      </c>
      <c r="D65">
        <v>64</v>
      </c>
      <c r="E65">
        <v>1</v>
      </c>
    </row>
    <row r="66" spans="1:5" ht="12.75">
      <c r="A66" s="1">
        <v>-1.4231282396516285</v>
      </c>
      <c r="B66" s="1">
        <v>-21.614243024868763</v>
      </c>
      <c r="C66" s="1">
        <v>-0.12121848144217778</v>
      </c>
      <c r="D66">
        <v>65</v>
      </c>
      <c r="E66">
        <v>1</v>
      </c>
    </row>
    <row r="67" spans="1:5" ht="12.75">
      <c r="A67" s="1">
        <v>2.467179195665272</v>
      </c>
      <c r="B67" s="1">
        <v>-19.328506255542674</v>
      </c>
      <c r="C67" s="1">
        <v>-0.03145818630289457</v>
      </c>
      <c r="D67">
        <v>66</v>
      </c>
      <c r="E67">
        <v>1</v>
      </c>
    </row>
    <row r="68" spans="1:5" ht="12.75">
      <c r="A68" s="1">
        <v>4.106415862185053</v>
      </c>
      <c r="B68" s="1">
        <v>-21.52257949748416</v>
      </c>
      <c r="C68" s="1">
        <v>-0.17247041625410442</v>
      </c>
      <c r="D68">
        <v>67</v>
      </c>
      <c r="E68">
        <v>1</v>
      </c>
    </row>
    <row r="69" spans="1:5" ht="12.75">
      <c r="A69" s="1">
        <v>9.236760120738616</v>
      </c>
      <c r="B69" s="1">
        <v>-24.82695183785194</v>
      </c>
      <c r="C69" s="1">
        <v>-0.09652850353301554</v>
      </c>
      <c r="D69">
        <v>68</v>
      </c>
      <c r="E69">
        <v>1</v>
      </c>
    </row>
    <row r="70" spans="1:5" ht="12.75">
      <c r="A70" s="1">
        <v>11.327931992124887</v>
      </c>
      <c r="B70" s="1">
        <v>-23.86094362170987</v>
      </c>
      <c r="C70" s="1">
        <v>-0.11318000200845582</v>
      </c>
      <c r="D70">
        <v>69</v>
      </c>
      <c r="E70">
        <v>1</v>
      </c>
    </row>
    <row r="71" spans="1:5" ht="12.75">
      <c r="A71" s="1">
        <v>14.472825314642485</v>
      </c>
      <c r="B71" s="1">
        <v>-22.687819014583425</v>
      </c>
      <c r="C71" s="1">
        <v>-0.10651590506862421</v>
      </c>
      <c r="D71">
        <v>70</v>
      </c>
      <c r="E71">
        <v>1</v>
      </c>
    </row>
    <row r="72" spans="1:5" ht="12.75">
      <c r="A72" s="1">
        <v>16.26252526576427</v>
      </c>
      <c r="B72" s="1">
        <v>-24.58897555950222</v>
      </c>
      <c r="C72" s="1">
        <v>-0.07472888067175121</v>
      </c>
      <c r="D72">
        <v>71</v>
      </c>
      <c r="E72">
        <v>1</v>
      </c>
    </row>
    <row r="73" spans="1:5" ht="12.75">
      <c r="A73" s="1">
        <v>18.549539546221197</v>
      </c>
      <c r="B73" s="1">
        <v>-19.800133442271584</v>
      </c>
      <c r="C73" s="1">
        <v>0.008664550050990219</v>
      </c>
      <c r="D73">
        <v>72</v>
      </c>
      <c r="E73">
        <v>1</v>
      </c>
    </row>
    <row r="74" spans="1:5" ht="12.75">
      <c r="A74" s="1">
        <v>21.56440250795923</v>
      </c>
      <c r="B74" s="1">
        <v>-19.63206784295913</v>
      </c>
      <c r="C74" s="1">
        <v>0.030687693755800702</v>
      </c>
      <c r="D74">
        <v>73</v>
      </c>
      <c r="E74">
        <v>1</v>
      </c>
    </row>
    <row r="75" spans="1:5" ht="12.75">
      <c r="A75" s="1">
        <v>23.573079099447703</v>
      </c>
      <c r="B75" s="1">
        <v>-14.444990254543022</v>
      </c>
      <c r="C75" s="1">
        <v>0.036152691359893754</v>
      </c>
      <c r="D75">
        <v>74</v>
      </c>
      <c r="E75">
        <v>1</v>
      </c>
    </row>
    <row r="76" spans="1:5" ht="12.75">
      <c r="A76" s="1">
        <v>26.240295428897742</v>
      </c>
      <c r="B76" s="1">
        <v>-16.425050530658282</v>
      </c>
      <c r="C76" s="1">
        <v>0.10855543214220328</v>
      </c>
      <c r="D76">
        <v>75</v>
      </c>
      <c r="E76">
        <v>1</v>
      </c>
    </row>
    <row r="77" spans="1:5" ht="12.75">
      <c r="A77" s="1">
        <v>27.468806872539588</v>
      </c>
      <c r="B77" s="1">
        <v>-10.875520274206453</v>
      </c>
      <c r="C77" s="1">
        <v>0.05189741075972898</v>
      </c>
      <c r="D77">
        <v>76</v>
      </c>
      <c r="E77">
        <v>1</v>
      </c>
    </row>
    <row r="78" spans="1:5" ht="12.75">
      <c r="A78" s="1">
        <v>34.90797459682946</v>
      </c>
      <c r="B78" s="1">
        <v>-13.141895329036617</v>
      </c>
      <c r="C78" s="1">
        <v>0.012115701831271045</v>
      </c>
      <c r="D78">
        <v>77</v>
      </c>
      <c r="E78">
        <v>1</v>
      </c>
    </row>
    <row r="79" spans="1:5" ht="12.75">
      <c r="A79" s="1">
        <v>35.79364473299117</v>
      </c>
      <c r="B79" s="1">
        <v>-15.059129002244475</v>
      </c>
      <c r="C79" s="1">
        <v>-0.10565324750496535</v>
      </c>
      <c r="D79">
        <v>78</v>
      </c>
      <c r="E79">
        <v>1</v>
      </c>
    </row>
    <row r="80" spans="1:5" ht="12.75">
      <c r="A80" s="1">
        <v>-9.221255799621256</v>
      </c>
      <c r="B80" s="1">
        <v>-31.124752533621187</v>
      </c>
      <c r="C80" s="1">
        <v>-0.37929087837181863</v>
      </c>
      <c r="D80">
        <v>79</v>
      </c>
      <c r="E80">
        <v>1</v>
      </c>
    </row>
    <row r="81" spans="1:5" ht="12.75">
      <c r="A81" s="1">
        <v>-3.2300357816187453</v>
      </c>
      <c r="B81" s="1">
        <v>-32.94044049432255</v>
      </c>
      <c r="C81" s="1">
        <v>-0.3893795716600137</v>
      </c>
      <c r="D81">
        <v>80</v>
      </c>
      <c r="E81">
        <v>1</v>
      </c>
    </row>
    <row r="82" spans="1:5" ht="12.75">
      <c r="A82" s="1">
        <v>2.0359505707796077</v>
      </c>
      <c r="B82" s="1">
        <v>-28.0608816560536</v>
      </c>
      <c r="C82" s="1">
        <v>-0.1462642906653116</v>
      </c>
      <c r="D82">
        <v>81</v>
      </c>
      <c r="E82">
        <v>1</v>
      </c>
    </row>
    <row r="83" spans="1:5" ht="12.75">
      <c r="A83" s="1">
        <v>7.100997881110482</v>
      </c>
      <c r="B83" s="1">
        <v>-30.7671595751881</v>
      </c>
      <c r="C83" s="1">
        <v>-0.18020479908530646</v>
      </c>
      <c r="D83">
        <v>82</v>
      </c>
      <c r="E83">
        <v>1</v>
      </c>
    </row>
    <row r="84" spans="1:5" ht="12.75">
      <c r="A84" s="1">
        <v>10.643308120575135</v>
      </c>
      <c r="B84" s="1">
        <v>-29.211438450500324</v>
      </c>
      <c r="C84" s="1">
        <v>-0.17533285629033035</v>
      </c>
      <c r="D84">
        <v>83</v>
      </c>
      <c r="E84">
        <v>1</v>
      </c>
    </row>
    <row r="85" spans="1:5" ht="12.75">
      <c r="A85" s="1">
        <v>22.096072224444438</v>
      </c>
      <c r="B85" s="1">
        <v>-23.990191954753488</v>
      </c>
      <c r="C85" s="1">
        <v>0.058428523728509485</v>
      </c>
      <c r="D85">
        <v>84</v>
      </c>
      <c r="E85">
        <v>1</v>
      </c>
    </row>
    <row r="86" spans="1:5" ht="12.75">
      <c r="A86" s="1">
        <v>29.82741850927602</v>
      </c>
      <c r="B86" s="1">
        <v>-17.79174708841215</v>
      </c>
      <c r="C86" s="1">
        <v>-0.015607741814928633</v>
      </c>
      <c r="D86">
        <v>85</v>
      </c>
      <c r="E86">
        <v>1</v>
      </c>
    </row>
    <row r="87" spans="1:5" ht="12.75">
      <c r="A87" s="1">
        <v>36.29427931082869</v>
      </c>
      <c r="B87" s="1">
        <v>-20.727816171379146</v>
      </c>
      <c r="C87" s="1">
        <v>-0.04417899719928203</v>
      </c>
      <c r="D87">
        <v>86</v>
      </c>
      <c r="E87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1">
      <selection activeCell="V2" sqref="V2"/>
    </sheetView>
  </sheetViews>
  <sheetFormatPr defaultColWidth="9.140625" defaultRowHeight="12.75"/>
  <cols>
    <col min="7" max="12" width="6.140625" style="0" customWidth="1"/>
    <col min="13" max="13" width="7.8515625" style="0" customWidth="1"/>
  </cols>
  <sheetData>
    <row r="1" spans="1:13" ht="12.75">
      <c r="A1" t="s">
        <v>44</v>
      </c>
      <c r="G1" t="s">
        <v>45</v>
      </c>
      <c r="J1" t="s">
        <v>46</v>
      </c>
      <c r="M1" t="s">
        <v>49</v>
      </c>
    </row>
    <row r="2" spans="1:15" ht="12.75">
      <c r="A2" t="s">
        <v>36</v>
      </c>
      <c r="B2" t="s">
        <v>35</v>
      </c>
      <c r="C2" t="s">
        <v>26</v>
      </c>
      <c r="D2" t="s">
        <v>41</v>
      </c>
      <c r="E2" t="s">
        <v>42</v>
      </c>
      <c r="F2" t="s">
        <v>40</v>
      </c>
      <c r="G2" t="s">
        <v>36</v>
      </c>
      <c r="H2" t="s">
        <v>35</v>
      </c>
      <c r="J2" t="s">
        <v>36</v>
      </c>
      <c r="K2" t="s">
        <v>35</v>
      </c>
      <c r="M2" t="s">
        <v>35</v>
      </c>
      <c r="N2" t="s">
        <v>36</v>
      </c>
      <c r="O2" t="s">
        <v>26</v>
      </c>
    </row>
    <row r="3" spans="1:15" ht="12.75">
      <c r="A3">
        <v>9.210124524602346</v>
      </c>
      <c r="B3">
        <v>-22.681347269215838</v>
      </c>
      <c r="C3">
        <v>-0.389425205928292</v>
      </c>
      <c r="D3">
        <v>1</v>
      </c>
      <c r="E3">
        <v>1</v>
      </c>
      <c r="F3">
        <v>0.281</v>
      </c>
      <c r="G3">
        <v>-37.29</v>
      </c>
      <c r="H3">
        <v>-7.961</v>
      </c>
      <c r="J3">
        <f>A3-G3</f>
        <v>46.50012452460234</v>
      </c>
      <c r="K3">
        <f aca="true" t="shared" si="0" ref="K3:K66">B3-H3</f>
        <v>-14.720347269215837</v>
      </c>
      <c r="M3">
        <f>COS(alpha)*K3+SIN(alpha)*J3</f>
        <v>0.8435683518329906</v>
      </c>
      <c r="N3">
        <f>-SIN(alpha)*K3+COS(alpha)*J3</f>
        <v>48.76718770818777</v>
      </c>
      <c r="O3">
        <f>C3</f>
        <v>-0.389425205928292</v>
      </c>
    </row>
    <row r="4" spans="1:15" ht="12.75">
      <c r="A4">
        <v>2.352797650468604</v>
      </c>
      <c r="B4">
        <v>-18.86713108843336</v>
      </c>
      <c r="C4">
        <v>-0.1924340363870751</v>
      </c>
      <c r="D4">
        <v>2</v>
      </c>
      <c r="E4">
        <v>1</v>
      </c>
      <c r="F4">
        <v>0.286</v>
      </c>
      <c r="G4">
        <v>-37.29</v>
      </c>
      <c r="H4">
        <v>-7.961</v>
      </c>
      <c r="J4">
        <f aca="true" t="shared" si="1" ref="J3:J66">A4-G4</f>
        <v>39.6427976504686</v>
      </c>
      <c r="K4">
        <f t="shared" si="0"/>
        <v>-10.90613108843336</v>
      </c>
      <c r="M4">
        <f aca="true" t="shared" si="2" ref="M3:M66">COS(alpha)*K4+SIN(alpha)*J4</f>
        <v>2.277143906936276</v>
      </c>
      <c r="N4">
        <f aca="true" t="shared" si="3" ref="N3:N66">-SIN(alpha)*K4+COS(alpha)*J4</f>
        <v>41.05252387492387</v>
      </c>
      <c r="O4">
        <f aca="true" t="shared" si="4" ref="O4:O67">C4</f>
        <v>-0.1924340363870751</v>
      </c>
    </row>
    <row r="5" spans="1:15" ht="12.75">
      <c r="A5">
        <v>2.601512842949677</v>
      </c>
      <c r="B5">
        <v>-16.112772655256432</v>
      </c>
      <c r="C5">
        <v>-0.12950055489063358</v>
      </c>
      <c r="D5">
        <v>3</v>
      </c>
      <c r="E5">
        <v>1</v>
      </c>
      <c r="F5" s="2">
        <v>0.237</v>
      </c>
      <c r="G5">
        <v>-37.29</v>
      </c>
      <c r="H5">
        <v>-7.961</v>
      </c>
      <c r="J5">
        <f t="shared" si="1"/>
        <v>39.89151284294967</v>
      </c>
      <c r="K5">
        <f t="shared" si="0"/>
        <v>-8.151772655256432</v>
      </c>
      <c r="M5">
        <f t="shared" si="2"/>
        <v>4.967449507084441</v>
      </c>
      <c r="N5">
        <f t="shared" si="3"/>
        <v>40.411738885090955</v>
      </c>
      <c r="O5">
        <f t="shared" si="4"/>
        <v>-0.12950055489063358</v>
      </c>
    </row>
    <row r="6" spans="1:15" ht="12.75">
      <c r="A6">
        <v>11.877310773444197</v>
      </c>
      <c r="B6">
        <v>-16.69492233778722</v>
      </c>
      <c r="C6">
        <v>-0.21364375282013545</v>
      </c>
      <c r="D6">
        <v>4</v>
      </c>
      <c r="E6">
        <v>1</v>
      </c>
      <c r="F6" s="5">
        <v>0.254</v>
      </c>
      <c r="G6">
        <v>-37.29</v>
      </c>
      <c r="H6">
        <v>-7.961</v>
      </c>
      <c r="J6">
        <f t="shared" si="1"/>
        <v>49.1673107734442</v>
      </c>
      <c r="K6">
        <f t="shared" si="0"/>
        <v>-8.733922337787218</v>
      </c>
      <c r="M6">
        <f t="shared" si="2"/>
        <v>7.367570696367606</v>
      </c>
      <c r="N6">
        <f t="shared" si="3"/>
        <v>49.39053300106171</v>
      </c>
      <c r="O6">
        <f t="shared" si="4"/>
        <v>-0.21364375282013545</v>
      </c>
    </row>
    <row r="7" spans="1:15" ht="12.75">
      <c r="A7">
        <v>9.965536230673516</v>
      </c>
      <c r="B7">
        <v>-12.758205206179287</v>
      </c>
      <c r="C7">
        <v>0.12707559351643644</v>
      </c>
      <c r="D7">
        <v>5</v>
      </c>
      <c r="E7">
        <v>1</v>
      </c>
      <c r="F7">
        <v>0.278</v>
      </c>
      <c r="G7">
        <v>-37.29</v>
      </c>
      <c r="H7">
        <v>-7.961</v>
      </c>
      <c r="J7">
        <f t="shared" si="1"/>
        <v>47.25553623067351</v>
      </c>
      <c r="K7">
        <f t="shared" si="0"/>
        <v>-4.797205206179287</v>
      </c>
      <c r="M7">
        <f t="shared" si="2"/>
        <v>10.491189852939481</v>
      </c>
      <c r="N7">
        <f t="shared" si="3"/>
        <v>46.32530429158853</v>
      </c>
      <c r="O7">
        <f t="shared" si="4"/>
        <v>0.12707559351643644</v>
      </c>
    </row>
    <row r="8" spans="1:15" ht="12.75">
      <c r="A8">
        <v>7.268093320886812</v>
      </c>
      <c r="B8">
        <v>-10.293705557223168</v>
      </c>
      <c r="C8">
        <v>0.019330988649310807</v>
      </c>
      <c r="D8">
        <v>6</v>
      </c>
      <c r="E8">
        <v>1</v>
      </c>
      <c r="F8">
        <v>0.239</v>
      </c>
      <c r="G8">
        <v>-37.29</v>
      </c>
      <c r="H8">
        <v>-7.961</v>
      </c>
      <c r="J8">
        <f t="shared" si="1"/>
        <v>44.55809332088681</v>
      </c>
      <c r="K8">
        <f t="shared" si="0"/>
        <v>-2.332705557223168</v>
      </c>
      <c r="M8">
        <f t="shared" si="2"/>
        <v>11.969098436462659</v>
      </c>
      <c r="N8">
        <f t="shared" si="3"/>
        <v>42.98378622489909</v>
      </c>
      <c r="O8">
        <f t="shared" si="4"/>
        <v>0.019330988649310807</v>
      </c>
    </row>
    <row r="9" spans="1:15" ht="12.75">
      <c r="A9">
        <v>13.080075708113139</v>
      </c>
      <c r="B9">
        <v>-11.095933528577403</v>
      </c>
      <c r="C9">
        <v>0.11838753168509139</v>
      </c>
      <c r="D9">
        <v>7</v>
      </c>
      <c r="E9">
        <v>1</v>
      </c>
      <c r="F9">
        <v>0.295</v>
      </c>
      <c r="G9">
        <v>-37.29</v>
      </c>
      <c r="H9">
        <v>-7.961</v>
      </c>
      <c r="J9">
        <f t="shared" si="1"/>
        <v>50.370075708113134</v>
      </c>
      <c r="K9">
        <f t="shared" si="0"/>
        <v>-3.1349335285774025</v>
      </c>
      <c r="M9">
        <f t="shared" si="2"/>
        <v>13.058231635796403</v>
      </c>
      <c r="N9">
        <f t="shared" si="3"/>
        <v>48.748896619467544</v>
      </c>
      <c r="O9">
        <f t="shared" si="4"/>
        <v>0.11838753168509139</v>
      </c>
    </row>
    <row r="10" spans="1:15" ht="12.75">
      <c r="A10">
        <v>5.7254835560043595</v>
      </c>
      <c r="B10">
        <v>-7.189866601079484</v>
      </c>
      <c r="C10">
        <v>0.03873906309127109</v>
      </c>
      <c r="D10">
        <v>8</v>
      </c>
      <c r="E10">
        <v>1</v>
      </c>
      <c r="F10">
        <v>0.231</v>
      </c>
      <c r="G10">
        <v>-37.29</v>
      </c>
      <c r="H10">
        <v>-7.961</v>
      </c>
      <c r="J10">
        <f t="shared" si="1"/>
        <v>43.015483556004355</v>
      </c>
      <c r="K10">
        <f t="shared" si="0"/>
        <v>0.771133398920516</v>
      </c>
      <c r="M10">
        <f t="shared" si="2"/>
        <v>14.42062874539542</v>
      </c>
      <c r="N10">
        <f t="shared" si="3"/>
        <v>40.53359025380416</v>
      </c>
      <c r="O10">
        <f t="shared" si="4"/>
        <v>0.03873906309127109</v>
      </c>
    </row>
    <row r="11" spans="1:15" ht="12.75">
      <c r="A11">
        <v>9.680859200611765</v>
      </c>
      <c r="B11">
        <v>-4.329786436147535</v>
      </c>
      <c r="C11">
        <v>-0.10015387305743165</v>
      </c>
      <c r="D11">
        <v>9</v>
      </c>
      <c r="E11">
        <v>1</v>
      </c>
      <c r="F11">
        <v>0.265</v>
      </c>
      <c r="G11">
        <v>-37.29</v>
      </c>
      <c r="H11">
        <v>-7.961</v>
      </c>
      <c r="J11">
        <f t="shared" si="1"/>
        <v>46.97085920061176</v>
      </c>
      <c r="K11">
        <f t="shared" si="0"/>
        <v>3.631213563852465</v>
      </c>
      <c r="M11">
        <f t="shared" si="2"/>
        <v>18.390796348411527</v>
      </c>
      <c r="N11">
        <f t="shared" si="3"/>
        <v>43.37310152227131</v>
      </c>
      <c r="O11">
        <f t="shared" si="4"/>
        <v>-0.10015387305743165</v>
      </c>
    </row>
    <row r="12" spans="1:15" ht="12.75">
      <c r="A12">
        <v>13.340829655288896</v>
      </c>
      <c r="B12">
        <v>-4.798142034803633</v>
      </c>
      <c r="C12">
        <v>-0.13925289676212074</v>
      </c>
      <c r="D12">
        <v>10</v>
      </c>
      <c r="E12">
        <v>1</v>
      </c>
      <c r="F12">
        <v>0.198</v>
      </c>
      <c r="G12">
        <v>-37.29</v>
      </c>
      <c r="H12">
        <v>-7.961</v>
      </c>
      <c r="J12">
        <f t="shared" si="1"/>
        <v>50.63082965528889</v>
      </c>
      <c r="K12">
        <f t="shared" si="0"/>
        <v>3.162857965196367</v>
      </c>
      <c r="M12">
        <f t="shared" si="2"/>
        <v>19.11156973044427</v>
      </c>
      <c r="N12">
        <f t="shared" si="3"/>
        <v>46.99183423244142</v>
      </c>
      <c r="O12">
        <f t="shared" si="4"/>
        <v>-0.13925289676212074</v>
      </c>
    </row>
    <row r="13" spans="1:15" ht="12.75">
      <c r="A13">
        <v>12.60458459244691</v>
      </c>
      <c r="B13">
        <v>3.318046761606686</v>
      </c>
      <c r="C13">
        <v>-0.12562705185745565</v>
      </c>
      <c r="D13">
        <v>11</v>
      </c>
      <c r="E13">
        <v>1</v>
      </c>
      <c r="F13">
        <v>0.161</v>
      </c>
      <c r="G13">
        <v>-37.29</v>
      </c>
      <c r="H13">
        <v>-7.961</v>
      </c>
      <c r="J13">
        <f t="shared" si="1"/>
        <v>49.89458459244691</v>
      </c>
      <c r="K13">
        <f t="shared" si="0"/>
        <v>11.279046761606686</v>
      </c>
      <c r="M13">
        <f t="shared" si="2"/>
        <v>26.571469272674975</v>
      </c>
      <c r="N13">
        <f t="shared" si="3"/>
        <v>43.710908114504335</v>
      </c>
      <c r="O13">
        <f t="shared" si="4"/>
        <v>-0.12562705185745565</v>
      </c>
    </row>
    <row r="14" spans="1:15" ht="12.75">
      <c r="A14">
        <v>17.34288261077283</v>
      </c>
      <c r="B14">
        <v>0.7057425671851256</v>
      </c>
      <c r="C14">
        <v>-0.07945746063649839</v>
      </c>
      <c r="D14">
        <v>12</v>
      </c>
      <c r="E14">
        <v>1</v>
      </c>
      <c r="F14">
        <v>0.211</v>
      </c>
      <c r="G14">
        <v>-37.29</v>
      </c>
      <c r="H14">
        <v>-7.961</v>
      </c>
      <c r="J14">
        <f t="shared" si="1"/>
        <v>54.632882610772825</v>
      </c>
      <c r="K14">
        <f t="shared" si="0"/>
        <v>8.666742567185127</v>
      </c>
      <c r="M14">
        <f t="shared" si="2"/>
        <v>25.602938776929342</v>
      </c>
      <c r="N14">
        <f t="shared" si="3"/>
        <v>49.03421066024363</v>
      </c>
      <c r="O14">
        <f t="shared" si="4"/>
        <v>-0.07945746063649839</v>
      </c>
    </row>
    <row r="15" spans="1:15" ht="12.75">
      <c r="A15">
        <v>9.716698521835383</v>
      </c>
      <c r="B15">
        <v>9.01457228731906</v>
      </c>
      <c r="C15">
        <v>-0.11093269280309442</v>
      </c>
      <c r="D15">
        <v>13</v>
      </c>
      <c r="E15">
        <v>1</v>
      </c>
      <c r="F15">
        <v>0.077</v>
      </c>
      <c r="G15">
        <v>-37.29</v>
      </c>
      <c r="H15">
        <v>-7.961</v>
      </c>
      <c r="J15">
        <f t="shared" si="1"/>
        <v>47.00669852183538</v>
      </c>
      <c r="K15">
        <f t="shared" si="0"/>
        <v>16.97557228731906</v>
      </c>
      <c r="M15">
        <f t="shared" si="2"/>
        <v>31.052754548900488</v>
      </c>
      <c r="N15">
        <f t="shared" si="3"/>
        <v>39.160262962989094</v>
      </c>
      <c r="O15">
        <f t="shared" si="4"/>
        <v>-0.11093269280309442</v>
      </c>
    </row>
    <row r="16" spans="1:15" ht="12.75">
      <c r="A16">
        <v>14.939787418926262</v>
      </c>
      <c r="B16">
        <v>9.306935155765137</v>
      </c>
      <c r="C16">
        <v>-0.04809024025919961</v>
      </c>
      <c r="D16">
        <v>14</v>
      </c>
      <c r="E16">
        <v>1</v>
      </c>
      <c r="F16">
        <v>0.277</v>
      </c>
      <c r="G16">
        <v>-37.29</v>
      </c>
      <c r="H16">
        <v>-7.961</v>
      </c>
      <c r="J16">
        <f t="shared" si="1"/>
        <v>52.229787418926264</v>
      </c>
      <c r="K16">
        <f t="shared" si="0"/>
        <v>17.267935155765137</v>
      </c>
      <c r="M16">
        <f t="shared" si="2"/>
        <v>32.99215396232634</v>
      </c>
      <c r="N16">
        <f t="shared" si="3"/>
        <v>44.018746634770196</v>
      </c>
      <c r="O16">
        <f t="shared" si="4"/>
        <v>-0.04809024025919961</v>
      </c>
    </row>
    <row r="17" spans="1:15" ht="12.75">
      <c r="A17">
        <v>18.582121890916046</v>
      </c>
      <c r="B17">
        <v>6.381361142783007</v>
      </c>
      <c r="C17">
        <v>-0.1272488999351064</v>
      </c>
      <c r="D17">
        <v>15</v>
      </c>
      <c r="E17">
        <v>1</v>
      </c>
      <c r="F17">
        <v>0.27</v>
      </c>
      <c r="G17">
        <v>-37.29</v>
      </c>
      <c r="H17">
        <v>-7.961</v>
      </c>
      <c r="J17">
        <f t="shared" si="1"/>
        <v>55.87212189091605</v>
      </c>
      <c r="K17">
        <f t="shared" si="0"/>
        <v>14.342361142783007</v>
      </c>
      <c r="M17">
        <f t="shared" si="2"/>
        <v>31.37785319594822</v>
      </c>
      <c r="N17">
        <f t="shared" si="3"/>
        <v>48.402764968097785</v>
      </c>
      <c r="O17">
        <f t="shared" si="4"/>
        <v>-0.1272488999351064</v>
      </c>
    </row>
    <row r="18" spans="1:15" ht="12.75">
      <c r="A18">
        <v>19.277277746556244</v>
      </c>
      <c r="B18">
        <v>13.327150239826985</v>
      </c>
      <c r="C18">
        <v>-0.12806620702258964</v>
      </c>
      <c r="D18">
        <v>16</v>
      </c>
      <c r="E18">
        <v>1</v>
      </c>
      <c r="F18">
        <v>0.314</v>
      </c>
      <c r="G18">
        <v>-37.29</v>
      </c>
      <c r="H18">
        <v>-7.961</v>
      </c>
      <c r="J18">
        <f t="shared" si="1"/>
        <v>56.56727774655624</v>
      </c>
      <c r="K18">
        <f t="shared" si="0"/>
        <v>21.288150239826983</v>
      </c>
      <c r="M18">
        <f t="shared" si="2"/>
        <v>38.18374539801607</v>
      </c>
      <c r="N18">
        <f t="shared" si="3"/>
        <v>46.85129496256181</v>
      </c>
      <c r="O18">
        <f t="shared" si="4"/>
        <v>-0.12806620702258964</v>
      </c>
    </row>
    <row r="19" spans="1:15" ht="12.75">
      <c r="A19">
        <v>16.84669093465944</v>
      </c>
      <c r="B19">
        <v>17.098638223173126</v>
      </c>
      <c r="C19">
        <v>-0.07395027606358098</v>
      </c>
      <c r="D19">
        <v>17</v>
      </c>
      <c r="E19">
        <v>1</v>
      </c>
      <c r="F19">
        <v>0.271</v>
      </c>
      <c r="G19">
        <v>-37.29</v>
      </c>
      <c r="H19">
        <v>-7.961</v>
      </c>
      <c r="J19">
        <f t="shared" si="1"/>
        <v>54.13669093465944</v>
      </c>
      <c r="K19">
        <f t="shared" si="0"/>
        <v>25.059638223173124</v>
      </c>
      <c r="M19">
        <f t="shared" si="2"/>
        <v>40.98561515029671</v>
      </c>
      <c r="N19">
        <f t="shared" si="3"/>
        <v>43.346812154793184</v>
      </c>
      <c r="O19">
        <f t="shared" si="4"/>
        <v>-0.07395027606358098</v>
      </c>
    </row>
    <row r="20" spans="1:15" ht="12.75">
      <c r="A20">
        <v>15.380105844950998</v>
      </c>
      <c r="B20">
        <v>20.564930229420384</v>
      </c>
      <c r="C20">
        <v>-0.02514221596945762</v>
      </c>
      <c r="D20">
        <v>18</v>
      </c>
      <c r="E20">
        <v>1</v>
      </c>
      <c r="F20">
        <v>0.261</v>
      </c>
      <c r="G20">
        <v>-37.29</v>
      </c>
      <c r="H20">
        <v>-7.961</v>
      </c>
      <c r="J20">
        <f t="shared" si="1"/>
        <v>52.670105844950996</v>
      </c>
      <c r="K20">
        <f t="shared" si="0"/>
        <v>28.525930229420382</v>
      </c>
      <c r="M20">
        <f t="shared" si="2"/>
        <v>43.80494837144022</v>
      </c>
      <c r="N20">
        <f t="shared" si="3"/>
        <v>40.85333821546971</v>
      </c>
      <c r="O20">
        <f t="shared" si="4"/>
        <v>-0.02514221596945762</v>
      </c>
    </row>
    <row r="21" spans="1:15" ht="12.75">
      <c r="A21">
        <v>20.999790461691095</v>
      </c>
      <c r="B21">
        <v>21.666629270780767</v>
      </c>
      <c r="C21">
        <v>0.052032970982438906</v>
      </c>
      <c r="D21">
        <v>19</v>
      </c>
      <c r="E21">
        <v>1</v>
      </c>
      <c r="F21">
        <v>0.217</v>
      </c>
      <c r="G21">
        <v>-37.29</v>
      </c>
      <c r="H21">
        <v>-7.961</v>
      </c>
      <c r="J21">
        <f t="shared" si="1"/>
        <v>58.2897904616911</v>
      </c>
      <c r="K21">
        <f t="shared" si="0"/>
        <v>29.627629270780766</v>
      </c>
      <c r="M21">
        <f t="shared" si="2"/>
        <v>46.63782032823966</v>
      </c>
      <c r="N21">
        <f t="shared" si="3"/>
        <v>45.83022805207842</v>
      </c>
      <c r="O21">
        <f t="shared" si="4"/>
        <v>0.052032970982438906</v>
      </c>
    </row>
    <row r="22" spans="1:15" ht="12.75">
      <c r="A22">
        <v>18.947669458356494</v>
      </c>
      <c r="B22">
        <v>23.39138531576535</v>
      </c>
      <c r="C22">
        <v>-0.009728688041183459</v>
      </c>
      <c r="D22">
        <v>20</v>
      </c>
      <c r="E22">
        <v>1</v>
      </c>
      <c r="F22">
        <v>0.25</v>
      </c>
      <c r="G22">
        <v>-37.29</v>
      </c>
      <c r="H22">
        <v>-7.961</v>
      </c>
      <c r="J22">
        <f t="shared" si="1"/>
        <v>56.23766945835649</v>
      </c>
      <c r="K22">
        <f t="shared" si="0"/>
        <v>31.352385315765353</v>
      </c>
      <c r="M22">
        <f t="shared" si="2"/>
        <v>47.619818771993394</v>
      </c>
      <c r="N22">
        <f t="shared" si="3"/>
        <v>43.33590187382844</v>
      </c>
      <c r="O22">
        <f t="shared" si="4"/>
        <v>-0.009728688041183459</v>
      </c>
    </row>
    <row r="23" spans="1:15" ht="12.75">
      <c r="A23">
        <v>-3.795280847100857</v>
      </c>
      <c r="B23">
        <v>-12.524819633867162</v>
      </c>
      <c r="C23">
        <v>-0.18467035247239882</v>
      </c>
      <c r="D23">
        <v>21</v>
      </c>
      <c r="E23">
        <v>1</v>
      </c>
      <c r="F23">
        <v>0.242</v>
      </c>
      <c r="G23">
        <v>-37.29</v>
      </c>
      <c r="H23">
        <v>-7.961</v>
      </c>
      <c r="J23">
        <f t="shared" si="1"/>
        <v>33.494719152899144</v>
      </c>
      <c r="K23">
        <f t="shared" si="0"/>
        <v>-4.563819633867162</v>
      </c>
      <c r="M23">
        <f t="shared" si="2"/>
        <v>6.333089617031505</v>
      </c>
      <c r="N23">
        <f t="shared" si="3"/>
        <v>33.20567175475762</v>
      </c>
      <c r="O23">
        <f t="shared" si="4"/>
        <v>-0.18467035247239882</v>
      </c>
    </row>
    <row r="24" spans="1:15" ht="12.75">
      <c r="A24">
        <v>-4.126619970785152</v>
      </c>
      <c r="B24">
        <v>-8.924290309885698</v>
      </c>
      <c r="C24">
        <v>-0.19319704763095857</v>
      </c>
      <c r="D24">
        <v>22</v>
      </c>
      <c r="E24">
        <v>1</v>
      </c>
      <c r="F24">
        <v>0.203</v>
      </c>
      <c r="G24">
        <v>-37.29</v>
      </c>
      <c r="H24">
        <v>-7.961</v>
      </c>
      <c r="J24">
        <f t="shared" si="1"/>
        <v>33.16338002921485</v>
      </c>
      <c r="K24">
        <f t="shared" si="0"/>
        <v>-0.9632903098856982</v>
      </c>
      <c r="M24">
        <f t="shared" si="2"/>
        <v>9.64097050046173</v>
      </c>
      <c r="N24">
        <f t="shared" si="3"/>
        <v>31.745698779401167</v>
      </c>
      <c r="O24">
        <f t="shared" si="4"/>
        <v>-0.19319704763095857</v>
      </c>
    </row>
    <row r="25" spans="1:15" ht="12.75">
      <c r="A25">
        <v>2.379965523632273</v>
      </c>
      <c r="B25">
        <v>-8.935786821500328</v>
      </c>
      <c r="C25">
        <v>-0.04742318626049011</v>
      </c>
      <c r="D25">
        <v>23</v>
      </c>
      <c r="E25">
        <v>1</v>
      </c>
      <c r="F25">
        <v>0.212</v>
      </c>
      <c r="G25">
        <v>-37.29</v>
      </c>
      <c r="H25">
        <v>-7.961</v>
      </c>
      <c r="J25">
        <f t="shared" si="1"/>
        <v>39.66996552363227</v>
      </c>
      <c r="K25">
        <f t="shared" si="0"/>
        <v>-0.9747868215003272</v>
      </c>
      <c r="M25">
        <f t="shared" si="2"/>
        <v>11.700779068598262</v>
      </c>
      <c r="N25">
        <f t="shared" si="3"/>
        <v>37.91764949441614</v>
      </c>
      <c r="O25">
        <f t="shared" si="4"/>
        <v>-0.04742318626049011</v>
      </c>
    </row>
    <row r="26" spans="1:15" ht="12.75">
      <c r="A26">
        <v>1.8081047045306216</v>
      </c>
      <c r="B26">
        <v>-5.4745391188885195</v>
      </c>
      <c r="C26">
        <v>-0.005896332597838672</v>
      </c>
      <c r="D26">
        <v>24</v>
      </c>
      <c r="E26">
        <v>1</v>
      </c>
      <c r="F26">
        <v>0.282</v>
      </c>
      <c r="G26">
        <v>-37.29</v>
      </c>
      <c r="H26">
        <v>-7.961</v>
      </c>
      <c r="J26">
        <f t="shared" si="1"/>
        <v>39.09810470453062</v>
      </c>
      <c r="K26">
        <f t="shared" si="0"/>
        <v>2.486460881111481</v>
      </c>
      <c r="M26">
        <f t="shared" si="2"/>
        <v>14.800074396617887</v>
      </c>
      <c r="N26">
        <f t="shared" si="3"/>
        <v>36.2739862305525</v>
      </c>
      <c r="O26">
        <f t="shared" si="4"/>
        <v>-0.005896332597838672</v>
      </c>
    </row>
    <row r="27" spans="1:15" ht="12.75">
      <c r="A27">
        <v>-4.460195381922874</v>
      </c>
      <c r="B27">
        <v>-4.6324947017282145</v>
      </c>
      <c r="C27">
        <v>-0.16674272279850516</v>
      </c>
      <c r="D27">
        <v>25</v>
      </c>
      <c r="E27">
        <v>1</v>
      </c>
      <c r="F27">
        <v>0.243</v>
      </c>
      <c r="G27">
        <v>-37.29</v>
      </c>
      <c r="H27">
        <v>-7.961</v>
      </c>
      <c r="J27">
        <f t="shared" si="1"/>
        <v>32.82980461807713</v>
      </c>
      <c r="K27">
        <f t="shared" si="0"/>
        <v>3.3285052982717858</v>
      </c>
      <c r="M27">
        <f t="shared" si="2"/>
        <v>13.60346532531919</v>
      </c>
      <c r="N27">
        <f t="shared" si="3"/>
        <v>30.06361172455133</v>
      </c>
      <c r="O27">
        <f t="shared" si="4"/>
        <v>-0.16674272279850516</v>
      </c>
    </row>
    <row r="28" spans="1:15" ht="12.75">
      <c r="A28">
        <v>-6.349398919924391</v>
      </c>
      <c r="B28">
        <v>1.1639868480057671</v>
      </c>
      <c r="C28">
        <v>-0.22565850662196785</v>
      </c>
      <c r="D28">
        <v>26</v>
      </c>
      <c r="E28">
        <v>1</v>
      </c>
      <c r="F28">
        <v>0.212</v>
      </c>
      <c r="G28">
        <v>-37.29</v>
      </c>
      <c r="H28">
        <v>-7.961</v>
      </c>
      <c r="J28">
        <f t="shared" si="1"/>
        <v>30.94060108007561</v>
      </c>
      <c r="K28">
        <f t="shared" si="0"/>
        <v>9.124986848005767</v>
      </c>
      <c r="M28">
        <f t="shared" si="2"/>
        <v>18.49733830998561</v>
      </c>
      <c r="N28">
        <f t="shared" si="3"/>
        <v>26.427914325928047</v>
      </c>
      <c r="O28">
        <f t="shared" si="4"/>
        <v>-0.22565850662196785</v>
      </c>
    </row>
    <row r="29" spans="1:15" ht="12.75">
      <c r="A29">
        <v>-5.4899058536150385</v>
      </c>
      <c r="B29">
        <v>3.050433714168882</v>
      </c>
      <c r="C29">
        <v>-0.21624828361331172</v>
      </c>
      <c r="D29">
        <v>27</v>
      </c>
      <c r="E29">
        <v>1</v>
      </c>
      <c r="F29">
        <v>0.248</v>
      </c>
      <c r="G29">
        <v>-37.29</v>
      </c>
      <c r="H29">
        <v>-7.961</v>
      </c>
      <c r="J29">
        <f t="shared" si="1"/>
        <v>31.80009414638496</v>
      </c>
      <c r="K29">
        <f t="shared" si="0"/>
        <v>11.011433714168883</v>
      </c>
      <c r="M29">
        <f t="shared" si="2"/>
        <v>20.559236010875924</v>
      </c>
      <c r="N29">
        <f t="shared" si="3"/>
        <v>26.64236241044673</v>
      </c>
      <c r="O29">
        <f t="shared" si="4"/>
        <v>-0.21624828361331172</v>
      </c>
    </row>
    <row r="30" spans="1:15" ht="12.75">
      <c r="A30">
        <v>-2.612188665073755</v>
      </c>
      <c r="B30">
        <v>5.93639456724996</v>
      </c>
      <c r="C30">
        <v>-0.13224210185506546</v>
      </c>
      <c r="D30">
        <v>28</v>
      </c>
      <c r="E30">
        <v>1</v>
      </c>
      <c r="F30">
        <v>0.246</v>
      </c>
      <c r="G30">
        <v>-37.29</v>
      </c>
      <c r="H30">
        <v>-7.961</v>
      </c>
      <c r="J30">
        <f t="shared" si="1"/>
        <v>34.67781133492625</v>
      </c>
      <c r="K30">
        <f t="shared" si="0"/>
        <v>13.897394567249961</v>
      </c>
      <c r="M30">
        <f t="shared" si="2"/>
        <v>24.210976130850792</v>
      </c>
      <c r="N30">
        <f t="shared" si="3"/>
        <v>28.452008883907325</v>
      </c>
      <c r="O30">
        <f t="shared" si="4"/>
        <v>-0.13224210185506546</v>
      </c>
    </row>
    <row r="31" spans="1:15" ht="12.75">
      <c r="A31">
        <v>4.723627790019164</v>
      </c>
      <c r="B31">
        <v>7.1762386135762135</v>
      </c>
      <c r="C31">
        <v>-0.10317399592672347</v>
      </c>
      <c r="D31">
        <v>29</v>
      </c>
      <c r="E31">
        <v>1</v>
      </c>
      <c r="F31">
        <v>0.231</v>
      </c>
      <c r="G31">
        <v>-37.29</v>
      </c>
      <c r="H31">
        <v>-7.961</v>
      </c>
      <c r="J31">
        <f t="shared" si="1"/>
        <v>42.013627790019164</v>
      </c>
      <c r="K31">
        <f t="shared" si="0"/>
        <v>15.137238613576214</v>
      </c>
      <c r="M31">
        <f t="shared" si="2"/>
        <v>27.7209659916997</v>
      </c>
      <c r="N31">
        <f t="shared" si="3"/>
        <v>35.01184024597453</v>
      </c>
      <c r="O31">
        <f t="shared" si="4"/>
        <v>-0.10317399592672347</v>
      </c>
    </row>
    <row r="32" spans="1:15" ht="12.75">
      <c r="A32">
        <v>6.154748559819717</v>
      </c>
      <c r="B32">
        <v>7.843764840925231</v>
      </c>
      <c r="C32">
        <v>-0.0825547827321439</v>
      </c>
      <c r="D32">
        <v>30</v>
      </c>
      <c r="E32">
        <v>1</v>
      </c>
      <c r="F32">
        <v>0.231</v>
      </c>
      <c r="G32">
        <v>-37.29</v>
      </c>
      <c r="H32">
        <v>-7.961</v>
      </c>
      <c r="J32">
        <f t="shared" si="1"/>
        <v>43.444748559819715</v>
      </c>
      <c r="K32">
        <f t="shared" si="0"/>
        <v>15.80476484092523</v>
      </c>
      <c r="M32">
        <f t="shared" si="2"/>
        <v>28.809237093339917</v>
      </c>
      <c r="N32">
        <f t="shared" si="3"/>
        <v>36.156114658555765</v>
      </c>
      <c r="O32">
        <f t="shared" si="4"/>
        <v>-0.0825547827321439</v>
      </c>
    </row>
    <row r="33" spans="1:15" ht="12.75">
      <c r="A33">
        <v>0.06551198598389076</v>
      </c>
      <c r="B33">
        <v>12.1414325667142</v>
      </c>
      <c r="C33">
        <v>-0.05377270641818824</v>
      </c>
      <c r="D33">
        <v>31</v>
      </c>
      <c r="E33">
        <v>1</v>
      </c>
      <c r="F33">
        <v>0.22</v>
      </c>
      <c r="G33">
        <v>-37.29</v>
      </c>
      <c r="H33">
        <v>-7.961</v>
      </c>
      <c r="J33">
        <f t="shared" si="1"/>
        <v>37.35551198598389</v>
      </c>
      <c r="K33">
        <f t="shared" si="0"/>
        <v>20.1024325667142</v>
      </c>
      <c r="M33">
        <f t="shared" si="2"/>
        <v>30.945571494424332</v>
      </c>
      <c r="N33">
        <f t="shared" si="3"/>
        <v>29.015748753353755</v>
      </c>
      <c r="O33">
        <f t="shared" si="4"/>
        <v>-0.05377270641818824</v>
      </c>
    </row>
    <row r="34" spans="1:15" ht="12.75">
      <c r="A34">
        <v>-3.8688757141492274</v>
      </c>
      <c r="B34">
        <v>14.941929264696544</v>
      </c>
      <c r="C34">
        <v>0.03112858213179276</v>
      </c>
      <c r="D34">
        <v>32</v>
      </c>
      <c r="E34">
        <v>1</v>
      </c>
      <c r="F34">
        <v>0.26</v>
      </c>
      <c r="G34">
        <v>-37.29</v>
      </c>
      <c r="H34">
        <v>-7.961</v>
      </c>
      <c r="J34">
        <f t="shared" si="1"/>
        <v>33.42112428585077</v>
      </c>
      <c r="K34">
        <f t="shared" si="0"/>
        <v>22.902929264696546</v>
      </c>
      <c r="M34">
        <f t="shared" si="2"/>
        <v>32.34835269115551</v>
      </c>
      <c r="N34">
        <f t="shared" si="3"/>
        <v>24.394667359949587</v>
      </c>
      <c r="O34">
        <f t="shared" si="4"/>
        <v>0.03112858213179276</v>
      </c>
    </row>
    <row r="35" spans="1:15" ht="12.75">
      <c r="A35">
        <v>1.119633472208262</v>
      </c>
      <c r="B35">
        <v>16.298615910167545</v>
      </c>
      <c r="C35">
        <v>0.00571584676894582</v>
      </c>
      <c r="D35">
        <v>33</v>
      </c>
      <c r="E35">
        <v>1</v>
      </c>
      <c r="F35">
        <v>0.225</v>
      </c>
      <c r="G35">
        <v>-37.29</v>
      </c>
      <c r="H35">
        <v>-7.961</v>
      </c>
      <c r="J35">
        <f t="shared" si="1"/>
        <v>38.40963347220826</v>
      </c>
      <c r="K35">
        <f t="shared" si="0"/>
        <v>24.259615910167547</v>
      </c>
      <c r="M35">
        <f t="shared" si="2"/>
        <v>35.22208454149281</v>
      </c>
      <c r="N35">
        <f t="shared" si="3"/>
        <v>28.69204886602156</v>
      </c>
      <c r="O35">
        <f t="shared" si="4"/>
        <v>0.00571584676894582</v>
      </c>
    </row>
    <row r="36" spans="1:15" ht="12.75">
      <c r="A36">
        <v>6.226013888094836</v>
      </c>
      <c r="B36">
        <v>16.884271111821256</v>
      </c>
      <c r="C36">
        <v>0.011020641418893598</v>
      </c>
      <c r="D36">
        <v>34</v>
      </c>
      <c r="E36">
        <v>1</v>
      </c>
      <c r="F36">
        <v>0.282</v>
      </c>
      <c r="G36">
        <v>-37.29</v>
      </c>
      <c r="H36">
        <v>-7.961</v>
      </c>
      <c r="J36">
        <f t="shared" si="1"/>
        <v>43.51601388809483</v>
      </c>
      <c r="K36">
        <f t="shared" si="0"/>
        <v>24.845271111821255</v>
      </c>
      <c r="M36">
        <f t="shared" si="2"/>
        <v>37.40238505992304</v>
      </c>
      <c r="N36">
        <f t="shared" si="3"/>
        <v>33.34655234290358</v>
      </c>
      <c r="O36">
        <f t="shared" si="4"/>
        <v>0.011020641418893598</v>
      </c>
    </row>
    <row r="37" spans="1:15" ht="12.75">
      <c r="A37">
        <v>4.681136416465627</v>
      </c>
      <c r="B37">
        <v>19.461432444648857</v>
      </c>
      <c r="C37">
        <v>-0.06978814481336618</v>
      </c>
      <c r="D37">
        <v>35</v>
      </c>
      <c r="E37">
        <v>1</v>
      </c>
      <c r="F37">
        <v>0.199</v>
      </c>
      <c r="G37">
        <v>-37.29</v>
      </c>
      <c r="H37">
        <v>-7.961</v>
      </c>
      <c r="J37">
        <f t="shared" si="1"/>
        <v>41.971136416465626</v>
      </c>
      <c r="K37">
        <f t="shared" si="0"/>
        <v>27.422432444648855</v>
      </c>
      <c r="M37">
        <f t="shared" si="2"/>
        <v>39.35389932870514</v>
      </c>
      <c r="N37">
        <f t="shared" si="3"/>
        <v>31.06182063075245</v>
      </c>
      <c r="O37">
        <f t="shared" si="4"/>
        <v>-0.06978814481336618</v>
      </c>
    </row>
    <row r="38" spans="1:15" ht="12.75">
      <c r="A38">
        <v>9.317231050411669</v>
      </c>
      <c r="B38">
        <v>19.827927079785574</v>
      </c>
      <c r="C38">
        <v>-0.027751456254857282</v>
      </c>
      <c r="D38">
        <v>36</v>
      </c>
      <c r="E38">
        <v>1</v>
      </c>
      <c r="F38">
        <v>0.257</v>
      </c>
      <c r="G38">
        <v>-37.29</v>
      </c>
      <c r="H38">
        <v>-7.961</v>
      </c>
      <c r="J38">
        <f t="shared" si="1"/>
        <v>46.60723105041167</v>
      </c>
      <c r="K38">
        <f t="shared" si="0"/>
        <v>27.788927079785573</v>
      </c>
      <c r="M38">
        <f t="shared" si="2"/>
        <v>41.17676650677623</v>
      </c>
      <c r="N38">
        <f t="shared" si="3"/>
        <v>35.34023704615645</v>
      </c>
      <c r="O38">
        <f t="shared" si="4"/>
        <v>-0.027751456254857282</v>
      </c>
    </row>
    <row r="39" spans="1:15" ht="12.75">
      <c r="A39">
        <v>5.403478274906046</v>
      </c>
      <c r="B39">
        <v>22.59707308237331</v>
      </c>
      <c r="C39">
        <v>-0.05266009182608285</v>
      </c>
      <c r="D39">
        <v>37</v>
      </c>
      <c r="E39">
        <v>1</v>
      </c>
      <c r="F39" s="5">
        <v>0.219</v>
      </c>
      <c r="G39">
        <v>-37.29</v>
      </c>
      <c r="H39">
        <v>-7.961</v>
      </c>
      <c r="J39">
        <f t="shared" si="1"/>
        <v>42.69347827490604</v>
      </c>
      <c r="K39">
        <f t="shared" si="0"/>
        <v>30.558073082373312</v>
      </c>
      <c r="M39">
        <f t="shared" si="2"/>
        <v>42.55639403052969</v>
      </c>
      <c r="N39">
        <f t="shared" si="3"/>
        <v>30.748695010290113</v>
      </c>
      <c r="O39">
        <f t="shared" si="4"/>
        <v>-0.05266009182608285</v>
      </c>
    </row>
    <row r="40" spans="1:15" ht="12.75">
      <c r="A40">
        <v>9.674353325250475</v>
      </c>
      <c r="B40">
        <v>26.539410446215477</v>
      </c>
      <c r="C40">
        <v>-0.0393759097748515</v>
      </c>
      <c r="D40">
        <v>38</v>
      </c>
      <c r="E40">
        <v>1</v>
      </c>
      <c r="F40" s="5">
        <v>0.28</v>
      </c>
      <c r="G40">
        <v>-37.29</v>
      </c>
      <c r="H40">
        <v>-7.961</v>
      </c>
      <c r="J40">
        <f t="shared" si="1"/>
        <v>46.96435332525047</v>
      </c>
      <c r="K40">
        <f t="shared" si="0"/>
        <v>34.500410446215476</v>
      </c>
      <c r="M40">
        <f t="shared" si="2"/>
        <v>47.65295662793643</v>
      </c>
      <c r="N40">
        <f t="shared" si="3"/>
        <v>33.542875977356324</v>
      </c>
      <c r="O40">
        <f t="shared" si="4"/>
        <v>-0.0393759097748515</v>
      </c>
    </row>
    <row r="41" spans="1:15" ht="12.75">
      <c r="A41">
        <v>-12.127953215606164</v>
      </c>
      <c r="B41">
        <v>-12.448105550308194</v>
      </c>
      <c r="C41">
        <v>-0.312381989469117</v>
      </c>
      <c r="D41">
        <v>39</v>
      </c>
      <c r="E41">
        <v>1</v>
      </c>
      <c r="F41" s="5">
        <v>0.288</v>
      </c>
      <c r="G41">
        <v>-37.29</v>
      </c>
      <c r="H41">
        <v>-7.961</v>
      </c>
      <c r="J41">
        <f t="shared" si="1"/>
        <v>25.162046784393837</v>
      </c>
      <c r="K41">
        <f t="shared" si="0"/>
        <v>-4.487105550308193</v>
      </c>
      <c r="M41">
        <f t="shared" si="2"/>
        <v>3.75395943468925</v>
      </c>
      <c r="N41">
        <f t="shared" si="3"/>
        <v>25.281821595018396</v>
      </c>
      <c r="O41">
        <f t="shared" si="4"/>
        <v>-0.312381989469117</v>
      </c>
    </row>
    <row r="42" spans="1:15" ht="12.75">
      <c r="A42">
        <v>-13.889235545090497</v>
      </c>
      <c r="B42">
        <v>-10.222242553389817</v>
      </c>
      <c r="C42">
        <v>-0.2879035805794077</v>
      </c>
      <c r="D42">
        <v>40</v>
      </c>
      <c r="E42">
        <v>1</v>
      </c>
      <c r="F42">
        <v>0.281</v>
      </c>
      <c r="G42">
        <v>-37.29</v>
      </c>
      <c r="H42">
        <v>-7.961</v>
      </c>
      <c r="J42">
        <f t="shared" si="1"/>
        <v>23.400764454909503</v>
      </c>
      <c r="K42">
        <f t="shared" si="0"/>
        <v>-2.261242553389817</v>
      </c>
      <c r="M42">
        <f t="shared" si="2"/>
        <v>5.303569842016617</v>
      </c>
      <c r="N42">
        <f t="shared" si="3"/>
        <v>22.90373641767362</v>
      </c>
      <c r="O42">
        <f t="shared" si="4"/>
        <v>-0.2879035805794077</v>
      </c>
    </row>
    <row r="43" spans="1:15" ht="12.75">
      <c r="A43">
        <v>-8.171334345539993</v>
      </c>
      <c r="B43">
        <v>-11.339547095722589</v>
      </c>
      <c r="C43">
        <v>-0.244553971128169</v>
      </c>
      <c r="D43">
        <v>41</v>
      </c>
      <c r="E43">
        <v>1</v>
      </c>
      <c r="F43">
        <v>0.218</v>
      </c>
      <c r="G43">
        <v>-37.29</v>
      </c>
      <c r="H43">
        <v>-7.961</v>
      </c>
      <c r="J43">
        <f t="shared" si="1"/>
        <v>29.118665654460006</v>
      </c>
      <c r="K43">
        <f t="shared" si="0"/>
        <v>-3.3785470957225883</v>
      </c>
      <c r="M43">
        <f t="shared" si="2"/>
        <v>6.064066939912121</v>
      </c>
      <c r="N43">
        <f t="shared" si="3"/>
        <v>28.67992960455986</v>
      </c>
      <c r="O43">
        <f t="shared" si="4"/>
        <v>-0.244553971128169</v>
      </c>
    </row>
    <row r="44" spans="1:15" ht="12.75">
      <c r="A44">
        <v>-9.321729018735763</v>
      </c>
      <c r="B44">
        <v>-8.308264833729949</v>
      </c>
      <c r="C44">
        <v>-0.1496489833091842</v>
      </c>
      <c r="D44">
        <v>42</v>
      </c>
      <c r="E44">
        <v>1</v>
      </c>
      <c r="F44">
        <v>0.26</v>
      </c>
      <c r="G44">
        <v>-37.29</v>
      </c>
      <c r="H44">
        <v>-7.961</v>
      </c>
      <c r="J44">
        <f t="shared" si="1"/>
        <v>27.968270981264236</v>
      </c>
      <c r="K44">
        <f t="shared" si="0"/>
        <v>-0.3472648337299482</v>
      </c>
      <c r="M44">
        <f t="shared" si="2"/>
        <v>8.571634597207101</v>
      </c>
      <c r="N44">
        <f t="shared" si="3"/>
        <v>26.62464750711519</v>
      </c>
      <c r="O44">
        <f t="shared" si="4"/>
        <v>-0.1496489833091842</v>
      </c>
    </row>
    <row r="45" spans="1:15" ht="12.75">
      <c r="A45">
        <v>-15.13035291745875</v>
      </c>
      <c r="B45">
        <v>-7.400292613418489</v>
      </c>
      <c r="C45">
        <v>-0.2739725596267242</v>
      </c>
      <c r="D45">
        <v>43</v>
      </c>
      <c r="E45">
        <v>1</v>
      </c>
      <c r="F45">
        <v>0.228</v>
      </c>
      <c r="G45">
        <v>-37.29</v>
      </c>
      <c r="H45">
        <v>-7.961</v>
      </c>
      <c r="J45">
        <f t="shared" si="1"/>
        <v>22.159647082541248</v>
      </c>
      <c r="K45">
        <f t="shared" si="0"/>
        <v>0.5607073865815115</v>
      </c>
      <c r="M45">
        <f t="shared" si="2"/>
        <v>7.583816573018308</v>
      </c>
      <c r="N45">
        <f t="shared" si="3"/>
        <v>20.829068096843862</v>
      </c>
      <c r="O45">
        <f t="shared" si="4"/>
        <v>-0.2739725596267242</v>
      </c>
    </row>
    <row r="46" spans="1:15" ht="12.75">
      <c r="A46">
        <v>-14.016557468023944</v>
      </c>
      <c r="B46">
        <v>-2.47331091174562</v>
      </c>
      <c r="C46">
        <v>-0.15730798704915472</v>
      </c>
      <c r="D46">
        <v>44</v>
      </c>
      <c r="E46">
        <v>1</v>
      </c>
      <c r="F46">
        <v>0.324</v>
      </c>
      <c r="G46">
        <v>-37.29</v>
      </c>
      <c r="H46">
        <v>-7.961</v>
      </c>
      <c r="J46">
        <f t="shared" si="1"/>
        <v>23.273442531976055</v>
      </c>
      <c r="K46">
        <f t="shared" si="0"/>
        <v>5.48768908825438</v>
      </c>
      <c r="M46">
        <f t="shared" si="2"/>
        <v>12.60909536717192</v>
      </c>
      <c r="N46">
        <f t="shared" si="3"/>
        <v>20.31695284337939</v>
      </c>
      <c r="O46">
        <f t="shared" si="4"/>
        <v>-0.15730798704915472</v>
      </c>
    </row>
    <row r="47" spans="1:15" ht="12.75">
      <c r="A47">
        <v>-13.686094596993621</v>
      </c>
      <c r="B47">
        <v>4.470042949709215</v>
      </c>
      <c r="C47">
        <v>-0.032274335299770696</v>
      </c>
      <c r="D47">
        <v>45</v>
      </c>
      <c r="E47">
        <v>1</v>
      </c>
      <c r="F47">
        <v>0.221</v>
      </c>
      <c r="G47">
        <v>-37.29</v>
      </c>
      <c r="H47">
        <v>-7.961</v>
      </c>
      <c r="J47">
        <f t="shared" si="1"/>
        <v>23.60390540300638</v>
      </c>
      <c r="K47">
        <f t="shared" si="0"/>
        <v>12.431042949709216</v>
      </c>
      <c r="M47">
        <f t="shared" si="2"/>
        <v>19.296616161126003</v>
      </c>
      <c r="N47">
        <f t="shared" si="3"/>
        <v>18.4205261548567</v>
      </c>
      <c r="O47">
        <f t="shared" si="4"/>
        <v>-0.032274335299770696</v>
      </c>
    </row>
    <row r="48" spans="1:15" ht="12.75">
      <c r="A48">
        <v>-9.129006935735932</v>
      </c>
      <c r="B48">
        <v>4.782217056890526</v>
      </c>
      <c r="C48">
        <v>-0.16619653622311276</v>
      </c>
      <c r="D48">
        <v>46</v>
      </c>
      <c r="E48">
        <v>1</v>
      </c>
      <c r="F48">
        <v>0.244</v>
      </c>
      <c r="G48">
        <v>-37.29</v>
      </c>
      <c r="H48">
        <v>-7.961</v>
      </c>
      <c r="J48">
        <f t="shared" si="1"/>
        <v>28.16099306426407</v>
      </c>
      <c r="K48">
        <f t="shared" si="0"/>
        <v>12.743217056890526</v>
      </c>
      <c r="M48">
        <f t="shared" si="2"/>
        <v>21.04284326493745</v>
      </c>
      <c r="N48">
        <f t="shared" si="3"/>
        <v>22.64133076150409</v>
      </c>
      <c r="O48">
        <f t="shared" si="4"/>
        <v>-0.16619653622311276</v>
      </c>
    </row>
    <row r="49" spans="1:15" ht="12.75">
      <c r="A49">
        <v>-15.382970746390065</v>
      </c>
      <c r="B49">
        <v>8.18004723572124</v>
      </c>
      <c r="C49">
        <v>-0.05973855472023454</v>
      </c>
      <c r="D49">
        <v>47</v>
      </c>
      <c r="E49">
        <v>1</v>
      </c>
      <c r="F49" s="5">
        <v>0.217</v>
      </c>
      <c r="G49">
        <v>-37.29</v>
      </c>
      <c r="H49">
        <v>-7.961</v>
      </c>
      <c r="J49">
        <f t="shared" si="1"/>
        <v>21.907029253609934</v>
      </c>
      <c r="K49">
        <f t="shared" si="0"/>
        <v>16.14104723572124</v>
      </c>
      <c r="M49">
        <f t="shared" si="2"/>
        <v>22.27370080361689</v>
      </c>
      <c r="N49">
        <f t="shared" si="3"/>
        <v>15.63117363140919</v>
      </c>
      <c r="O49">
        <f t="shared" si="4"/>
        <v>-0.05973855472023454</v>
      </c>
    </row>
    <row r="50" spans="1:15" ht="12.75">
      <c r="A50">
        <v>-12.084171305102338</v>
      </c>
      <c r="B50">
        <v>10.21166705122356</v>
      </c>
      <c r="C50">
        <v>0.009492100273932824</v>
      </c>
      <c r="D50">
        <v>48</v>
      </c>
      <c r="E50">
        <v>1</v>
      </c>
      <c r="F50">
        <v>0.177</v>
      </c>
      <c r="G50">
        <v>-37.29</v>
      </c>
      <c r="H50">
        <v>-7.961</v>
      </c>
      <c r="J50">
        <f t="shared" si="1"/>
        <v>25.20582869489766</v>
      </c>
      <c r="K50">
        <f t="shared" si="0"/>
        <v>18.172667051223563</v>
      </c>
      <c r="M50">
        <f t="shared" si="2"/>
        <v>25.24952775004708</v>
      </c>
      <c r="N50">
        <f t="shared" si="3"/>
        <v>18.111901511181955</v>
      </c>
      <c r="O50">
        <f t="shared" si="4"/>
        <v>0.009492100273932824</v>
      </c>
    </row>
    <row r="51" spans="1:15" ht="12.75">
      <c r="A51">
        <v>-13.924635425150587</v>
      </c>
      <c r="B51">
        <v>14.014735875387467</v>
      </c>
      <c r="C51">
        <v>-0.09475068357820532</v>
      </c>
      <c r="D51">
        <v>49</v>
      </c>
      <c r="E51">
        <v>1</v>
      </c>
      <c r="F51">
        <v>0.173</v>
      </c>
      <c r="G51">
        <v>-37.29</v>
      </c>
      <c r="H51">
        <v>-7.961</v>
      </c>
      <c r="J51">
        <f t="shared" si="1"/>
        <v>23.365364574849412</v>
      </c>
      <c r="K51">
        <f t="shared" si="0"/>
        <v>21.975735875387468</v>
      </c>
      <c r="M51">
        <f t="shared" si="2"/>
        <v>28.26914170044163</v>
      </c>
      <c r="N51">
        <f t="shared" si="3"/>
        <v>15.156808915493118</v>
      </c>
      <c r="O51">
        <f t="shared" si="4"/>
        <v>-0.09475068357820532</v>
      </c>
    </row>
    <row r="52" spans="1:15" ht="12.75">
      <c r="A52">
        <v>-6.870109297414295</v>
      </c>
      <c r="B52">
        <v>9.37624791389415</v>
      </c>
      <c r="C52">
        <v>0.05964874715231297</v>
      </c>
      <c r="D52">
        <v>50</v>
      </c>
      <c r="E52">
        <v>1</v>
      </c>
      <c r="F52">
        <v>0.302</v>
      </c>
      <c r="G52">
        <v>-37.29</v>
      </c>
      <c r="H52">
        <v>-7.961</v>
      </c>
      <c r="J52">
        <f t="shared" si="1"/>
        <v>30.419890702585704</v>
      </c>
      <c r="K52">
        <f t="shared" si="0"/>
        <v>17.337247913894153</v>
      </c>
      <c r="M52">
        <f t="shared" si="2"/>
        <v>26.116908552963856</v>
      </c>
      <c r="N52">
        <f t="shared" si="3"/>
        <v>23.32074190975087</v>
      </c>
      <c r="O52">
        <f t="shared" si="4"/>
        <v>0.05964874715231297</v>
      </c>
    </row>
    <row r="53" spans="1:15" ht="12.75">
      <c r="A53">
        <v>-8.79979637130764</v>
      </c>
      <c r="B53">
        <v>11.58783472966857</v>
      </c>
      <c r="C53">
        <v>0.07784301189797982</v>
      </c>
      <c r="D53">
        <v>51</v>
      </c>
      <c r="E53">
        <v>1</v>
      </c>
      <c r="F53">
        <v>0.207</v>
      </c>
      <c r="G53">
        <v>-37.29</v>
      </c>
      <c r="H53">
        <v>-7.961</v>
      </c>
      <c r="J53">
        <f t="shared" si="1"/>
        <v>28.49020362869236</v>
      </c>
      <c r="K53">
        <f t="shared" si="0"/>
        <v>19.54883472966857</v>
      </c>
      <c r="M53">
        <f t="shared" si="2"/>
        <v>27.59939057235841</v>
      </c>
      <c r="N53">
        <f t="shared" si="3"/>
        <v>20.787551133470853</v>
      </c>
      <c r="O53">
        <f t="shared" si="4"/>
        <v>0.07784301189797982</v>
      </c>
    </row>
    <row r="54" spans="1:15" ht="12.75">
      <c r="A54">
        <v>-10.1468981973479</v>
      </c>
      <c r="B54">
        <v>17.45470506636568</v>
      </c>
      <c r="C54">
        <v>-0.04325781034689391</v>
      </c>
      <c r="D54">
        <v>52</v>
      </c>
      <c r="E54">
        <v>1</v>
      </c>
      <c r="F54">
        <v>0.189</v>
      </c>
      <c r="G54">
        <v>-37.29</v>
      </c>
      <c r="H54">
        <v>-7.961</v>
      </c>
      <c r="J54">
        <f t="shared" si="1"/>
        <v>27.143101802652097</v>
      </c>
      <c r="K54">
        <f t="shared" si="0"/>
        <v>25.415705066365682</v>
      </c>
      <c r="M54">
        <f t="shared" si="2"/>
        <v>32.73251540257772</v>
      </c>
      <c r="N54">
        <f t="shared" si="3"/>
        <v>17.64336914848279</v>
      </c>
      <c r="O54">
        <f t="shared" si="4"/>
        <v>-0.04325781034689391</v>
      </c>
    </row>
    <row r="55" spans="1:15" ht="12.75">
      <c r="A55">
        <v>-10.383047852766316</v>
      </c>
      <c r="B55">
        <v>21.512476986229427</v>
      </c>
      <c r="C55">
        <v>-0.005305040977925307</v>
      </c>
      <c r="D55">
        <v>53</v>
      </c>
      <c r="E55">
        <v>1</v>
      </c>
      <c r="F55">
        <v>0.285</v>
      </c>
      <c r="G55">
        <v>-37.29</v>
      </c>
      <c r="H55">
        <v>-7.961</v>
      </c>
      <c r="J55">
        <f t="shared" si="1"/>
        <v>26.90695214723368</v>
      </c>
      <c r="K55">
        <f t="shared" si="0"/>
        <v>29.47347698622943</v>
      </c>
      <c r="M55">
        <f t="shared" si="2"/>
        <v>36.50415955605217</v>
      </c>
      <c r="N55">
        <f t="shared" si="3"/>
        <v>16.128119996379116</v>
      </c>
      <c r="O55">
        <f t="shared" si="4"/>
        <v>-0.005305040977925307</v>
      </c>
    </row>
    <row r="56" spans="1:15" ht="12.75">
      <c r="A56">
        <v>-8.088416717959138</v>
      </c>
      <c r="B56">
        <v>19.87444507658819</v>
      </c>
      <c r="C56">
        <v>-0.042371384859767075</v>
      </c>
      <c r="D56">
        <v>54</v>
      </c>
      <c r="E56">
        <v>1</v>
      </c>
      <c r="F56">
        <v>0.236</v>
      </c>
      <c r="G56">
        <v>-37.29</v>
      </c>
      <c r="H56">
        <v>-7.961</v>
      </c>
      <c r="J56">
        <f t="shared" si="1"/>
        <v>29.20158328204086</v>
      </c>
      <c r="K56">
        <f t="shared" si="0"/>
        <v>27.835445076588194</v>
      </c>
      <c r="M56">
        <f t="shared" si="2"/>
        <v>35.681554591411</v>
      </c>
      <c r="N56">
        <f t="shared" si="3"/>
        <v>18.82474782646192</v>
      </c>
      <c r="O56">
        <f t="shared" si="4"/>
        <v>-0.042371384859767075</v>
      </c>
    </row>
    <row r="57" spans="1:15" ht="12.75">
      <c r="A57">
        <v>-3.3129159642320385</v>
      </c>
      <c r="B57">
        <v>19.7253547998689</v>
      </c>
      <c r="C57">
        <v>-0.05700824373669888</v>
      </c>
      <c r="D57">
        <v>55</v>
      </c>
      <c r="E57">
        <v>1</v>
      </c>
      <c r="F57">
        <v>0.159</v>
      </c>
      <c r="G57">
        <v>-37.29</v>
      </c>
      <c r="H57">
        <v>-7.961</v>
      </c>
      <c r="J57">
        <f t="shared" si="1"/>
        <v>33.97708403576796</v>
      </c>
      <c r="K57">
        <f t="shared" si="0"/>
        <v>27.6863547998689</v>
      </c>
      <c r="M57">
        <f t="shared" si="2"/>
        <v>37.06000910485498</v>
      </c>
      <c r="N57">
        <f t="shared" si="3"/>
        <v>23.399406121222988</v>
      </c>
      <c r="O57">
        <f t="shared" si="4"/>
        <v>-0.05700824373669888</v>
      </c>
    </row>
    <row r="58" spans="1:15" ht="12.75">
      <c r="A58">
        <v>-0.6762265898055766</v>
      </c>
      <c r="B58">
        <v>23.17593489621909</v>
      </c>
      <c r="C58">
        <v>-0.050392725612851935</v>
      </c>
      <c r="D58">
        <v>56</v>
      </c>
      <c r="E58">
        <v>1</v>
      </c>
      <c r="F58">
        <v>0.207</v>
      </c>
      <c r="G58">
        <v>-37.29</v>
      </c>
      <c r="H58">
        <v>-7.961</v>
      </c>
      <c r="J58">
        <f t="shared" si="1"/>
        <v>36.613773410194426</v>
      </c>
      <c r="K58">
        <f t="shared" si="0"/>
        <v>31.13693489621909</v>
      </c>
      <c r="M58">
        <f t="shared" si="2"/>
        <v>41.170305910749555</v>
      </c>
      <c r="N58">
        <f t="shared" si="3"/>
        <v>24.800867510628468</v>
      </c>
      <c r="O58">
        <f t="shared" si="4"/>
        <v>-0.050392725612851935</v>
      </c>
    </row>
    <row r="59" spans="1:15" ht="12.75">
      <c r="A59">
        <v>-5.6649189952429335</v>
      </c>
      <c r="B59">
        <v>23.559238136140724</v>
      </c>
      <c r="C59">
        <v>0.018859449577534687</v>
      </c>
      <c r="D59">
        <v>57</v>
      </c>
      <c r="E59">
        <v>1</v>
      </c>
      <c r="F59">
        <v>0.22</v>
      </c>
      <c r="G59">
        <v>-37.29</v>
      </c>
      <c r="H59">
        <v>-7.961</v>
      </c>
      <c r="J59">
        <f t="shared" si="1"/>
        <v>31.625081004757064</v>
      </c>
      <c r="K59">
        <f t="shared" si="0"/>
        <v>31.520238136140726</v>
      </c>
      <c r="M59">
        <f t="shared" si="2"/>
        <v>39.94603924627055</v>
      </c>
      <c r="N59">
        <f t="shared" si="3"/>
        <v>19.949564136889787</v>
      </c>
      <c r="O59">
        <f t="shared" si="4"/>
        <v>0.018859449577534687</v>
      </c>
    </row>
    <row r="60" spans="1:15" ht="12.75">
      <c r="A60">
        <v>-3.2457307902099424</v>
      </c>
      <c r="B60">
        <v>26.66591254674686</v>
      </c>
      <c r="C60">
        <v>0.0070826019976420185</v>
      </c>
      <c r="D60">
        <v>58</v>
      </c>
      <c r="E60">
        <v>1</v>
      </c>
      <c r="F60">
        <v>0.234</v>
      </c>
      <c r="G60">
        <v>-37.29</v>
      </c>
      <c r="H60">
        <v>-7.961</v>
      </c>
      <c r="J60">
        <f t="shared" si="1"/>
        <v>34.04426920979006</v>
      </c>
      <c r="K60">
        <f t="shared" si="0"/>
        <v>34.62691254674686</v>
      </c>
      <c r="M60">
        <f t="shared" si="2"/>
        <v>43.661091579780134</v>
      </c>
      <c r="N60">
        <f t="shared" si="3"/>
        <v>21.25428005392718</v>
      </c>
      <c r="O60">
        <f t="shared" si="4"/>
        <v>0.0070826019976420185</v>
      </c>
    </row>
    <row r="61" spans="1:15" ht="12.75">
      <c r="A61">
        <v>0.2315369900537021</v>
      </c>
      <c r="B61">
        <v>26.188237022724756</v>
      </c>
      <c r="C61">
        <v>-0.05112656641672257</v>
      </c>
      <c r="D61">
        <v>59</v>
      </c>
      <c r="E61">
        <v>1</v>
      </c>
      <c r="F61">
        <v>0.21</v>
      </c>
      <c r="G61">
        <v>-37.29</v>
      </c>
      <c r="H61">
        <v>-7.961</v>
      </c>
      <c r="J61">
        <f t="shared" si="1"/>
        <v>37.521536990053704</v>
      </c>
      <c r="K61">
        <f t="shared" si="0"/>
        <v>34.149237022724755</v>
      </c>
      <c r="M61">
        <f t="shared" si="2"/>
        <v>44.31488485503636</v>
      </c>
      <c r="N61">
        <f t="shared" si="3"/>
        <v>24.702775301877967</v>
      </c>
      <c r="O61">
        <f t="shared" si="4"/>
        <v>-0.05112656641672257</v>
      </c>
    </row>
    <row r="62" spans="1:15" ht="12.75">
      <c r="A62">
        <v>-5.504353300332814</v>
      </c>
      <c r="B62">
        <v>31.575712483872458</v>
      </c>
      <c r="C62">
        <v>0.04526582191246242</v>
      </c>
      <c r="D62">
        <v>60</v>
      </c>
      <c r="E62">
        <v>1</v>
      </c>
      <c r="F62">
        <v>0.246</v>
      </c>
      <c r="G62">
        <v>-37.29</v>
      </c>
      <c r="H62">
        <v>-7.961</v>
      </c>
      <c r="J62">
        <f t="shared" si="1"/>
        <v>31.785646699667186</v>
      </c>
      <c r="K62">
        <f t="shared" si="0"/>
        <v>39.536712483872456</v>
      </c>
      <c r="M62">
        <f t="shared" si="2"/>
        <v>47.596816906227616</v>
      </c>
      <c r="N62">
        <f t="shared" si="3"/>
        <v>17.550555277355336</v>
      </c>
      <c r="O62">
        <f t="shared" si="4"/>
        <v>0.04526582191246242</v>
      </c>
    </row>
    <row r="63" spans="1:15" ht="12.75">
      <c r="A63">
        <v>-22.819186063040174</v>
      </c>
      <c r="B63">
        <v>-11.730132107431436</v>
      </c>
      <c r="C63">
        <v>-0.39755773386359305</v>
      </c>
      <c r="D63">
        <v>61</v>
      </c>
      <c r="E63">
        <v>1</v>
      </c>
      <c r="F63">
        <v>0.196</v>
      </c>
      <c r="G63">
        <v>-37.29</v>
      </c>
      <c r="H63">
        <v>-7.961</v>
      </c>
      <c r="J63">
        <f t="shared" si="1"/>
        <v>14.470813936959825</v>
      </c>
      <c r="K63">
        <f t="shared" si="0"/>
        <v>-3.7691321074314352</v>
      </c>
      <c r="M63">
        <f t="shared" si="2"/>
        <v>1.0321409629344447</v>
      </c>
      <c r="N63">
        <f t="shared" si="3"/>
        <v>14.917958904421678</v>
      </c>
      <c r="O63">
        <f t="shared" si="4"/>
        <v>-0.39755773386359305</v>
      </c>
    </row>
    <row r="64" spans="1:15" ht="12.75">
      <c r="A64">
        <v>-19.630981161036328</v>
      </c>
      <c r="B64">
        <v>-11.960723859913834</v>
      </c>
      <c r="C64">
        <v>-0.31466549441626207</v>
      </c>
      <c r="D64">
        <v>62</v>
      </c>
      <c r="E64">
        <v>1</v>
      </c>
      <c r="F64">
        <v>0.254</v>
      </c>
      <c r="G64">
        <v>-37.29</v>
      </c>
      <c r="H64">
        <v>-7.961</v>
      </c>
      <c r="J64">
        <f t="shared" si="1"/>
        <v>17.65901883896367</v>
      </c>
      <c r="K64">
        <f t="shared" si="0"/>
        <v>-3.999723859913834</v>
      </c>
      <c r="M64">
        <f t="shared" si="2"/>
        <v>1.828177849646246</v>
      </c>
      <c r="N64">
        <f t="shared" si="3"/>
        <v>18.013786472046924</v>
      </c>
      <c r="O64">
        <f t="shared" si="4"/>
        <v>-0.31466549441626207</v>
      </c>
    </row>
    <row r="65" spans="1:15" ht="12.75">
      <c r="A65">
        <v>-24.507909140991487</v>
      </c>
      <c r="B65">
        <v>-7.714811495609746</v>
      </c>
      <c r="C65">
        <v>-0.22845379634425017</v>
      </c>
      <c r="D65">
        <v>63</v>
      </c>
      <c r="E65">
        <v>1</v>
      </c>
      <c r="F65">
        <v>0.224</v>
      </c>
      <c r="G65">
        <v>-37.29</v>
      </c>
      <c r="H65">
        <v>-7.961</v>
      </c>
      <c r="J65">
        <f t="shared" si="1"/>
        <v>12.782090859008512</v>
      </c>
      <c r="K65">
        <f t="shared" si="0"/>
        <v>0.24618850439025408</v>
      </c>
      <c r="M65">
        <f t="shared" si="2"/>
        <v>4.301262476162971</v>
      </c>
      <c r="N65">
        <f t="shared" si="3"/>
        <v>12.039169266141052</v>
      </c>
      <c r="O65">
        <f t="shared" si="4"/>
        <v>-0.22845379634425017</v>
      </c>
    </row>
    <row r="66" spans="1:15" ht="12.75">
      <c r="A66">
        <v>-25.397687340248407</v>
      </c>
      <c r="B66">
        <v>-5.182268497621126</v>
      </c>
      <c r="C66">
        <v>-0.22975441004861374</v>
      </c>
      <c r="D66">
        <v>64</v>
      </c>
      <c r="E66">
        <v>1</v>
      </c>
      <c r="F66">
        <v>0.283</v>
      </c>
      <c r="G66">
        <v>-37.29</v>
      </c>
      <c r="H66">
        <v>-7.961</v>
      </c>
      <c r="J66">
        <f t="shared" si="1"/>
        <v>11.892312659751592</v>
      </c>
      <c r="K66">
        <f t="shared" si="0"/>
        <v>2.778731502378874</v>
      </c>
      <c r="M66">
        <f t="shared" si="2"/>
        <v>6.418962213644548</v>
      </c>
      <c r="N66">
        <f t="shared" si="3"/>
        <v>10.38967628270507</v>
      </c>
      <c r="O66">
        <f t="shared" si="4"/>
        <v>-0.22975441004861374</v>
      </c>
    </row>
    <row r="67" spans="1:15" ht="12.75">
      <c r="A67">
        <v>-21.614243024868763</v>
      </c>
      <c r="B67">
        <v>-1.4231282396516285</v>
      </c>
      <c r="C67">
        <v>-0.12121848144217778</v>
      </c>
      <c r="D67">
        <v>65</v>
      </c>
      <c r="E67">
        <v>1</v>
      </c>
      <c r="F67">
        <v>0.261</v>
      </c>
      <c r="G67">
        <v>-37.29</v>
      </c>
      <c r="H67">
        <v>-7.961</v>
      </c>
      <c r="J67">
        <f aca="true" t="shared" si="5" ref="J67:J88">A67-G67</f>
        <v>15.675756975131236</v>
      </c>
      <c r="K67">
        <f aca="true" t="shared" si="6" ref="K67:K88">B67-H67</f>
        <v>6.537871760348372</v>
      </c>
      <c r="M67">
        <f aca="true" t="shared" si="7" ref="M67:M88">COS(alpha)*K67+SIN(alpha)*J67</f>
        <v>11.186728756040807</v>
      </c>
      <c r="N67">
        <f aca="true" t="shared" si="8" ref="N67:N88">-SIN(alpha)*K67+COS(alpha)*J67</f>
        <v>12.780071347097639</v>
      </c>
      <c r="O67">
        <f t="shared" si="4"/>
        <v>-0.12121848144217778</v>
      </c>
    </row>
    <row r="68" spans="1:15" ht="12.75">
      <c r="A68">
        <v>-19.328506255542674</v>
      </c>
      <c r="B68">
        <v>2.467179195665272</v>
      </c>
      <c r="C68">
        <v>-0.03145818630289457</v>
      </c>
      <c r="D68">
        <v>66</v>
      </c>
      <c r="E68">
        <v>1</v>
      </c>
      <c r="F68">
        <v>0.222</v>
      </c>
      <c r="G68">
        <v>-37.29</v>
      </c>
      <c r="H68">
        <v>-7.961</v>
      </c>
      <c r="J68">
        <f t="shared" si="5"/>
        <v>17.961493744457325</v>
      </c>
      <c r="K68">
        <f t="shared" si="6"/>
        <v>10.428179195665273</v>
      </c>
      <c r="M68">
        <f t="shared" si="7"/>
        <v>15.602200446576749</v>
      </c>
      <c r="N68">
        <f t="shared" si="8"/>
        <v>13.708884713714896</v>
      </c>
      <c r="O68">
        <f aca="true" t="shared" si="9" ref="O68:O92">C68</f>
        <v>-0.03145818630289457</v>
      </c>
    </row>
    <row r="69" spans="1:15" ht="12.75">
      <c r="A69">
        <v>-21.52257949748416</v>
      </c>
      <c r="B69">
        <v>4.106415862185053</v>
      </c>
      <c r="C69">
        <v>-0.17247041625410442</v>
      </c>
      <c r="D69">
        <v>67</v>
      </c>
      <c r="E69">
        <v>1</v>
      </c>
      <c r="F69" s="5">
        <v>0.298</v>
      </c>
      <c r="G69">
        <v>-37.29</v>
      </c>
      <c r="H69">
        <v>-7.961</v>
      </c>
      <c r="J69">
        <f t="shared" si="5"/>
        <v>15.76742050251584</v>
      </c>
      <c r="K69">
        <f t="shared" si="6"/>
        <v>12.067415862185054</v>
      </c>
      <c r="M69">
        <f t="shared" si="7"/>
        <v>16.457949870778954</v>
      </c>
      <c r="N69">
        <f t="shared" si="8"/>
        <v>11.107203110819547</v>
      </c>
      <c r="O69">
        <f t="shared" si="9"/>
        <v>-0.17247041625410442</v>
      </c>
    </row>
    <row r="70" spans="1:15" ht="12.75">
      <c r="A70">
        <v>-24.82695183785194</v>
      </c>
      <c r="B70">
        <v>9.236760120738616</v>
      </c>
      <c r="C70">
        <v>-0.09652850353301554</v>
      </c>
      <c r="D70">
        <v>68</v>
      </c>
      <c r="E70">
        <v>1</v>
      </c>
      <c r="F70">
        <v>0.145</v>
      </c>
      <c r="G70">
        <v>-37.29</v>
      </c>
      <c r="H70">
        <v>-7.961</v>
      </c>
      <c r="J70">
        <f t="shared" si="5"/>
        <v>12.463048162148059</v>
      </c>
      <c r="K70">
        <f t="shared" si="6"/>
        <v>17.197760120738614</v>
      </c>
      <c r="M70">
        <f t="shared" si="7"/>
        <v>20.269945156309685</v>
      </c>
      <c r="N70">
        <f t="shared" si="8"/>
        <v>6.341911858634368</v>
      </c>
      <c r="O70">
        <f t="shared" si="9"/>
        <v>-0.09652850353301554</v>
      </c>
    </row>
    <row r="71" spans="1:15" ht="12.75">
      <c r="A71">
        <v>-23.86094362170987</v>
      </c>
      <c r="B71">
        <v>11.327931992124887</v>
      </c>
      <c r="C71">
        <v>-0.11318000200845582</v>
      </c>
      <c r="D71">
        <v>69</v>
      </c>
      <c r="E71">
        <v>1</v>
      </c>
      <c r="F71">
        <v>0.143</v>
      </c>
      <c r="G71">
        <v>-37.29</v>
      </c>
      <c r="H71">
        <v>-7.961</v>
      </c>
      <c r="J71">
        <f t="shared" si="5"/>
        <v>13.42905637829013</v>
      </c>
      <c r="K71">
        <f t="shared" si="6"/>
        <v>19.288931992124887</v>
      </c>
      <c r="M71">
        <f t="shared" si="7"/>
        <v>22.55982192721467</v>
      </c>
      <c r="N71">
        <f t="shared" si="8"/>
        <v>6.592183797534615</v>
      </c>
      <c r="O71">
        <f t="shared" si="9"/>
        <v>-0.11318000200845582</v>
      </c>
    </row>
    <row r="72" spans="1:15" ht="12.75">
      <c r="A72">
        <v>-22.687819014583425</v>
      </c>
      <c r="B72">
        <v>14.472825314642485</v>
      </c>
      <c r="C72">
        <v>-0.10651590506862421</v>
      </c>
      <c r="D72">
        <v>70</v>
      </c>
      <c r="E72">
        <v>1</v>
      </c>
      <c r="F72">
        <v>0.256</v>
      </c>
      <c r="G72">
        <v>-37.29</v>
      </c>
      <c r="H72">
        <v>-7.961</v>
      </c>
      <c r="J72">
        <f t="shared" si="5"/>
        <v>14.602180985416574</v>
      </c>
      <c r="K72">
        <f t="shared" si="6"/>
        <v>22.433825314642483</v>
      </c>
      <c r="M72">
        <f t="shared" si="7"/>
        <v>25.914548919242748</v>
      </c>
      <c r="N72">
        <f t="shared" si="8"/>
        <v>6.703458964663677</v>
      </c>
      <c r="O72">
        <f t="shared" si="9"/>
        <v>-0.10651590506862421</v>
      </c>
    </row>
    <row r="73" spans="1:15" ht="12.75">
      <c r="A73">
        <v>-24.58897555950222</v>
      </c>
      <c r="B73">
        <v>16.26252526576427</v>
      </c>
      <c r="C73">
        <v>-0.07472888067175121</v>
      </c>
      <c r="D73">
        <v>71</v>
      </c>
      <c r="E73">
        <v>1</v>
      </c>
      <c r="F73">
        <v>0.26</v>
      </c>
      <c r="G73">
        <v>-37.29</v>
      </c>
      <c r="H73">
        <v>-7.961</v>
      </c>
      <c r="J73">
        <f t="shared" si="5"/>
        <v>12.701024440497779</v>
      </c>
      <c r="K73">
        <f t="shared" si="6"/>
        <v>24.223525265764273</v>
      </c>
      <c r="M73">
        <f t="shared" si="7"/>
        <v>27.006158800342043</v>
      </c>
      <c r="N73">
        <f t="shared" si="8"/>
        <v>4.331579964626092</v>
      </c>
      <c r="O73">
        <f t="shared" si="9"/>
        <v>-0.07472888067175121</v>
      </c>
    </row>
    <row r="74" spans="1:15" ht="12.75">
      <c r="A74">
        <v>-19.800133442271584</v>
      </c>
      <c r="B74">
        <v>18.549539546221197</v>
      </c>
      <c r="C74">
        <v>0.008664550050990219</v>
      </c>
      <c r="D74">
        <v>72</v>
      </c>
      <c r="E74">
        <v>1</v>
      </c>
      <c r="F74">
        <v>0.292</v>
      </c>
      <c r="G74">
        <v>-37.29</v>
      </c>
      <c r="H74">
        <v>-7.961</v>
      </c>
      <c r="J74">
        <f t="shared" si="5"/>
        <v>17.489866557728416</v>
      </c>
      <c r="K74">
        <f t="shared" si="6"/>
        <v>26.510539546221196</v>
      </c>
      <c r="M74">
        <f t="shared" si="7"/>
        <v>30.698304613202396</v>
      </c>
      <c r="N74">
        <f t="shared" si="8"/>
        <v>8.143600746226538</v>
      </c>
      <c r="O74">
        <f t="shared" si="9"/>
        <v>0.008664550050990219</v>
      </c>
    </row>
    <row r="75" spans="1:15" ht="12.75">
      <c r="A75">
        <v>-19.63206784295913</v>
      </c>
      <c r="B75">
        <v>21.56440250795923</v>
      </c>
      <c r="C75">
        <v>0.030687693755800702</v>
      </c>
      <c r="D75">
        <v>73</v>
      </c>
      <c r="E75">
        <v>1</v>
      </c>
      <c r="F75">
        <v>0.223</v>
      </c>
      <c r="G75">
        <v>-37.29</v>
      </c>
      <c r="H75">
        <v>-7.961</v>
      </c>
      <c r="J75">
        <f t="shared" si="5"/>
        <v>17.657932157040868</v>
      </c>
      <c r="K75">
        <f t="shared" si="6"/>
        <v>29.525402507959228</v>
      </c>
      <c r="M75">
        <f t="shared" si="7"/>
        <v>33.609903899386126</v>
      </c>
      <c r="N75">
        <f t="shared" si="8"/>
        <v>7.3434543093623486</v>
      </c>
      <c r="O75">
        <f t="shared" si="9"/>
        <v>0.030687693755800702</v>
      </c>
    </row>
    <row r="76" spans="1:15" ht="12.75">
      <c r="A76">
        <v>-14.444990254543022</v>
      </c>
      <c r="B76">
        <v>23.573079099447703</v>
      </c>
      <c r="C76">
        <v>0.036152691359893754</v>
      </c>
      <c r="D76">
        <v>74</v>
      </c>
      <c r="E76">
        <v>1</v>
      </c>
      <c r="F76">
        <v>0.31</v>
      </c>
      <c r="G76">
        <v>-37.29</v>
      </c>
      <c r="H76">
        <v>-7.961</v>
      </c>
      <c r="J76">
        <f t="shared" si="5"/>
        <v>22.845009745456977</v>
      </c>
      <c r="K76">
        <f t="shared" si="6"/>
        <v>31.534079099447702</v>
      </c>
      <c r="M76">
        <f t="shared" si="7"/>
        <v>37.164921103479045</v>
      </c>
      <c r="N76">
        <f t="shared" si="8"/>
        <v>11.621585704731801</v>
      </c>
      <c r="O76">
        <f t="shared" si="9"/>
        <v>0.036152691359893754</v>
      </c>
    </row>
    <row r="77" spans="1:15" ht="12.75">
      <c r="A77">
        <v>-16.425050530658282</v>
      </c>
      <c r="B77">
        <v>26.240295428897742</v>
      </c>
      <c r="C77">
        <v>0.10855543214220328</v>
      </c>
      <c r="D77">
        <v>75</v>
      </c>
      <c r="E77">
        <v>1</v>
      </c>
      <c r="F77">
        <v>0.27</v>
      </c>
      <c r="G77">
        <v>-37.29</v>
      </c>
      <c r="H77">
        <v>-7.961</v>
      </c>
      <c r="J77">
        <f t="shared" si="5"/>
        <v>20.864949469341717</v>
      </c>
      <c r="K77">
        <f t="shared" si="6"/>
        <v>34.201295428897744</v>
      </c>
      <c r="M77">
        <f t="shared" si="7"/>
        <v>39.06331216067722</v>
      </c>
      <c r="N77">
        <f t="shared" si="8"/>
        <v>8.895637605613885</v>
      </c>
      <c r="O77">
        <f t="shared" si="9"/>
        <v>0.10855543214220328</v>
      </c>
    </row>
    <row r="78" spans="1:15" ht="12.75">
      <c r="A78">
        <v>-10.875520274206453</v>
      </c>
      <c r="B78">
        <v>27.468806872539588</v>
      </c>
      <c r="C78">
        <v>0.05189741075972898</v>
      </c>
      <c r="D78">
        <v>76</v>
      </c>
      <c r="E78">
        <v>1</v>
      </c>
      <c r="F78">
        <v>0.241</v>
      </c>
      <c r="G78">
        <v>-37.29</v>
      </c>
      <c r="H78">
        <v>-7.961</v>
      </c>
      <c r="J78">
        <f t="shared" si="5"/>
        <v>26.414479725793548</v>
      </c>
      <c r="K78">
        <f t="shared" si="6"/>
        <v>35.42980687253959</v>
      </c>
      <c r="M78">
        <f t="shared" si="7"/>
        <v>41.99407674863183</v>
      </c>
      <c r="N78">
        <f t="shared" si="8"/>
        <v>13.76566279696809</v>
      </c>
      <c r="O78">
        <f t="shared" si="9"/>
        <v>0.05189741075972898</v>
      </c>
    </row>
    <row r="79" spans="1:15" ht="12.75">
      <c r="A79">
        <v>-13.141895329036617</v>
      </c>
      <c r="B79">
        <v>34.90797459682946</v>
      </c>
      <c r="C79">
        <v>0.012115701831271045</v>
      </c>
      <c r="D79">
        <v>77</v>
      </c>
      <c r="E79">
        <v>1</v>
      </c>
      <c r="F79">
        <v>0.182</v>
      </c>
      <c r="G79">
        <v>-37.29</v>
      </c>
      <c r="H79">
        <v>-7.961</v>
      </c>
      <c r="J79">
        <f t="shared" si="5"/>
        <v>24.148104670963384</v>
      </c>
      <c r="K79">
        <f t="shared" si="6"/>
        <v>42.86897459682946</v>
      </c>
      <c r="M79">
        <f t="shared" si="7"/>
        <v>48.32519452523614</v>
      </c>
      <c r="N79">
        <f t="shared" si="8"/>
        <v>9.249622493999409</v>
      </c>
      <c r="O79">
        <f t="shared" si="9"/>
        <v>0.012115701831271045</v>
      </c>
    </row>
    <row r="80" spans="1:15" ht="12.75">
      <c r="A80">
        <v>-15.059129002244475</v>
      </c>
      <c r="B80">
        <v>35.79364473299117</v>
      </c>
      <c r="C80">
        <v>-0.10565324750496535</v>
      </c>
      <c r="D80">
        <v>78</v>
      </c>
      <c r="E80">
        <v>1</v>
      </c>
      <c r="F80" s="5">
        <v>0.174</v>
      </c>
      <c r="G80">
        <v>-37.29</v>
      </c>
      <c r="H80">
        <v>-7.961</v>
      </c>
      <c r="J80">
        <f t="shared" si="5"/>
        <v>22.230870997755524</v>
      </c>
      <c r="K80">
        <f t="shared" si="6"/>
        <v>43.75464473299117</v>
      </c>
      <c r="M80">
        <f t="shared" si="7"/>
        <v>48.5546608312784</v>
      </c>
      <c r="N80">
        <f t="shared" si="8"/>
        <v>7.150207870309719</v>
      </c>
      <c r="O80">
        <f t="shared" si="9"/>
        <v>-0.10565324750496535</v>
      </c>
    </row>
    <row r="81" spans="1:15" ht="12.75">
      <c r="A81">
        <v>-31.124752533621187</v>
      </c>
      <c r="B81">
        <v>-9.221255799621256</v>
      </c>
      <c r="C81">
        <v>-0.37929087837181863</v>
      </c>
      <c r="D81">
        <v>79</v>
      </c>
      <c r="E81">
        <v>1</v>
      </c>
      <c r="F81">
        <v>0.278</v>
      </c>
      <c r="G81">
        <v>-37.29</v>
      </c>
      <c r="H81">
        <v>-7.961</v>
      </c>
      <c r="J81">
        <f t="shared" si="5"/>
        <v>6.165247466378812</v>
      </c>
      <c r="K81">
        <f t="shared" si="6"/>
        <v>-1.2602557996212553</v>
      </c>
      <c r="M81">
        <f t="shared" si="7"/>
        <v>0.7673452533019338</v>
      </c>
      <c r="N81">
        <f t="shared" si="8"/>
        <v>6.245774752935328</v>
      </c>
      <c r="O81">
        <f t="shared" si="9"/>
        <v>-0.37929087837181863</v>
      </c>
    </row>
    <row r="82" spans="1:15" ht="12.75">
      <c r="A82">
        <v>-32.94044049432255</v>
      </c>
      <c r="B82">
        <v>-3.2300357816187453</v>
      </c>
      <c r="C82">
        <v>-0.3893795716600137</v>
      </c>
      <c r="D82">
        <v>80</v>
      </c>
      <c r="E82">
        <v>1</v>
      </c>
      <c r="F82">
        <v>0.199</v>
      </c>
      <c r="G82">
        <v>-37.29</v>
      </c>
      <c r="H82">
        <v>-7.961</v>
      </c>
      <c r="J82">
        <f t="shared" si="5"/>
        <v>4.349559505677448</v>
      </c>
      <c r="K82">
        <f t="shared" si="6"/>
        <v>4.730964218381255</v>
      </c>
      <c r="M82">
        <f t="shared" si="7"/>
        <v>5.86922795029648</v>
      </c>
      <c r="N82">
        <f t="shared" si="8"/>
        <v>2.6177955604843124</v>
      </c>
      <c r="O82">
        <f t="shared" si="9"/>
        <v>-0.3893795716600137</v>
      </c>
    </row>
    <row r="83" spans="1:15" ht="12.75">
      <c r="A83">
        <v>-28.0608816560536</v>
      </c>
      <c r="B83">
        <v>2.0359505707796077</v>
      </c>
      <c r="C83">
        <v>-0.1462642906653116</v>
      </c>
      <c r="D83">
        <v>81</v>
      </c>
      <c r="E83">
        <v>1</v>
      </c>
      <c r="F83">
        <v>0.308</v>
      </c>
      <c r="G83">
        <v>-37.29</v>
      </c>
      <c r="H83">
        <v>-7.961</v>
      </c>
      <c r="J83">
        <f t="shared" si="5"/>
        <v>9.2291183439464</v>
      </c>
      <c r="K83">
        <f t="shared" si="6"/>
        <v>9.996950570779608</v>
      </c>
      <c r="M83">
        <f t="shared" si="7"/>
        <v>12.414332095745069</v>
      </c>
      <c r="N83">
        <f t="shared" si="8"/>
        <v>5.567764788290948</v>
      </c>
      <c r="O83">
        <f t="shared" si="9"/>
        <v>-0.1462642906653116</v>
      </c>
    </row>
    <row r="84" spans="1:15" ht="12.75">
      <c r="A84">
        <v>-30.7671595751881</v>
      </c>
      <c r="B84">
        <v>7.100997881110482</v>
      </c>
      <c r="C84">
        <v>-0.18020479908530646</v>
      </c>
      <c r="D84">
        <v>82</v>
      </c>
      <c r="E84">
        <v>1</v>
      </c>
      <c r="F84">
        <v>0.285</v>
      </c>
      <c r="G84">
        <v>-37.29</v>
      </c>
      <c r="H84">
        <v>-7.961</v>
      </c>
      <c r="J84">
        <f t="shared" si="5"/>
        <v>6.5228404248119</v>
      </c>
      <c r="K84">
        <f t="shared" si="6"/>
        <v>15.061997881110482</v>
      </c>
      <c r="M84">
        <f t="shared" si="7"/>
        <v>16.354767693274983</v>
      </c>
      <c r="N84">
        <f t="shared" si="8"/>
        <v>1.3902521631509517</v>
      </c>
      <c r="O84">
        <f t="shared" si="9"/>
        <v>-0.18020479908530646</v>
      </c>
    </row>
    <row r="85" spans="1:15" ht="12.75">
      <c r="A85">
        <v>-29.211438450500324</v>
      </c>
      <c r="B85">
        <v>10.643308120575135</v>
      </c>
      <c r="C85">
        <v>-0.17533285629033035</v>
      </c>
      <c r="D85">
        <v>83</v>
      </c>
      <c r="E85">
        <v>1</v>
      </c>
      <c r="F85">
        <v>0.109</v>
      </c>
      <c r="G85">
        <v>-37.29</v>
      </c>
      <c r="H85">
        <v>-7.961</v>
      </c>
      <c r="J85">
        <f t="shared" si="5"/>
        <v>8.078561549499675</v>
      </c>
      <c r="K85">
        <f t="shared" si="6"/>
        <v>18.604308120575134</v>
      </c>
      <c r="M85">
        <f t="shared" si="7"/>
        <v>20.208009459604583</v>
      </c>
      <c r="N85">
        <f t="shared" si="8"/>
        <v>1.7377545957022384</v>
      </c>
      <c r="O85">
        <f t="shared" si="9"/>
        <v>-0.17533285629033035</v>
      </c>
    </row>
    <row r="86" spans="1:15" ht="12.75">
      <c r="A86">
        <v>-23.990191954753488</v>
      </c>
      <c r="B86">
        <v>22.096072224444438</v>
      </c>
      <c r="C86">
        <v>0.058428523728509485</v>
      </c>
      <c r="D86">
        <v>84</v>
      </c>
      <c r="E86">
        <v>1</v>
      </c>
      <c r="F86">
        <v>0.237</v>
      </c>
      <c r="G86">
        <v>-37.29</v>
      </c>
      <c r="H86">
        <v>-7.961</v>
      </c>
      <c r="J86">
        <f t="shared" si="5"/>
        <v>13.299808045246511</v>
      </c>
      <c r="K86">
        <f t="shared" si="6"/>
        <v>30.05707222444444</v>
      </c>
      <c r="M86">
        <f t="shared" si="7"/>
        <v>32.7269668228012</v>
      </c>
      <c r="N86">
        <f t="shared" si="8"/>
        <v>3.042717095811339</v>
      </c>
      <c r="O86">
        <f t="shared" si="9"/>
        <v>0.058428523728509485</v>
      </c>
    </row>
    <row r="87" spans="1:15" ht="12.75">
      <c r="A87">
        <v>-17.79174708841215</v>
      </c>
      <c r="B87">
        <v>29.82741850927602</v>
      </c>
      <c r="C87">
        <v>-0.015607741814928633</v>
      </c>
      <c r="D87">
        <v>85</v>
      </c>
      <c r="E87">
        <v>1</v>
      </c>
      <c r="F87">
        <v>0.242</v>
      </c>
      <c r="G87">
        <v>-37.29</v>
      </c>
      <c r="H87">
        <v>-7.961</v>
      </c>
      <c r="J87">
        <f t="shared" si="5"/>
        <v>19.498252911587848</v>
      </c>
      <c r="K87">
        <f t="shared" si="6"/>
        <v>37.78841850927602</v>
      </c>
      <c r="M87">
        <f>COS(alpha)*K87+SIN(alpha)*J87</f>
        <v>42.02898346692704</v>
      </c>
      <c r="N87">
        <f t="shared" si="8"/>
        <v>6.458404506781246</v>
      </c>
      <c r="O87">
        <f t="shared" si="9"/>
        <v>-0.015607741814928633</v>
      </c>
    </row>
    <row r="88" spans="1:15" ht="12.75">
      <c r="A88">
        <v>-20.727816171379146</v>
      </c>
      <c r="B88">
        <v>36.29427931082869</v>
      </c>
      <c r="C88">
        <v>-0.04417899719928203</v>
      </c>
      <c r="D88">
        <v>86</v>
      </c>
      <c r="E88">
        <v>1</v>
      </c>
      <c r="F88">
        <v>0.191</v>
      </c>
      <c r="G88">
        <v>-37.29</v>
      </c>
      <c r="H88">
        <v>-7.961</v>
      </c>
      <c r="J88">
        <f t="shared" si="5"/>
        <v>16.562183828620853</v>
      </c>
      <c r="K88">
        <f t="shared" si="6"/>
        <v>44.25527931082869</v>
      </c>
      <c r="M88">
        <f t="shared" si="7"/>
        <v>47.22521823325753</v>
      </c>
      <c r="N88">
        <f t="shared" si="8"/>
        <v>1.616923892362614</v>
      </c>
      <c r="O88">
        <f t="shared" si="9"/>
        <v>-0.04417899719928203</v>
      </c>
    </row>
    <row r="89" spans="1:15" ht="12.75">
      <c r="A89">
        <v>9.902</v>
      </c>
      <c r="B89">
        <v>-23.803</v>
      </c>
      <c r="C89">
        <v>-0.513</v>
      </c>
      <c r="D89" t="s">
        <v>21</v>
      </c>
      <c r="E89">
        <v>99</v>
      </c>
      <c r="G89">
        <v>-37.29</v>
      </c>
      <c r="H89">
        <v>-7.961</v>
      </c>
      <c r="J89">
        <f aca="true" t="shared" si="10" ref="J89:K92">A89-G89</f>
        <v>47.192</v>
      </c>
      <c r="K89">
        <f t="shared" si="10"/>
        <v>-15.842</v>
      </c>
      <c r="M89">
        <f>COS(alpha)*K89+SIN(alpha)*J89</f>
        <v>0.0004210649623050955</v>
      </c>
      <c r="N89">
        <f>-SIN(alpha)*K89+COS(alpha)*J89</f>
        <v>49.78005451807686</v>
      </c>
      <c r="O89">
        <f t="shared" si="9"/>
        <v>-0.513</v>
      </c>
    </row>
    <row r="90" spans="1:15" ht="12.75">
      <c r="A90">
        <v>-21.451</v>
      </c>
      <c r="B90">
        <v>39.477</v>
      </c>
      <c r="C90">
        <v>0.012</v>
      </c>
      <c r="D90" t="s">
        <v>19</v>
      </c>
      <c r="E90">
        <v>99</v>
      </c>
      <c r="G90">
        <v>-37.29</v>
      </c>
      <c r="H90">
        <v>-7.961</v>
      </c>
      <c r="J90">
        <f t="shared" si="10"/>
        <v>15.838999999999999</v>
      </c>
      <c r="K90">
        <f t="shared" si="10"/>
        <v>47.437999999999995</v>
      </c>
      <c r="M90">
        <f>COS(alpha)*K90+SIN(alpha)*J90</f>
        <v>50.01230962405575</v>
      </c>
      <c r="N90">
        <f>-SIN(alpha)*K90+COS(alpha)*J90</f>
        <v>-0.08155407764353484</v>
      </c>
      <c r="O90">
        <f t="shared" si="9"/>
        <v>0.012</v>
      </c>
    </row>
    <row r="91" spans="1:15" ht="12.75">
      <c r="A91">
        <v>25.84</v>
      </c>
      <c r="B91">
        <v>23.522</v>
      </c>
      <c r="C91">
        <v>-0.091</v>
      </c>
      <c r="D91" t="s">
        <v>20</v>
      </c>
      <c r="E91">
        <v>99</v>
      </c>
      <c r="G91">
        <v>-37.29</v>
      </c>
      <c r="H91">
        <v>-7.961</v>
      </c>
      <c r="J91">
        <f t="shared" si="10"/>
        <v>63.129999999999995</v>
      </c>
      <c r="K91">
        <f t="shared" si="10"/>
        <v>31.482999999999997</v>
      </c>
      <c r="M91">
        <f>COS(alpha)*K91+SIN(alpha)*J91</f>
        <v>49.93711238413681</v>
      </c>
      <c r="N91">
        <f>-SIN(alpha)*K91+COS(alpha)*J91</f>
        <v>49.828315200637576</v>
      </c>
      <c r="O91">
        <f t="shared" si="9"/>
        <v>-0.091</v>
      </c>
    </row>
    <row r="92" spans="1:15" ht="12.75">
      <c r="A92">
        <v>-37.29</v>
      </c>
      <c r="B92">
        <v>-7.961</v>
      </c>
      <c r="C92">
        <v>-0.47</v>
      </c>
      <c r="D92" t="s">
        <v>22</v>
      </c>
      <c r="E92">
        <v>99</v>
      </c>
      <c r="G92">
        <v>-37.29</v>
      </c>
      <c r="H92">
        <v>-7.961</v>
      </c>
      <c r="J92">
        <f t="shared" si="10"/>
        <v>0</v>
      </c>
      <c r="K92">
        <f t="shared" si="10"/>
        <v>0</v>
      </c>
      <c r="M92">
        <f>COS(alpha)*K92+SIN(alpha)*J92</f>
        <v>0</v>
      </c>
      <c r="N92">
        <f>-SIN(alpha)*K92+COS(alpha)*J92</f>
        <v>0</v>
      </c>
      <c r="O92">
        <f t="shared" si="9"/>
        <v>-0.47</v>
      </c>
    </row>
    <row r="93" spans="7:15" ht="12.75">
      <c r="G93" t="s">
        <v>36</v>
      </c>
      <c r="H93" t="s">
        <v>35</v>
      </c>
      <c r="I93" t="s">
        <v>26</v>
      </c>
      <c r="J93" t="s">
        <v>36</v>
      </c>
      <c r="K93" t="s">
        <v>35</v>
      </c>
      <c r="L93" t="s">
        <v>26</v>
      </c>
      <c r="M93" t="s">
        <v>36</v>
      </c>
      <c r="N93" t="s">
        <v>35</v>
      </c>
      <c r="O93" t="s">
        <v>26</v>
      </c>
    </row>
    <row r="94" spans="1:2" ht="12.75">
      <c r="A94" t="s">
        <v>48</v>
      </c>
      <c r="B94">
        <f>-161.443-180+360</f>
        <v>18.557000000000016</v>
      </c>
    </row>
    <row r="95" spans="1:2" ht="12.75">
      <c r="A95" t="s">
        <v>47</v>
      </c>
      <c r="B95">
        <f>PI()/180*B94</f>
        <v>0.32388074929258803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B3" sqref="B3"/>
    </sheetView>
  </sheetViews>
  <sheetFormatPr defaultColWidth="9.140625" defaultRowHeight="12.75"/>
  <cols>
    <col min="1" max="1" width="4.421875" style="0" customWidth="1"/>
    <col min="2" max="2" width="4.140625" style="5" customWidth="1"/>
    <col min="3" max="3" width="3.421875" style="0" customWidth="1"/>
    <col min="4" max="6" width="4.28125" style="6" customWidth="1"/>
    <col min="7" max="7" width="6.28125" style="0" customWidth="1"/>
    <col min="8" max="8" width="4.140625" style="5" customWidth="1"/>
    <col min="9" max="9" width="6.140625" style="0" customWidth="1"/>
    <col min="10" max="10" width="7.28125" style="0" customWidth="1"/>
    <col min="11" max="11" width="7.421875" style="0" customWidth="1"/>
    <col min="12" max="12" width="7.28125" style="0" customWidth="1"/>
    <col min="13" max="13" width="7.140625" style="0" customWidth="1"/>
    <col min="14" max="14" width="6.8515625" style="0" customWidth="1"/>
    <col min="15" max="15" width="17.7109375" style="0" customWidth="1"/>
  </cols>
  <sheetData>
    <row r="1" spans="1:15" ht="18" customHeight="1">
      <c r="A1" s="7" t="s">
        <v>50</v>
      </c>
      <c r="B1" s="8" t="s">
        <v>41</v>
      </c>
      <c r="C1" s="7" t="s">
        <v>42</v>
      </c>
      <c r="D1" s="9" t="s">
        <v>35</v>
      </c>
      <c r="E1" s="9" t="s">
        <v>36</v>
      </c>
      <c r="F1" s="9" t="s">
        <v>26</v>
      </c>
      <c r="G1" s="7" t="s">
        <v>40</v>
      </c>
      <c r="H1" s="8" t="s">
        <v>41</v>
      </c>
      <c r="I1" s="7" t="s">
        <v>51</v>
      </c>
      <c r="J1" s="7" t="s">
        <v>52</v>
      </c>
      <c r="K1" s="7" t="s">
        <v>53</v>
      </c>
      <c r="L1" s="7" t="s">
        <v>54</v>
      </c>
      <c r="M1" s="7" t="s">
        <v>55</v>
      </c>
      <c r="N1" s="7" t="s">
        <v>56</v>
      </c>
      <c r="O1" s="11" t="s">
        <v>57</v>
      </c>
    </row>
    <row r="2" spans="1:15" ht="18" customHeight="1">
      <c r="A2" s="7">
        <f aca="true" t="shared" si="0" ref="A2:A33">IF(D2&lt;10,1,IF(AND(D2&gt;=10,D2&lt;20),2,IF(AND(D2&gt;=20,D2&lt;30),3,IF(AND(D2&gt;=30,D2&lt;40),4,5))))</f>
        <v>1</v>
      </c>
      <c r="B2" s="8">
        <v>80</v>
      </c>
      <c r="C2" s="7">
        <v>1</v>
      </c>
      <c r="D2" s="9">
        <v>5.86922795029648</v>
      </c>
      <c r="E2" s="9">
        <v>2.6177955604843124</v>
      </c>
      <c r="F2" s="9">
        <v>-0.3893795716600137</v>
      </c>
      <c r="G2" s="7">
        <v>0.199</v>
      </c>
      <c r="H2" s="8">
        <v>80</v>
      </c>
      <c r="I2" s="7"/>
      <c r="J2" s="7"/>
      <c r="K2" s="7"/>
      <c r="L2" s="7"/>
      <c r="M2" s="7"/>
      <c r="N2" s="7"/>
      <c r="O2" s="11"/>
    </row>
    <row r="3" spans="1:15" ht="18" customHeight="1">
      <c r="A3" s="7">
        <f t="shared" si="0"/>
        <v>1</v>
      </c>
      <c r="B3" s="8">
        <v>79</v>
      </c>
      <c r="C3" s="7">
        <v>1</v>
      </c>
      <c r="D3" s="9">
        <v>0.7673452533019338</v>
      </c>
      <c r="E3" s="9">
        <v>6.245774752935328</v>
      </c>
      <c r="F3" s="9">
        <v>-0.37929087837181863</v>
      </c>
      <c r="G3" s="7">
        <v>0.278</v>
      </c>
      <c r="H3" s="8">
        <v>79</v>
      </c>
      <c r="I3" s="7"/>
      <c r="J3" s="7"/>
      <c r="K3" s="7"/>
      <c r="L3" s="7"/>
      <c r="M3" s="7"/>
      <c r="N3" s="7"/>
      <c r="O3" s="11"/>
    </row>
    <row r="4" spans="1:15" ht="18" customHeight="1">
      <c r="A4" s="7">
        <f t="shared" si="0"/>
        <v>1</v>
      </c>
      <c r="B4" s="8">
        <v>64</v>
      </c>
      <c r="C4" s="7">
        <v>1</v>
      </c>
      <c r="D4" s="9">
        <v>6.418962213644548</v>
      </c>
      <c r="E4" s="9">
        <v>10.38967628270507</v>
      </c>
      <c r="F4" s="9">
        <v>-0.22975441004861374</v>
      </c>
      <c r="G4" s="7">
        <v>0.283</v>
      </c>
      <c r="H4" s="8">
        <v>64</v>
      </c>
      <c r="I4" s="7"/>
      <c r="J4" s="7"/>
      <c r="K4" s="7"/>
      <c r="L4" s="7"/>
      <c r="M4" s="7"/>
      <c r="N4" s="7"/>
      <c r="O4" s="11"/>
    </row>
    <row r="5" spans="1:15" ht="18" customHeight="1">
      <c r="A5" s="7">
        <f t="shared" si="0"/>
        <v>1</v>
      </c>
      <c r="B5" s="8">
        <v>63</v>
      </c>
      <c r="C5" s="7">
        <v>1</v>
      </c>
      <c r="D5" s="9">
        <v>4.301262476162971</v>
      </c>
      <c r="E5" s="9">
        <v>12.039169266141052</v>
      </c>
      <c r="F5" s="9">
        <v>-0.22845379634425017</v>
      </c>
      <c r="G5" s="7">
        <v>0.224</v>
      </c>
      <c r="H5" s="8">
        <v>63</v>
      </c>
      <c r="I5" s="7"/>
      <c r="J5" s="7"/>
      <c r="K5" s="7"/>
      <c r="L5" s="7"/>
      <c r="M5" s="7"/>
      <c r="N5" s="7"/>
      <c r="O5" s="11"/>
    </row>
    <row r="6" spans="1:15" ht="18" customHeight="1">
      <c r="A6" s="7">
        <f t="shared" si="0"/>
        <v>1</v>
      </c>
      <c r="B6" s="8">
        <v>61</v>
      </c>
      <c r="C6" s="7">
        <v>1</v>
      </c>
      <c r="D6" s="9">
        <v>1.0321409629344447</v>
      </c>
      <c r="E6" s="9">
        <v>14.917958904421678</v>
      </c>
      <c r="F6" s="9">
        <v>-0.39755773386359305</v>
      </c>
      <c r="G6" s="7">
        <v>0.196</v>
      </c>
      <c r="H6" s="8">
        <v>61</v>
      </c>
      <c r="I6" s="7"/>
      <c r="J6" s="7"/>
      <c r="K6" s="7"/>
      <c r="L6" s="7"/>
      <c r="M6" s="7"/>
      <c r="N6" s="7"/>
      <c r="O6" s="11"/>
    </row>
    <row r="7" spans="1:15" ht="18" customHeight="1">
      <c r="A7" s="7">
        <f t="shared" si="0"/>
        <v>1</v>
      </c>
      <c r="B7" s="8">
        <v>62</v>
      </c>
      <c r="C7" s="7">
        <v>1</v>
      </c>
      <c r="D7" s="9">
        <v>1.828177849646246</v>
      </c>
      <c r="E7" s="9">
        <v>18.013786472046924</v>
      </c>
      <c r="F7" s="9">
        <v>-0.31466549441626207</v>
      </c>
      <c r="G7" s="7">
        <v>0.254</v>
      </c>
      <c r="H7" s="8">
        <v>62</v>
      </c>
      <c r="I7" s="7"/>
      <c r="J7" s="7"/>
      <c r="K7" s="7"/>
      <c r="L7" s="7"/>
      <c r="M7" s="7"/>
      <c r="N7" s="7"/>
      <c r="O7" s="11"/>
    </row>
    <row r="8" spans="1:15" ht="18" customHeight="1">
      <c r="A8" s="7">
        <f t="shared" si="0"/>
        <v>1</v>
      </c>
      <c r="B8" s="8">
        <v>43</v>
      </c>
      <c r="C8" s="7">
        <v>1</v>
      </c>
      <c r="D8" s="9">
        <v>7.583816573018308</v>
      </c>
      <c r="E8" s="9">
        <v>20.829068096843862</v>
      </c>
      <c r="F8" s="9">
        <v>-0.2739725596267242</v>
      </c>
      <c r="G8" s="7">
        <v>0.228</v>
      </c>
      <c r="H8" s="8">
        <v>43</v>
      </c>
      <c r="I8" s="7"/>
      <c r="J8" s="7"/>
      <c r="K8" s="7"/>
      <c r="L8" s="7"/>
      <c r="M8" s="7"/>
      <c r="N8" s="7"/>
      <c r="O8" s="11"/>
    </row>
    <row r="9" spans="1:15" ht="18" customHeight="1">
      <c r="A9" s="7">
        <f t="shared" si="0"/>
        <v>1</v>
      </c>
      <c r="B9" s="8">
        <v>40</v>
      </c>
      <c r="C9" s="7">
        <v>1</v>
      </c>
      <c r="D9" s="9">
        <v>5.303569842016617</v>
      </c>
      <c r="E9" s="9">
        <v>22.90373641767362</v>
      </c>
      <c r="F9" s="9">
        <v>-0.2879035805794077</v>
      </c>
      <c r="G9" s="7">
        <v>0.281</v>
      </c>
      <c r="H9" s="8">
        <v>40</v>
      </c>
      <c r="I9" s="7"/>
      <c r="J9" s="7"/>
      <c r="K9" s="7"/>
      <c r="L9" s="7"/>
      <c r="M9" s="7"/>
      <c r="N9" s="7"/>
      <c r="O9" s="11"/>
    </row>
    <row r="10" spans="1:15" ht="18" customHeight="1">
      <c r="A10" s="7">
        <f t="shared" si="0"/>
        <v>1</v>
      </c>
      <c r="B10" s="8">
        <v>39</v>
      </c>
      <c r="C10" s="7">
        <v>1</v>
      </c>
      <c r="D10" s="9">
        <v>3.75395943468925</v>
      </c>
      <c r="E10" s="9">
        <v>25.281821595018396</v>
      </c>
      <c r="F10" s="9">
        <v>-0.312381989469117</v>
      </c>
      <c r="G10" s="10">
        <v>0.288</v>
      </c>
      <c r="H10" s="8">
        <v>39</v>
      </c>
      <c r="I10" s="7"/>
      <c r="J10" s="7"/>
      <c r="K10" s="7"/>
      <c r="L10" s="7"/>
      <c r="M10" s="7"/>
      <c r="N10" s="7"/>
      <c r="O10" s="11"/>
    </row>
    <row r="11" spans="1:15" ht="18" customHeight="1">
      <c r="A11" s="7">
        <f t="shared" si="0"/>
        <v>1</v>
      </c>
      <c r="B11" s="8">
        <v>42</v>
      </c>
      <c r="C11" s="7">
        <v>1</v>
      </c>
      <c r="D11" s="9">
        <v>8.571634597207101</v>
      </c>
      <c r="E11" s="9">
        <v>26.62464750711519</v>
      </c>
      <c r="F11" s="9">
        <v>-0.1496489833091842</v>
      </c>
      <c r="G11" s="7">
        <v>0.26</v>
      </c>
      <c r="H11" s="8">
        <v>42</v>
      </c>
      <c r="I11" s="7"/>
      <c r="J11" s="7"/>
      <c r="K11" s="7"/>
      <c r="L11" s="7"/>
      <c r="M11" s="7"/>
      <c r="N11" s="7"/>
      <c r="O11" s="11"/>
    </row>
    <row r="12" spans="1:15" ht="18" customHeight="1">
      <c r="A12" s="7">
        <f t="shared" si="0"/>
        <v>1</v>
      </c>
      <c r="B12" s="8">
        <v>41</v>
      </c>
      <c r="C12" s="7">
        <v>1</v>
      </c>
      <c r="D12" s="9">
        <v>6.064066939912121</v>
      </c>
      <c r="E12" s="9">
        <v>28.67992960455986</v>
      </c>
      <c r="F12" s="9">
        <v>-0.244553971128169</v>
      </c>
      <c r="G12" s="7">
        <v>0.218</v>
      </c>
      <c r="H12" s="8">
        <v>41</v>
      </c>
      <c r="I12" s="7"/>
      <c r="J12" s="7"/>
      <c r="K12" s="7"/>
      <c r="L12" s="7"/>
      <c r="M12" s="7"/>
      <c r="N12" s="7"/>
      <c r="O12" s="11"/>
    </row>
    <row r="13" spans="1:15" ht="18" customHeight="1">
      <c r="A13" s="7">
        <f t="shared" si="0"/>
        <v>1</v>
      </c>
      <c r="B13" s="8">
        <v>22</v>
      </c>
      <c r="C13" s="7">
        <v>1</v>
      </c>
      <c r="D13" s="9">
        <v>9.64097050046173</v>
      </c>
      <c r="E13" s="9">
        <v>31.745698779401167</v>
      </c>
      <c r="F13" s="9">
        <v>-0.19319704763095857</v>
      </c>
      <c r="G13" s="7">
        <v>0.203</v>
      </c>
      <c r="H13" s="8">
        <v>22</v>
      </c>
      <c r="I13" s="7"/>
      <c r="J13" s="7"/>
      <c r="K13" s="7"/>
      <c r="L13" s="7"/>
      <c r="M13" s="7"/>
      <c r="N13" s="7"/>
      <c r="O13" s="11"/>
    </row>
    <row r="14" spans="1:15" ht="18" customHeight="1">
      <c r="A14" s="7">
        <f t="shared" si="0"/>
        <v>1</v>
      </c>
      <c r="B14" s="8">
        <v>21</v>
      </c>
      <c r="C14" s="7">
        <v>1</v>
      </c>
      <c r="D14" s="9">
        <v>6.333089617031505</v>
      </c>
      <c r="E14" s="9">
        <v>33.20567175475762</v>
      </c>
      <c r="F14" s="9">
        <v>-0.18467035247239882</v>
      </c>
      <c r="G14" s="7">
        <v>0.242</v>
      </c>
      <c r="H14" s="8">
        <v>21</v>
      </c>
      <c r="I14" s="7"/>
      <c r="J14" s="7"/>
      <c r="K14" s="7"/>
      <c r="L14" s="7"/>
      <c r="M14" s="7"/>
      <c r="N14" s="7"/>
      <c r="O14" s="11"/>
    </row>
    <row r="15" spans="1:15" ht="18" customHeight="1">
      <c r="A15" s="7">
        <f t="shared" si="0"/>
        <v>1</v>
      </c>
      <c r="B15" s="8">
        <v>3</v>
      </c>
      <c r="C15" s="7">
        <v>1</v>
      </c>
      <c r="D15" s="9">
        <v>4.967449507084441</v>
      </c>
      <c r="E15" s="9">
        <v>40.411738885090955</v>
      </c>
      <c r="F15" s="9">
        <v>-0.12950055489063358</v>
      </c>
      <c r="G15" s="3">
        <v>0.237</v>
      </c>
      <c r="H15" s="8">
        <v>3</v>
      </c>
      <c r="I15" s="7"/>
      <c r="J15" s="7"/>
      <c r="K15" s="7"/>
      <c r="L15" s="7"/>
      <c r="M15" s="7"/>
      <c r="N15" s="7"/>
      <c r="O15" s="11"/>
    </row>
    <row r="16" spans="1:15" ht="18" customHeight="1">
      <c r="A16" s="7">
        <f t="shared" si="0"/>
        <v>1</v>
      </c>
      <c r="B16" s="8">
        <v>2</v>
      </c>
      <c r="C16" s="7">
        <v>1</v>
      </c>
      <c r="D16" s="9">
        <v>2.277143906936276</v>
      </c>
      <c r="E16" s="9">
        <v>41.05252387492387</v>
      </c>
      <c r="F16" s="9">
        <v>-0.1924340363870751</v>
      </c>
      <c r="G16" s="7">
        <v>0.286</v>
      </c>
      <c r="H16" s="8">
        <v>2</v>
      </c>
      <c r="I16" s="7"/>
      <c r="J16" s="7"/>
      <c r="K16" s="7"/>
      <c r="L16" s="7"/>
      <c r="M16" s="7"/>
      <c r="N16" s="7"/>
      <c r="O16" s="11"/>
    </row>
    <row r="17" spans="1:15" ht="18" customHeight="1">
      <c r="A17" s="7">
        <f t="shared" si="0"/>
        <v>1</v>
      </c>
      <c r="B17" s="8">
        <v>1</v>
      </c>
      <c r="C17" s="7">
        <v>1</v>
      </c>
      <c r="D17" s="9">
        <v>0.8435683518329906</v>
      </c>
      <c r="E17" s="9">
        <v>48.76718770818777</v>
      </c>
      <c r="F17" s="9">
        <v>-0.389425205928292</v>
      </c>
      <c r="G17" s="7">
        <v>0.281</v>
      </c>
      <c r="H17" s="8">
        <v>1</v>
      </c>
      <c r="I17" s="7"/>
      <c r="J17" s="7"/>
      <c r="K17" s="7"/>
      <c r="L17" s="7"/>
      <c r="M17" s="7"/>
      <c r="N17" s="7"/>
      <c r="O17" s="11"/>
    </row>
    <row r="18" spans="1:15" ht="18" customHeight="1">
      <c r="A18" s="7">
        <f t="shared" si="0"/>
        <v>1</v>
      </c>
      <c r="B18" s="8">
        <v>4</v>
      </c>
      <c r="C18" s="7">
        <v>1</v>
      </c>
      <c r="D18" s="9">
        <v>7.367570696367606</v>
      </c>
      <c r="E18" s="9">
        <v>49.39053300106171</v>
      </c>
      <c r="F18" s="9">
        <v>-0.21364375282013545</v>
      </c>
      <c r="G18" s="10">
        <v>0.254</v>
      </c>
      <c r="H18" s="8">
        <v>4</v>
      </c>
      <c r="I18" s="7"/>
      <c r="J18" s="7"/>
      <c r="K18" s="7"/>
      <c r="L18" s="7"/>
      <c r="M18" s="7"/>
      <c r="N18" s="7"/>
      <c r="O18" s="11"/>
    </row>
    <row r="19" spans="1:15" ht="18" customHeight="1">
      <c r="A19" s="7">
        <f t="shared" si="0"/>
        <v>2</v>
      </c>
      <c r="B19" s="8">
        <v>82</v>
      </c>
      <c r="C19" s="7">
        <v>1</v>
      </c>
      <c r="D19" s="9">
        <v>16.354767693274983</v>
      </c>
      <c r="E19" s="9">
        <v>1.3902521631509517</v>
      </c>
      <c r="F19" s="9">
        <v>-0.18020479908530646</v>
      </c>
      <c r="G19" s="7">
        <v>0.285</v>
      </c>
      <c r="H19" s="8">
        <v>82</v>
      </c>
      <c r="I19" s="7"/>
      <c r="J19" s="7"/>
      <c r="K19" s="7"/>
      <c r="L19" s="7"/>
      <c r="M19" s="7"/>
      <c r="N19" s="7"/>
      <c r="O19" s="11"/>
    </row>
    <row r="20" spans="1:15" ht="18" customHeight="1">
      <c r="A20" s="7">
        <f t="shared" si="0"/>
        <v>2</v>
      </c>
      <c r="B20" s="8">
        <v>81</v>
      </c>
      <c r="C20" s="7">
        <v>1</v>
      </c>
      <c r="D20" s="9">
        <v>12.414332095745069</v>
      </c>
      <c r="E20" s="9">
        <v>5.567764788290948</v>
      </c>
      <c r="F20" s="9">
        <v>-0.1462642906653116</v>
      </c>
      <c r="G20" s="7">
        <v>0.308</v>
      </c>
      <c r="H20" s="8">
        <v>81</v>
      </c>
      <c r="I20" s="7"/>
      <c r="J20" s="7"/>
      <c r="K20" s="7"/>
      <c r="L20" s="7"/>
      <c r="M20" s="7"/>
      <c r="N20" s="7"/>
      <c r="O20" s="11"/>
    </row>
    <row r="21" spans="1:15" ht="18" customHeight="1">
      <c r="A21" s="7">
        <f t="shared" si="0"/>
        <v>2</v>
      </c>
      <c r="B21" s="8">
        <v>67</v>
      </c>
      <c r="C21" s="7">
        <v>1</v>
      </c>
      <c r="D21" s="9">
        <v>16.457949870778954</v>
      </c>
      <c r="E21" s="9">
        <v>11.107203110819547</v>
      </c>
      <c r="F21" s="9">
        <v>-0.17247041625410442</v>
      </c>
      <c r="G21" s="10">
        <v>0.298</v>
      </c>
      <c r="H21" s="8">
        <v>67</v>
      </c>
      <c r="I21" s="7"/>
      <c r="J21" s="7"/>
      <c r="K21" s="7"/>
      <c r="L21" s="7"/>
      <c r="M21" s="7"/>
      <c r="N21" s="7"/>
      <c r="O21" s="11"/>
    </row>
    <row r="22" spans="1:15" ht="18" customHeight="1">
      <c r="A22" s="7">
        <f t="shared" si="0"/>
        <v>2</v>
      </c>
      <c r="B22" s="8">
        <v>65</v>
      </c>
      <c r="C22" s="7">
        <v>1</v>
      </c>
      <c r="D22" s="9">
        <v>11.186728756040807</v>
      </c>
      <c r="E22" s="9">
        <v>12.780071347097639</v>
      </c>
      <c r="F22" s="9">
        <v>-0.12121848144217778</v>
      </c>
      <c r="G22" s="7">
        <v>0.261</v>
      </c>
      <c r="H22" s="8">
        <v>65</v>
      </c>
      <c r="I22" s="7"/>
      <c r="J22" s="7"/>
      <c r="K22" s="7"/>
      <c r="L22" s="7"/>
      <c r="M22" s="7"/>
      <c r="N22" s="7"/>
      <c r="O22" s="11"/>
    </row>
    <row r="23" spans="1:15" ht="18" customHeight="1">
      <c r="A23" s="7">
        <f t="shared" si="0"/>
        <v>2</v>
      </c>
      <c r="B23" s="8">
        <v>66</v>
      </c>
      <c r="C23" s="7">
        <v>1</v>
      </c>
      <c r="D23" s="9">
        <v>15.602200446576749</v>
      </c>
      <c r="E23" s="9">
        <v>13.708884713714896</v>
      </c>
      <c r="F23" s="9">
        <v>-0.03145818630289457</v>
      </c>
      <c r="G23" s="7">
        <v>0.222</v>
      </c>
      <c r="H23" s="8">
        <v>66</v>
      </c>
      <c r="I23" s="7"/>
      <c r="J23" s="7"/>
      <c r="K23" s="7"/>
      <c r="L23" s="7"/>
      <c r="M23" s="7"/>
      <c r="N23" s="7"/>
      <c r="O23" s="11"/>
    </row>
    <row r="24" spans="1:15" ht="18" customHeight="1">
      <c r="A24" s="7">
        <f t="shared" si="0"/>
        <v>2</v>
      </c>
      <c r="B24" s="8">
        <v>45</v>
      </c>
      <c r="C24" s="7">
        <v>1</v>
      </c>
      <c r="D24" s="9">
        <v>19.296616161126003</v>
      </c>
      <c r="E24" s="9">
        <v>18.4205261548567</v>
      </c>
      <c r="F24" s="9">
        <v>-0.032274335299770696</v>
      </c>
      <c r="G24" s="7">
        <v>0.221</v>
      </c>
      <c r="H24" s="8">
        <v>45</v>
      </c>
      <c r="I24" s="7"/>
      <c r="J24" s="7"/>
      <c r="K24" s="7"/>
      <c r="L24" s="7"/>
      <c r="M24" s="7"/>
      <c r="N24" s="7"/>
      <c r="O24" s="11"/>
    </row>
    <row r="25" spans="1:15" ht="18" customHeight="1">
      <c r="A25" s="7">
        <f t="shared" si="0"/>
        <v>2</v>
      </c>
      <c r="B25" s="8">
        <v>44</v>
      </c>
      <c r="C25" s="7">
        <v>1</v>
      </c>
      <c r="D25" s="9">
        <v>12.60909536717192</v>
      </c>
      <c r="E25" s="9">
        <v>20.31695284337939</v>
      </c>
      <c r="F25" s="9">
        <v>-0.15730798704915472</v>
      </c>
      <c r="G25" s="7">
        <v>0.324</v>
      </c>
      <c r="H25" s="8">
        <v>44</v>
      </c>
      <c r="I25" s="7"/>
      <c r="J25" s="7"/>
      <c r="K25" s="7"/>
      <c r="L25" s="7"/>
      <c r="M25" s="7"/>
      <c r="N25" s="7"/>
      <c r="O25" s="11"/>
    </row>
    <row r="26" spans="1:15" ht="18" customHeight="1">
      <c r="A26" s="7">
        <f t="shared" si="0"/>
        <v>2</v>
      </c>
      <c r="B26" s="8">
        <v>26</v>
      </c>
      <c r="C26" s="7">
        <v>1</v>
      </c>
      <c r="D26" s="9">
        <v>18.49733830998561</v>
      </c>
      <c r="E26" s="9">
        <v>26.427914325928047</v>
      </c>
      <c r="F26" s="9">
        <v>-0.22565850662196785</v>
      </c>
      <c r="G26" s="7">
        <v>0.212</v>
      </c>
      <c r="H26" s="8">
        <v>26</v>
      </c>
      <c r="I26" s="7"/>
      <c r="J26" s="7"/>
      <c r="K26" s="7"/>
      <c r="L26" s="7"/>
      <c r="M26" s="7"/>
      <c r="N26" s="7"/>
      <c r="O26" s="11"/>
    </row>
    <row r="27" spans="1:15" ht="18" customHeight="1">
      <c r="A27" s="7">
        <f t="shared" si="0"/>
        <v>2</v>
      </c>
      <c r="B27" s="8">
        <v>25</v>
      </c>
      <c r="C27" s="7">
        <v>1</v>
      </c>
      <c r="D27" s="9">
        <v>13.60346532531919</v>
      </c>
      <c r="E27" s="9">
        <v>30.06361172455133</v>
      </c>
      <c r="F27" s="9">
        <v>-0.16674272279850516</v>
      </c>
      <c r="G27" s="7">
        <v>0.243</v>
      </c>
      <c r="H27" s="8">
        <v>25</v>
      </c>
      <c r="I27" s="7"/>
      <c r="J27" s="7"/>
      <c r="K27" s="7"/>
      <c r="L27" s="7"/>
      <c r="M27" s="7"/>
      <c r="N27" s="7"/>
      <c r="O27" s="11"/>
    </row>
    <row r="28" spans="1:15" ht="18" customHeight="1">
      <c r="A28" s="7">
        <f t="shared" si="0"/>
        <v>2</v>
      </c>
      <c r="B28" s="8">
        <v>24</v>
      </c>
      <c r="C28" s="7">
        <v>1</v>
      </c>
      <c r="D28" s="9">
        <v>14.800074396617887</v>
      </c>
      <c r="E28" s="9">
        <v>36.2739862305525</v>
      </c>
      <c r="F28" s="9">
        <v>-0.005896332597838672</v>
      </c>
      <c r="G28" s="7">
        <v>0.282</v>
      </c>
      <c r="H28" s="8">
        <v>24</v>
      </c>
      <c r="I28" s="7"/>
      <c r="J28" s="7"/>
      <c r="K28" s="7"/>
      <c r="L28" s="7"/>
      <c r="M28" s="7"/>
      <c r="N28" s="7"/>
      <c r="O28" s="11"/>
    </row>
    <row r="29" spans="1:15" ht="18" customHeight="1">
      <c r="A29" s="7">
        <f t="shared" si="0"/>
        <v>2</v>
      </c>
      <c r="B29" s="8">
        <v>23</v>
      </c>
      <c r="C29" s="7">
        <v>1</v>
      </c>
      <c r="D29" s="9">
        <v>11.700779068598262</v>
      </c>
      <c r="E29" s="9">
        <v>37.91764949441614</v>
      </c>
      <c r="F29" s="9">
        <v>-0.04742318626049011</v>
      </c>
      <c r="G29" s="7">
        <v>0.212</v>
      </c>
      <c r="H29" s="8">
        <v>23</v>
      </c>
      <c r="I29" s="7"/>
      <c r="J29" s="7"/>
      <c r="K29" s="7"/>
      <c r="L29" s="7"/>
      <c r="M29" s="7"/>
      <c r="N29" s="7"/>
      <c r="O29" s="11"/>
    </row>
    <row r="30" spans="1:15" ht="18" customHeight="1">
      <c r="A30" s="7">
        <f t="shared" si="0"/>
        <v>2</v>
      </c>
      <c r="B30" s="8">
        <v>8</v>
      </c>
      <c r="C30" s="7">
        <v>1</v>
      </c>
      <c r="D30" s="9">
        <v>14.42062874539542</v>
      </c>
      <c r="E30" s="9">
        <v>40.53359025380416</v>
      </c>
      <c r="F30" s="9">
        <v>0.03873906309127109</v>
      </c>
      <c r="G30" s="7">
        <v>0.231</v>
      </c>
      <c r="H30" s="8">
        <v>8</v>
      </c>
      <c r="I30" s="7"/>
      <c r="J30" s="7"/>
      <c r="K30" s="7"/>
      <c r="L30" s="7"/>
      <c r="M30" s="7"/>
      <c r="N30" s="7"/>
      <c r="O30" s="11"/>
    </row>
    <row r="31" spans="1:15" ht="18" customHeight="1">
      <c r="A31" s="7">
        <f t="shared" si="0"/>
        <v>2</v>
      </c>
      <c r="B31" s="8">
        <v>6</v>
      </c>
      <c r="C31" s="7">
        <v>1</v>
      </c>
      <c r="D31" s="9">
        <v>11.969098436462659</v>
      </c>
      <c r="E31" s="9">
        <v>42.98378622489909</v>
      </c>
      <c r="F31" s="9">
        <v>0.019330988649310807</v>
      </c>
      <c r="G31" s="7">
        <v>0.239</v>
      </c>
      <c r="H31" s="8">
        <v>6</v>
      </c>
      <c r="I31" s="7"/>
      <c r="J31" s="7"/>
      <c r="K31" s="7"/>
      <c r="L31" s="7"/>
      <c r="M31" s="7"/>
      <c r="N31" s="7"/>
      <c r="O31" s="11"/>
    </row>
    <row r="32" spans="1:15" ht="18" customHeight="1">
      <c r="A32" s="7">
        <f t="shared" si="0"/>
        <v>2</v>
      </c>
      <c r="B32" s="8">
        <v>9</v>
      </c>
      <c r="C32" s="7">
        <v>1</v>
      </c>
      <c r="D32" s="9">
        <v>18.390796348411527</v>
      </c>
      <c r="E32" s="9">
        <v>43.37310152227131</v>
      </c>
      <c r="F32" s="9">
        <v>-0.10015387305743165</v>
      </c>
      <c r="G32" s="7">
        <v>0.265</v>
      </c>
      <c r="H32" s="8">
        <v>9</v>
      </c>
      <c r="I32" s="7"/>
      <c r="J32" s="7"/>
      <c r="K32" s="7"/>
      <c r="L32" s="7"/>
      <c r="M32" s="7"/>
      <c r="N32" s="7"/>
      <c r="O32" s="11"/>
    </row>
    <row r="33" spans="1:15" ht="18" customHeight="1">
      <c r="A33" s="7">
        <f t="shared" si="0"/>
        <v>2</v>
      </c>
      <c r="B33" s="8">
        <v>5</v>
      </c>
      <c r="C33" s="7">
        <v>1</v>
      </c>
      <c r="D33" s="9">
        <v>10.491189852939481</v>
      </c>
      <c r="E33" s="9">
        <v>46.32530429158853</v>
      </c>
      <c r="F33" s="9">
        <v>0.12707559351643644</v>
      </c>
      <c r="G33" s="7">
        <v>0.278</v>
      </c>
      <c r="H33" s="8">
        <v>5</v>
      </c>
      <c r="I33" s="7"/>
      <c r="J33" s="7"/>
      <c r="K33" s="7"/>
      <c r="L33" s="7"/>
      <c r="M33" s="7"/>
      <c r="N33" s="7"/>
      <c r="O33" s="11"/>
    </row>
    <row r="34" spans="1:15" ht="18" customHeight="1">
      <c r="A34" s="7">
        <f aca="true" t="shared" si="1" ref="A34:A65">IF(D34&lt;10,1,IF(AND(D34&gt;=10,D34&lt;20),2,IF(AND(D34&gt;=20,D34&lt;30),3,IF(AND(D34&gt;=30,D34&lt;40),4,5))))</f>
        <v>2</v>
      </c>
      <c r="B34" s="8">
        <v>10</v>
      </c>
      <c r="C34" s="7">
        <v>1</v>
      </c>
      <c r="D34" s="9">
        <v>19.11156973044427</v>
      </c>
      <c r="E34" s="9">
        <v>46.99183423244142</v>
      </c>
      <c r="F34" s="9">
        <v>-0.13925289676212074</v>
      </c>
      <c r="G34" s="7">
        <v>0.198</v>
      </c>
      <c r="H34" s="8">
        <v>10</v>
      </c>
      <c r="I34" s="7"/>
      <c r="J34" s="7"/>
      <c r="K34" s="7"/>
      <c r="L34" s="7"/>
      <c r="M34" s="7"/>
      <c r="N34" s="7"/>
      <c r="O34" s="11"/>
    </row>
    <row r="35" spans="1:15" ht="18" customHeight="1">
      <c r="A35" s="7">
        <f t="shared" si="1"/>
        <v>2</v>
      </c>
      <c r="B35" s="8">
        <v>7</v>
      </c>
      <c r="C35" s="7">
        <v>1</v>
      </c>
      <c r="D35" s="9">
        <v>13.058231635796403</v>
      </c>
      <c r="E35" s="9">
        <v>48.748896619467544</v>
      </c>
      <c r="F35" s="9">
        <v>0.11838753168509139</v>
      </c>
      <c r="G35" s="7">
        <v>0.295</v>
      </c>
      <c r="H35" s="8">
        <v>7</v>
      </c>
      <c r="I35" s="7"/>
      <c r="J35" s="7"/>
      <c r="K35" s="7"/>
      <c r="L35" s="7"/>
      <c r="M35" s="7"/>
      <c r="N35" s="7"/>
      <c r="O35" s="11"/>
    </row>
    <row r="36" spans="1:15" ht="18" customHeight="1">
      <c r="A36" s="7">
        <f t="shared" si="1"/>
        <v>3</v>
      </c>
      <c r="B36" s="8">
        <v>83</v>
      </c>
      <c r="C36" s="7">
        <v>1</v>
      </c>
      <c r="D36" s="9">
        <v>20.208009459604583</v>
      </c>
      <c r="E36" s="9">
        <v>1.7377545957022384</v>
      </c>
      <c r="F36" s="9">
        <v>-0.17533285629033035</v>
      </c>
      <c r="G36" s="7">
        <v>0.109</v>
      </c>
      <c r="H36" s="8">
        <v>83</v>
      </c>
      <c r="I36" s="7"/>
      <c r="J36" s="7"/>
      <c r="K36" s="7"/>
      <c r="L36" s="7"/>
      <c r="M36" s="7"/>
      <c r="N36" s="7"/>
      <c r="O36" s="11"/>
    </row>
    <row r="37" spans="1:15" ht="18" customHeight="1">
      <c r="A37" s="7">
        <f t="shared" si="1"/>
        <v>3</v>
      </c>
      <c r="B37" s="8">
        <v>71</v>
      </c>
      <c r="C37" s="7">
        <v>1</v>
      </c>
      <c r="D37" s="9">
        <v>27.006158800342043</v>
      </c>
      <c r="E37" s="9">
        <v>4.331579964626092</v>
      </c>
      <c r="F37" s="9">
        <v>-0.07472888067175121</v>
      </c>
      <c r="G37" s="7">
        <v>0.26</v>
      </c>
      <c r="H37" s="8">
        <v>71</v>
      </c>
      <c r="I37" s="7"/>
      <c r="J37" s="7"/>
      <c r="K37" s="7"/>
      <c r="L37" s="7"/>
      <c r="M37" s="7"/>
      <c r="N37" s="7"/>
      <c r="O37" s="11"/>
    </row>
    <row r="38" spans="1:15" ht="18" customHeight="1">
      <c r="A38" s="7">
        <f t="shared" si="1"/>
        <v>3</v>
      </c>
      <c r="B38" s="8">
        <v>68</v>
      </c>
      <c r="C38" s="7">
        <v>1</v>
      </c>
      <c r="D38" s="9">
        <v>20.269945156309685</v>
      </c>
      <c r="E38" s="9">
        <v>6.341911858634368</v>
      </c>
      <c r="F38" s="9">
        <v>-0.09652850353301554</v>
      </c>
      <c r="G38" s="7">
        <v>0.145</v>
      </c>
      <c r="H38" s="8">
        <v>68</v>
      </c>
      <c r="I38" s="7"/>
      <c r="J38" s="7"/>
      <c r="K38" s="7"/>
      <c r="L38" s="7"/>
      <c r="M38" s="7"/>
      <c r="N38" s="7"/>
      <c r="O38" s="11"/>
    </row>
    <row r="39" spans="1:15" ht="18" customHeight="1">
      <c r="A39" s="7">
        <f t="shared" si="1"/>
        <v>3</v>
      </c>
      <c r="B39" s="8">
        <v>69</v>
      </c>
      <c r="C39" s="7">
        <v>1</v>
      </c>
      <c r="D39" s="9">
        <v>22.55982192721467</v>
      </c>
      <c r="E39" s="9">
        <v>6.592183797534615</v>
      </c>
      <c r="F39" s="9">
        <v>-0.11318000200845582</v>
      </c>
      <c r="G39" s="7">
        <v>0.143</v>
      </c>
      <c r="H39" s="8">
        <v>69</v>
      </c>
      <c r="I39" s="7"/>
      <c r="J39" s="7"/>
      <c r="K39" s="7"/>
      <c r="L39" s="7"/>
      <c r="M39" s="7"/>
      <c r="N39" s="7"/>
      <c r="O39" s="11"/>
    </row>
    <row r="40" spans="1:15" ht="18" customHeight="1">
      <c r="A40" s="7">
        <f t="shared" si="1"/>
        <v>3</v>
      </c>
      <c r="B40" s="8">
        <v>70</v>
      </c>
      <c r="C40" s="7">
        <v>1</v>
      </c>
      <c r="D40" s="9">
        <v>25.914548919242748</v>
      </c>
      <c r="E40" s="9">
        <v>6.703458964663677</v>
      </c>
      <c r="F40" s="9">
        <v>-0.10651590506862421</v>
      </c>
      <c r="G40" s="7">
        <v>0.256</v>
      </c>
      <c r="H40" s="8">
        <v>70</v>
      </c>
      <c r="I40" s="7"/>
      <c r="J40" s="7"/>
      <c r="K40" s="7"/>
      <c r="L40" s="7"/>
      <c r="M40" s="7"/>
      <c r="N40" s="7"/>
      <c r="O40" s="11"/>
    </row>
    <row r="41" spans="1:15" ht="18" customHeight="1">
      <c r="A41" s="7">
        <f t="shared" si="1"/>
        <v>3</v>
      </c>
      <c r="B41" s="8">
        <v>49</v>
      </c>
      <c r="C41" s="7">
        <v>1</v>
      </c>
      <c r="D41" s="9">
        <v>28.26914170044163</v>
      </c>
      <c r="E41" s="9">
        <v>15.156808915493118</v>
      </c>
      <c r="F41" s="9">
        <v>-0.09475068357820532</v>
      </c>
      <c r="G41" s="7">
        <v>0.173</v>
      </c>
      <c r="H41" s="8">
        <v>49</v>
      </c>
      <c r="I41" s="7"/>
      <c r="J41" s="7"/>
      <c r="K41" s="7"/>
      <c r="L41" s="7"/>
      <c r="M41" s="7"/>
      <c r="N41" s="7"/>
      <c r="O41" s="11"/>
    </row>
    <row r="42" spans="1:15" ht="18" customHeight="1">
      <c r="A42" s="7">
        <f t="shared" si="1"/>
        <v>3</v>
      </c>
      <c r="B42" s="8">
        <v>47</v>
      </c>
      <c r="C42" s="7">
        <v>1</v>
      </c>
      <c r="D42" s="9">
        <v>22.27370080361689</v>
      </c>
      <c r="E42" s="9">
        <v>15.63117363140919</v>
      </c>
      <c r="F42" s="9">
        <v>-0.05973855472023454</v>
      </c>
      <c r="G42" s="8">
        <v>0.217</v>
      </c>
      <c r="H42" s="8">
        <v>47</v>
      </c>
      <c r="I42" s="7"/>
      <c r="J42" s="7"/>
      <c r="K42" s="7"/>
      <c r="L42" s="7"/>
      <c r="M42" s="7"/>
      <c r="N42" s="7"/>
      <c r="O42" s="11"/>
    </row>
    <row r="43" spans="1:15" ht="18" customHeight="1">
      <c r="A43" s="7">
        <f t="shared" si="1"/>
        <v>3</v>
      </c>
      <c r="B43" s="8">
        <v>48</v>
      </c>
      <c r="C43" s="7">
        <v>1</v>
      </c>
      <c r="D43" s="9">
        <v>25.24952775004708</v>
      </c>
      <c r="E43" s="9">
        <v>18.111901511181955</v>
      </c>
      <c r="F43" s="9">
        <v>0.009492100273932824</v>
      </c>
      <c r="G43" s="7">
        <v>0.177</v>
      </c>
      <c r="H43" s="8">
        <v>48</v>
      </c>
      <c r="I43" s="7"/>
      <c r="J43" s="7"/>
      <c r="K43" s="7"/>
      <c r="L43" s="7"/>
      <c r="M43" s="7"/>
      <c r="N43" s="7"/>
      <c r="O43" s="11"/>
    </row>
    <row r="44" spans="1:15" ht="18" customHeight="1">
      <c r="A44" s="7">
        <f t="shared" si="1"/>
        <v>3</v>
      </c>
      <c r="B44" s="8">
        <v>51</v>
      </c>
      <c r="C44" s="7">
        <v>1</v>
      </c>
      <c r="D44" s="9">
        <v>27.59939057235841</v>
      </c>
      <c r="E44" s="9">
        <v>20.787551133470853</v>
      </c>
      <c r="F44" s="9">
        <v>0.07784301189797982</v>
      </c>
      <c r="G44" s="7">
        <v>0.207</v>
      </c>
      <c r="H44" s="8">
        <v>51</v>
      </c>
      <c r="I44" s="7"/>
      <c r="J44" s="7"/>
      <c r="K44" s="7"/>
      <c r="L44" s="7"/>
      <c r="M44" s="7"/>
      <c r="N44" s="7"/>
      <c r="O44" s="11"/>
    </row>
    <row r="45" spans="1:15" ht="18" customHeight="1">
      <c r="A45" s="7">
        <f t="shared" si="1"/>
        <v>3</v>
      </c>
      <c r="B45" s="8">
        <v>46</v>
      </c>
      <c r="C45" s="7">
        <v>1</v>
      </c>
      <c r="D45" s="9">
        <v>21.04284326493745</v>
      </c>
      <c r="E45" s="9">
        <v>22.64133076150409</v>
      </c>
      <c r="F45" s="9">
        <v>-0.16619653622311276</v>
      </c>
      <c r="G45" s="7">
        <v>0.244</v>
      </c>
      <c r="H45" s="8">
        <v>46</v>
      </c>
      <c r="I45" s="7"/>
      <c r="J45" s="7"/>
      <c r="K45" s="7"/>
      <c r="L45" s="7"/>
      <c r="M45" s="7"/>
      <c r="N45" s="7"/>
      <c r="O45" s="11"/>
    </row>
    <row r="46" spans="1:15" ht="18" customHeight="1">
      <c r="A46" s="7">
        <f t="shared" si="1"/>
        <v>3</v>
      </c>
      <c r="B46" s="8">
        <v>50</v>
      </c>
      <c r="C46" s="7">
        <v>1</v>
      </c>
      <c r="D46" s="9">
        <v>26.116908552963856</v>
      </c>
      <c r="E46" s="9">
        <v>23.32074190975087</v>
      </c>
      <c r="F46" s="9">
        <v>0.05964874715231297</v>
      </c>
      <c r="G46" s="7">
        <v>0.302</v>
      </c>
      <c r="H46" s="8">
        <v>50</v>
      </c>
      <c r="I46" s="7"/>
      <c r="J46" s="7"/>
      <c r="K46" s="7"/>
      <c r="L46" s="7"/>
      <c r="M46" s="7"/>
      <c r="N46" s="7"/>
      <c r="O46" s="11"/>
    </row>
    <row r="47" spans="1:15" ht="18" customHeight="1">
      <c r="A47" s="7">
        <f t="shared" si="1"/>
        <v>3</v>
      </c>
      <c r="B47" s="8">
        <v>27</v>
      </c>
      <c r="C47" s="7">
        <v>1</v>
      </c>
      <c r="D47" s="9">
        <v>20.559236010875924</v>
      </c>
      <c r="E47" s="9">
        <v>26.64236241044673</v>
      </c>
      <c r="F47" s="9">
        <v>-0.21624828361331172</v>
      </c>
      <c r="G47" s="7">
        <v>0.248</v>
      </c>
      <c r="H47" s="8">
        <v>27</v>
      </c>
      <c r="I47" s="7"/>
      <c r="J47" s="7"/>
      <c r="K47" s="7"/>
      <c r="L47" s="7"/>
      <c r="M47" s="7"/>
      <c r="N47" s="7"/>
      <c r="O47" s="11"/>
    </row>
    <row r="48" spans="1:15" ht="18" customHeight="1">
      <c r="A48" s="7">
        <f t="shared" si="1"/>
        <v>3</v>
      </c>
      <c r="B48" s="8">
        <v>28</v>
      </c>
      <c r="C48" s="7">
        <v>1</v>
      </c>
      <c r="D48" s="9">
        <v>24.210976130850792</v>
      </c>
      <c r="E48" s="9">
        <v>28.452008883907325</v>
      </c>
      <c r="F48" s="9">
        <v>-0.13224210185506546</v>
      </c>
      <c r="G48" s="7">
        <v>0.246</v>
      </c>
      <c r="H48" s="8">
        <v>28</v>
      </c>
      <c r="I48" s="7"/>
      <c r="J48" s="7"/>
      <c r="K48" s="7"/>
      <c r="L48" s="7"/>
      <c r="M48" s="7"/>
      <c r="N48" s="7"/>
      <c r="O48" s="11"/>
    </row>
    <row r="49" spans="1:15" ht="18" customHeight="1">
      <c r="A49" s="7">
        <f t="shared" si="1"/>
        <v>3</v>
      </c>
      <c r="B49" s="8">
        <v>29</v>
      </c>
      <c r="C49" s="7">
        <v>1</v>
      </c>
      <c r="D49" s="9">
        <v>27.7209659916997</v>
      </c>
      <c r="E49" s="9">
        <v>35.01184024597453</v>
      </c>
      <c r="F49" s="9">
        <v>-0.10317399592672347</v>
      </c>
      <c r="G49" s="7">
        <v>0.231</v>
      </c>
      <c r="H49" s="8">
        <v>29</v>
      </c>
      <c r="I49" s="7"/>
      <c r="J49" s="7"/>
      <c r="K49" s="7"/>
      <c r="L49" s="7"/>
      <c r="M49" s="7"/>
      <c r="N49" s="7"/>
      <c r="O49" s="11"/>
    </row>
    <row r="50" spans="1:15" ht="18" customHeight="1">
      <c r="A50" s="7">
        <f t="shared" si="1"/>
        <v>3</v>
      </c>
      <c r="B50" s="8">
        <v>30</v>
      </c>
      <c r="C50" s="7">
        <v>1</v>
      </c>
      <c r="D50" s="9">
        <v>28.809237093339917</v>
      </c>
      <c r="E50" s="9">
        <v>36.156114658555765</v>
      </c>
      <c r="F50" s="9">
        <v>-0.0825547827321439</v>
      </c>
      <c r="G50" s="7">
        <v>0.231</v>
      </c>
      <c r="H50" s="8">
        <v>30</v>
      </c>
      <c r="I50" s="7"/>
      <c r="J50" s="7"/>
      <c r="K50" s="7"/>
      <c r="L50" s="7"/>
      <c r="M50" s="7"/>
      <c r="N50" s="7"/>
      <c r="O50" s="11"/>
    </row>
    <row r="51" spans="1:15" ht="18" customHeight="1">
      <c r="A51" s="7">
        <f t="shared" si="1"/>
        <v>3</v>
      </c>
      <c r="B51" s="8">
        <v>11</v>
      </c>
      <c r="C51" s="7">
        <v>1</v>
      </c>
      <c r="D51" s="9">
        <v>26.571469272674975</v>
      </c>
      <c r="E51" s="9">
        <v>43.710908114504335</v>
      </c>
      <c r="F51" s="9">
        <v>-0.12562705185745565</v>
      </c>
      <c r="G51" s="7">
        <v>0.161</v>
      </c>
      <c r="H51" s="8">
        <v>11</v>
      </c>
      <c r="I51" s="7"/>
      <c r="J51" s="7"/>
      <c r="K51" s="7"/>
      <c r="L51" s="7"/>
      <c r="M51" s="7"/>
      <c r="N51" s="7"/>
      <c r="O51" s="11"/>
    </row>
    <row r="52" spans="1:15" ht="18" customHeight="1">
      <c r="A52" s="7">
        <f t="shared" si="1"/>
        <v>3</v>
      </c>
      <c r="B52" s="8">
        <v>12</v>
      </c>
      <c r="C52" s="7">
        <v>1</v>
      </c>
      <c r="D52" s="9">
        <v>25.602938776929342</v>
      </c>
      <c r="E52" s="9">
        <v>49.03421066024363</v>
      </c>
      <c r="F52" s="9">
        <v>-0.07945746063649839</v>
      </c>
      <c r="G52" s="7">
        <v>0.211</v>
      </c>
      <c r="H52" s="8">
        <v>12</v>
      </c>
      <c r="I52" s="7"/>
      <c r="J52" s="7"/>
      <c r="K52" s="7"/>
      <c r="L52" s="7"/>
      <c r="M52" s="7"/>
      <c r="N52" s="7"/>
      <c r="O52" s="11"/>
    </row>
    <row r="53" spans="1:15" ht="18" customHeight="1">
      <c r="A53" s="7">
        <f t="shared" si="1"/>
        <v>4</v>
      </c>
      <c r="B53" s="8">
        <v>84</v>
      </c>
      <c r="C53" s="7">
        <v>1</v>
      </c>
      <c r="D53" s="9">
        <v>32.7269668228012</v>
      </c>
      <c r="E53" s="9">
        <v>3.042717095811339</v>
      </c>
      <c r="F53" s="9">
        <v>0.058428523728509485</v>
      </c>
      <c r="G53" s="7">
        <v>0.237</v>
      </c>
      <c r="H53" s="8">
        <v>84</v>
      </c>
      <c r="I53" s="7"/>
      <c r="J53" s="7"/>
      <c r="K53" s="7"/>
      <c r="L53" s="7"/>
      <c r="M53" s="7"/>
      <c r="N53" s="7"/>
      <c r="O53" s="11"/>
    </row>
    <row r="54" spans="1:15" ht="18" customHeight="1">
      <c r="A54" s="7">
        <f t="shared" si="1"/>
        <v>4</v>
      </c>
      <c r="B54" s="8">
        <v>73</v>
      </c>
      <c r="C54" s="7">
        <v>1</v>
      </c>
      <c r="D54" s="9">
        <v>33.609903899386126</v>
      </c>
      <c r="E54" s="9">
        <v>7.3434543093623486</v>
      </c>
      <c r="F54" s="9">
        <v>0.030687693755800702</v>
      </c>
      <c r="G54" s="7">
        <v>0.223</v>
      </c>
      <c r="H54" s="8">
        <v>73</v>
      </c>
      <c r="I54" s="7"/>
      <c r="J54" s="7"/>
      <c r="K54" s="7"/>
      <c r="L54" s="7"/>
      <c r="M54" s="7"/>
      <c r="N54" s="7"/>
      <c r="O54" s="11"/>
    </row>
    <row r="55" spans="1:15" ht="18" customHeight="1">
      <c r="A55" s="7">
        <f t="shared" si="1"/>
        <v>4</v>
      </c>
      <c r="B55" s="8">
        <v>72</v>
      </c>
      <c r="C55" s="7">
        <v>1</v>
      </c>
      <c r="D55" s="9">
        <v>30.698304613202396</v>
      </c>
      <c r="E55" s="9">
        <v>8.143600746226538</v>
      </c>
      <c r="F55" s="9">
        <v>0.008664550050990219</v>
      </c>
      <c r="G55" s="7">
        <v>0.292</v>
      </c>
      <c r="H55" s="8">
        <v>72</v>
      </c>
      <c r="I55" s="7"/>
      <c r="J55" s="7"/>
      <c r="K55" s="7"/>
      <c r="L55" s="7"/>
      <c r="M55" s="7"/>
      <c r="N55" s="7"/>
      <c r="O55" s="11"/>
    </row>
    <row r="56" spans="1:15" ht="18" customHeight="1">
      <c r="A56" s="7">
        <f t="shared" si="1"/>
        <v>4</v>
      </c>
      <c r="B56" s="8">
        <v>75</v>
      </c>
      <c r="C56" s="7">
        <v>1</v>
      </c>
      <c r="D56" s="9">
        <v>39.06331216067722</v>
      </c>
      <c r="E56" s="9">
        <v>8.895637605613885</v>
      </c>
      <c r="F56" s="9">
        <v>0.10855543214220328</v>
      </c>
      <c r="G56" s="7">
        <v>0.27</v>
      </c>
      <c r="H56" s="8">
        <v>75</v>
      </c>
      <c r="I56" s="7"/>
      <c r="J56" s="7"/>
      <c r="K56" s="7"/>
      <c r="L56" s="7"/>
      <c r="M56" s="7"/>
      <c r="N56" s="7"/>
      <c r="O56" s="11"/>
    </row>
    <row r="57" spans="1:15" ht="18" customHeight="1">
      <c r="A57" s="7">
        <f t="shared" si="1"/>
        <v>4</v>
      </c>
      <c r="B57" s="8">
        <v>74</v>
      </c>
      <c r="C57" s="7">
        <v>1</v>
      </c>
      <c r="D57" s="9">
        <v>37.164921103479045</v>
      </c>
      <c r="E57" s="9">
        <v>11.621585704731801</v>
      </c>
      <c r="F57" s="9">
        <v>0.036152691359893754</v>
      </c>
      <c r="G57" s="7">
        <v>0.31</v>
      </c>
      <c r="H57" s="8">
        <v>74</v>
      </c>
      <c r="I57" s="7"/>
      <c r="J57" s="7"/>
      <c r="K57" s="7"/>
      <c r="L57" s="7"/>
      <c r="M57" s="7"/>
      <c r="N57" s="7"/>
      <c r="O57" s="11"/>
    </row>
    <row r="58" spans="1:15" ht="18" customHeight="1">
      <c r="A58" s="7">
        <f t="shared" si="1"/>
        <v>4</v>
      </c>
      <c r="B58" s="8">
        <v>53</v>
      </c>
      <c r="C58" s="7">
        <v>1</v>
      </c>
      <c r="D58" s="9">
        <v>36.50415955605217</v>
      </c>
      <c r="E58" s="9">
        <v>16.128119996379116</v>
      </c>
      <c r="F58" s="9">
        <v>-0.005305040977925307</v>
      </c>
      <c r="G58" s="7">
        <v>0.285</v>
      </c>
      <c r="H58" s="8">
        <v>53</v>
      </c>
      <c r="I58" s="7"/>
      <c r="J58" s="7"/>
      <c r="K58" s="7"/>
      <c r="L58" s="7"/>
      <c r="M58" s="7"/>
      <c r="N58" s="7"/>
      <c r="O58" s="11"/>
    </row>
    <row r="59" spans="1:15" ht="18" customHeight="1">
      <c r="A59" s="7">
        <f t="shared" si="1"/>
        <v>4</v>
      </c>
      <c r="B59" s="8">
        <v>52</v>
      </c>
      <c r="C59" s="7">
        <v>1</v>
      </c>
      <c r="D59" s="9">
        <v>32.73251540257772</v>
      </c>
      <c r="E59" s="9">
        <v>17.64336914848279</v>
      </c>
      <c r="F59" s="9">
        <v>-0.04325781034689391</v>
      </c>
      <c r="G59" s="7">
        <v>0.189</v>
      </c>
      <c r="H59" s="8">
        <v>52</v>
      </c>
      <c r="I59" s="7"/>
      <c r="J59" s="7"/>
      <c r="K59" s="7"/>
      <c r="L59" s="7"/>
      <c r="M59" s="7"/>
      <c r="N59" s="7"/>
      <c r="O59" s="11"/>
    </row>
    <row r="60" spans="1:15" ht="18" customHeight="1">
      <c r="A60" s="7">
        <f t="shared" si="1"/>
        <v>4</v>
      </c>
      <c r="B60" s="8">
        <v>54</v>
      </c>
      <c r="C60" s="7">
        <v>1</v>
      </c>
      <c r="D60" s="9">
        <v>35.681554591411</v>
      </c>
      <c r="E60" s="9">
        <v>18.82474782646192</v>
      </c>
      <c r="F60" s="9">
        <v>-0.042371384859767075</v>
      </c>
      <c r="G60" s="7">
        <v>0.236</v>
      </c>
      <c r="H60" s="8">
        <v>54</v>
      </c>
      <c r="I60" s="7"/>
      <c r="J60" s="7"/>
      <c r="K60" s="7"/>
      <c r="L60" s="7"/>
      <c r="M60" s="7"/>
      <c r="N60" s="7"/>
      <c r="O60" s="11"/>
    </row>
    <row r="61" spans="1:15" ht="18" customHeight="1">
      <c r="A61" s="7">
        <f t="shared" si="1"/>
        <v>4</v>
      </c>
      <c r="B61" s="8">
        <v>57</v>
      </c>
      <c r="C61" s="7">
        <v>1</v>
      </c>
      <c r="D61" s="9">
        <v>39.94603924627055</v>
      </c>
      <c r="E61" s="9">
        <v>19.949564136889787</v>
      </c>
      <c r="F61" s="9">
        <v>0.018859449577534687</v>
      </c>
      <c r="G61" s="7">
        <v>0.22</v>
      </c>
      <c r="H61" s="8">
        <v>57</v>
      </c>
      <c r="I61" s="7"/>
      <c r="J61" s="7"/>
      <c r="K61" s="7"/>
      <c r="L61" s="7"/>
      <c r="M61" s="7"/>
      <c r="N61" s="7"/>
      <c r="O61" s="11"/>
    </row>
    <row r="62" spans="1:15" ht="18" customHeight="1">
      <c r="A62" s="7">
        <f t="shared" si="1"/>
        <v>4</v>
      </c>
      <c r="B62" s="8">
        <v>55</v>
      </c>
      <c r="C62" s="7">
        <v>1</v>
      </c>
      <c r="D62" s="9">
        <v>37.06000910485498</v>
      </c>
      <c r="E62" s="9">
        <v>23.399406121222988</v>
      </c>
      <c r="F62" s="9">
        <v>-0.05700824373669888</v>
      </c>
      <c r="G62" s="7">
        <v>0.159</v>
      </c>
      <c r="H62" s="8">
        <v>55</v>
      </c>
      <c r="I62" s="7"/>
      <c r="J62" s="7"/>
      <c r="K62" s="7"/>
      <c r="L62" s="7"/>
      <c r="M62" s="7"/>
      <c r="N62" s="7"/>
      <c r="O62" s="11"/>
    </row>
    <row r="63" spans="1:15" ht="18" customHeight="1">
      <c r="A63" s="7">
        <f t="shared" si="1"/>
        <v>4</v>
      </c>
      <c r="B63" s="8">
        <v>32</v>
      </c>
      <c r="C63" s="7">
        <v>1</v>
      </c>
      <c r="D63" s="9">
        <v>32.34835269115551</v>
      </c>
      <c r="E63" s="9">
        <v>24.394667359949587</v>
      </c>
      <c r="F63" s="9">
        <v>0.03112858213179276</v>
      </c>
      <c r="G63" s="7">
        <v>0.26</v>
      </c>
      <c r="H63" s="8">
        <v>32</v>
      </c>
      <c r="I63" s="7"/>
      <c r="J63" s="7"/>
      <c r="K63" s="7"/>
      <c r="L63" s="7"/>
      <c r="M63" s="7"/>
      <c r="N63" s="7"/>
      <c r="O63" s="11"/>
    </row>
    <row r="64" spans="1:15" ht="18" customHeight="1">
      <c r="A64" s="7">
        <f t="shared" si="1"/>
        <v>4</v>
      </c>
      <c r="B64" s="8">
        <v>33</v>
      </c>
      <c r="C64" s="7">
        <v>1</v>
      </c>
      <c r="D64" s="9">
        <v>35.22208454149281</v>
      </c>
      <c r="E64" s="9">
        <v>28.69204886602156</v>
      </c>
      <c r="F64" s="9">
        <v>0.00571584676894582</v>
      </c>
      <c r="G64" s="7">
        <v>0.225</v>
      </c>
      <c r="H64" s="8">
        <v>33</v>
      </c>
      <c r="I64" s="7"/>
      <c r="J64" s="7"/>
      <c r="K64" s="7"/>
      <c r="L64" s="7"/>
      <c r="M64" s="7"/>
      <c r="N64" s="7"/>
      <c r="O64" s="11"/>
    </row>
    <row r="65" spans="1:15" ht="18" customHeight="1">
      <c r="A65" s="7">
        <f t="shared" si="1"/>
        <v>4</v>
      </c>
      <c r="B65" s="8">
        <v>31</v>
      </c>
      <c r="C65" s="7">
        <v>1</v>
      </c>
      <c r="D65" s="9">
        <v>30.945571494424332</v>
      </c>
      <c r="E65" s="9">
        <v>29.015748753353755</v>
      </c>
      <c r="F65" s="9">
        <v>-0.05377270641818824</v>
      </c>
      <c r="G65" s="7">
        <v>0.22</v>
      </c>
      <c r="H65" s="8">
        <v>31</v>
      </c>
      <c r="I65" s="7"/>
      <c r="J65" s="7"/>
      <c r="K65" s="7"/>
      <c r="L65" s="7"/>
      <c r="M65" s="7"/>
      <c r="N65" s="7"/>
      <c r="O65" s="11"/>
    </row>
    <row r="66" spans="1:15" ht="18" customHeight="1">
      <c r="A66" s="7">
        <f aca="true" t="shared" si="2" ref="A66:A87">IF(D66&lt;10,1,IF(AND(D66&gt;=10,D66&lt;20),2,IF(AND(D66&gt;=20,D66&lt;30),3,IF(AND(D66&gt;=30,D66&lt;40),4,5))))</f>
        <v>4</v>
      </c>
      <c r="B66" s="8">
        <v>35</v>
      </c>
      <c r="C66" s="7">
        <v>1</v>
      </c>
      <c r="D66" s="9">
        <v>39.35389932870514</v>
      </c>
      <c r="E66" s="9">
        <v>31.06182063075245</v>
      </c>
      <c r="F66" s="9">
        <v>-0.06978814481336618</v>
      </c>
      <c r="G66" s="7">
        <v>0.199</v>
      </c>
      <c r="H66" s="8">
        <v>35</v>
      </c>
      <c r="I66" s="7"/>
      <c r="J66" s="7"/>
      <c r="K66" s="7"/>
      <c r="L66" s="7"/>
      <c r="M66" s="7"/>
      <c r="N66" s="7"/>
      <c r="O66" s="11"/>
    </row>
    <row r="67" spans="1:15" ht="18" customHeight="1">
      <c r="A67" s="7">
        <f t="shared" si="2"/>
        <v>4</v>
      </c>
      <c r="B67" s="8">
        <v>34</v>
      </c>
      <c r="C67" s="7">
        <v>1</v>
      </c>
      <c r="D67" s="9">
        <v>37.40238505992304</v>
      </c>
      <c r="E67" s="9">
        <v>33.34655234290358</v>
      </c>
      <c r="F67" s="9">
        <v>0.011020641418893598</v>
      </c>
      <c r="G67" s="7">
        <v>0.282</v>
      </c>
      <c r="H67" s="8">
        <v>34</v>
      </c>
      <c r="I67" s="7"/>
      <c r="J67" s="7"/>
      <c r="K67" s="7"/>
      <c r="L67" s="7"/>
      <c r="M67" s="7"/>
      <c r="N67" s="7"/>
      <c r="O67" s="11"/>
    </row>
    <row r="68" spans="1:15" ht="18" customHeight="1">
      <c r="A68" s="7">
        <f t="shared" si="2"/>
        <v>4</v>
      </c>
      <c r="B68" s="8">
        <v>13</v>
      </c>
      <c r="C68" s="7">
        <v>1</v>
      </c>
      <c r="D68" s="9">
        <v>31.052754548900488</v>
      </c>
      <c r="E68" s="9">
        <v>39.160262962989094</v>
      </c>
      <c r="F68" s="9">
        <v>-0.11093269280309442</v>
      </c>
      <c r="G68" s="7">
        <v>0.077</v>
      </c>
      <c r="H68" s="8">
        <v>13</v>
      </c>
      <c r="I68" s="7"/>
      <c r="J68" s="7"/>
      <c r="K68" s="7"/>
      <c r="L68" s="7"/>
      <c r="M68" s="7"/>
      <c r="N68" s="7"/>
      <c r="O68" s="11"/>
    </row>
    <row r="69" spans="1:15" ht="18" customHeight="1">
      <c r="A69" s="7">
        <f t="shared" si="2"/>
        <v>4</v>
      </c>
      <c r="B69" s="8">
        <v>14</v>
      </c>
      <c r="C69" s="7">
        <v>1</v>
      </c>
      <c r="D69" s="9">
        <v>32.99215396232634</v>
      </c>
      <c r="E69" s="9">
        <v>44.018746634770196</v>
      </c>
      <c r="F69" s="9">
        <v>-0.04809024025919961</v>
      </c>
      <c r="G69" s="7">
        <v>0.277</v>
      </c>
      <c r="H69" s="8">
        <v>14</v>
      </c>
      <c r="I69" s="7"/>
      <c r="J69" s="7"/>
      <c r="K69" s="7"/>
      <c r="L69" s="7"/>
      <c r="M69" s="7"/>
      <c r="N69" s="7"/>
      <c r="O69" s="11"/>
    </row>
    <row r="70" spans="1:15" ht="18" customHeight="1">
      <c r="A70" s="7">
        <f t="shared" si="2"/>
        <v>4</v>
      </c>
      <c r="B70" s="8">
        <v>16</v>
      </c>
      <c r="C70" s="7">
        <v>1</v>
      </c>
      <c r="D70" s="9">
        <v>38.18374539801607</v>
      </c>
      <c r="E70" s="9">
        <v>46.85129496256181</v>
      </c>
      <c r="F70" s="9">
        <v>-0.12806620702258964</v>
      </c>
      <c r="G70" s="7">
        <v>0.314</v>
      </c>
      <c r="H70" s="8">
        <v>16</v>
      </c>
      <c r="I70" s="7"/>
      <c r="J70" s="7"/>
      <c r="K70" s="7"/>
      <c r="L70" s="7"/>
      <c r="M70" s="7"/>
      <c r="N70" s="7"/>
      <c r="O70" s="11"/>
    </row>
    <row r="71" spans="1:15" ht="18" customHeight="1">
      <c r="A71" s="7">
        <f t="shared" si="2"/>
        <v>4</v>
      </c>
      <c r="B71" s="8">
        <v>15</v>
      </c>
      <c r="C71" s="7">
        <v>1</v>
      </c>
      <c r="D71" s="9">
        <v>31.37785319594822</v>
      </c>
      <c r="E71" s="9">
        <v>48.402764968097785</v>
      </c>
      <c r="F71" s="9">
        <v>-0.1272488999351064</v>
      </c>
      <c r="G71" s="7">
        <v>0.27</v>
      </c>
      <c r="H71" s="8">
        <v>15</v>
      </c>
      <c r="I71" s="7"/>
      <c r="J71" s="7"/>
      <c r="K71" s="7"/>
      <c r="L71" s="7"/>
      <c r="M71" s="7"/>
      <c r="N71" s="7"/>
      <c r="O71" s="11"/>
    </row>
    <row r="72" spans="1:15" ht="18" customHeight="1">
      <c r="A72" s="7">
        <f t="shared" si="2"/>
        <v>5</v>
      </c>
      <c r="B72" s="8">
        <v>86</v>
      </c>
      <c r="C72" s="7">
        <v>1</v>
      </c>
      <c r="D72" s="9">
        <v>47.22521823325753</v>
      </c>
      <c r="E72" s="9">
        <v>1.616923892362614</v>
      </c>
      <c r="F72" s="9">
        <v>-0.04417899719928203</v>
      </c>
      <c r="G72" s="7">
        <v>0.191</v>
      </c>
      <c r="H72" s="8">
        <v>86</v>
      </c>
      <c r="I72" s="7"/>
      <c r="J72" s="7"/>
      <c r="K72" s="7"/>
      <c r="L72" s="7"/>
      <c r="M72" s="7"/>
      <c r="N72" s="7"/>
      <c r="O72" s="11"/>
    </row>
    <row r="73" spans="1:15" ht="18" customHeight="1">
      <c r="A73" s="7">
        <f t="shared" si="2"/>
        <v>5</v>
      </c>
      <c r="B73" s="8">
        <v>85</v>
      </c>
      <c r="C73" s="7">
        <v>1</v>
      </c>
      <c r="D73" s="9">
        <v>42.02898346692704</v>
      </c>
      <c r="E73" s="9">
        <v>6.458404506781246</v>
      </c>
      <c r="F73" s="9">
        <v>-0.015607741814928633</v>
      </c>
      <c r="G73" s="7">
        <v>0.242</v>
      </c>
      <c r="H73" s="8">
        <v>85</v>
      </c>
      <c r="I73" s="7"/>
      <c r="J73" s="7"/>
      <c r="K73" s="7"/>
      <c r="L73" s="7"/>
      <c r="M73" s="7"/>
      <c r="N73" s="7"/>
      <c r="O73" s="11"/>
    </row>
    <row r="74" spans="1:15" ht="18" customHeight="1">
      <c r="A74" s="7">
        <f t="shared" si="2"/>
        <v>5</v>
      </c>
      <c r="B74" s="8">
        <v>78</v>
      </c>
      <c r="C74" s="7">
        <v>1</v>
      </c>
      <c r="D74" s="9">
        <v>48.5546608312784</v>
      </c>
      <c r="E74" s="9">
        <v>7.150207870309719</v>
      </c>
      <c r="F74" s="9">
        <v>-0.10565324750496535</v>
      </c>
      <c r="G74" s="10">
        <v>0.174</v>
      </c>
      <c r="H74" s="8">
        <v>78</v>
      </c>
      <c r="I74" s="7"/>
      <c r="J74" s="7"/>
      <c r="K74" s="7"/>
      <c r="L74" s="7"/>
      <c r="M74" s="7"/>
      <c r="N74" s="7"/>
      <c r="O74" s="11"/>
    </row>
    <row r="75" spans="1:15" ht="18" customHeight="1">
      <c r="A75" s="7">
        <f t="shared" si="2"/>
        <v>5</v>
      </c>
      <c r="B75" s="8">
        <v>77</v>
      </c>
      <c r="C75" s="7">
        <v>1</v>
      </c>
      <c r="D75" s="9">
        <v>48.32519452523614</v>
      </c>
      <c r="E75" s="9">
        <v>9.249622493999409</v>
      </c>
      <c r="F75" s="9">
        <v>0.012115701831271045</v>
      </c>
      <c r="G75" s="7">
        <v>0.182</v>
      </c>
      <c r="H75" s="8">
        <v>77</v>
      </c>
      <c r="I75" s="7"/>
      <c r="J75" s="7"/>
      <c r="K75" s="7"/>
      <c r="L75" s="7"/>
      <c r="M75" s="7"/>
      <c r="N75" s="7"/>
      <c r="O75" s="11"/>
    </row>
    <row r="76" spans="1:15" ht="18" customHeight="1">
      <c r="A76" s="7">
        <f t="shared" si="2"/>
        <v>5</v>
      </c>
      <c r="B76" s="8">
        <v>76</v>
      </c>
      <c r="C76" s="7">
        <v>1</v>
      </c>
      <c r="D76" s="9">
        <v>41.99407674863183</v>
      </c>
      <c r="E76" s="9">
        <v>13.76566279696809</v>
      </c>
      <c r="F76" s="9">
        <v>0.05189741075972898</v>
      </c>
      <c r="G76" s="7">
        <v>0.241</v>
      </c>
      <c r="H76" s="8">
        <v>76</v>
      </c>
      <c r="I76" s="7"/>
      <c r="J76" s="7"/>
      <c r="K76" s="7"/>
      <c r="L76" s="7"/>
      <c r="M76" s="7"/>
      <c r="N76" s="7"/>
      <c r="O76" s="11"/>
    </row>
    <row r="77" spans="1:15" ht="18" customHeight="1">
      <c r="A77" s="7">
        <f t="shared" si="2"/>
        <v>5</v>
      </c>
      <c r="B77" s="8">
        <v>60</v>
      </c>
      <c r="C77" s="7">
        <v>1</v>
      </c>
      <c r="D77" s="9">
        <v>47.596816906227616</v>
      </c>
      <c r="E77" s="9">
        <v>17.550555277355336</v>
      </c>
      <c r="F77" s="9">
        <v>0.04526582191246242</v>
      </c>
      <c r="G77" s="7">
        <v>0.246</v>
      </c>
      <c r="H77" s="8">
        <v>60</v>
      </c>
      <c r="I77" s="7"/>
      <c r="J77" s="7"/>
      <c r="K77" s="7"/>
      <c r="L77" s="7"/>
      <c r="M77" s="7"/>
      <c r="N77" s="7"/>
      <c r="O77" s="11"/>
    </row>
    <row r="78" spans="1:15" ht="18" customHeight="1">
      <c r="A78" s="7">
        <f t="shared" si="2"/>
        <v>5</v>
      </c>
      <c r="B78" s="8">
        <v>58</v>
      </c>
      <c r="C78" s="7">
        <v>1</v>
      </c>
      <c r="D78" s="9">
        <v>43.661091579780134</v>
      </c>
      <c r="E78" s="9">
        <v>21.25428005392718</v>
      </c>
      <c r="F78" s="9">
        <v>0.0070826019976420185</v>
      </c>
      <c r="G78" s="7">
        <v>0.234</v>
      </c>
      <c r="H78" s="8">
        <v>58</v>
      </c>
      <c r="I78" s="7"/>
      <c r="J78" s="7"/>
      <c r="K78" s="7"/>
      <c r="L78" s="7"/>
      <c r="M78" s="7"/>
      <c r="N78" s="7"/>
      <c r="O78" s="11"/>
    </row>
    <row r="79" spans="1:15" ht="18" customHeight="1">
      <c r="A79" s="7">
        <f t="shared" si="2"/>
        <v>5</v>
      </c>
      <c r="B79" s="8">
        <v>59</v>
      </c>
      <c r="C79" s="7">
        <v>1</v>
      </c>
      <c r="D79" s="9">
        <v>44.31488485503636</v>
      </c>
      <c r="E79" s="9">
        <v>24.702775301877967</v>
      </c>
      <c r="F79" s="9">
        <v>-0.05112656641672257</v>
      </c>
      <c r="G79" s="7">
        <v>0.21</v>
      </c>
      <c r="H79" s="8">
        <v>59</v>
      </c>
      <c r="I79" s="7"/>
      <c r="J79" s="7"/>
      <c r="K79" s="7"/>
      <c r="L79" s="7"/>
      <c r="M79" s="7"/>
      <c r="N79" s="7"/>
      <c r="O79" s="11"/>
    </row>
    <row r="80" spans="1:15" ht="18" customHeight="1">
      <c r="A80" s="7">
        <f t="shared" si="2"/>
        <v>5</v>
      </c>
      <c r="B80" s="8">
        <v>56</v>
      </c>
      <c r="C80" s="7">
        <v>1</v>
      </c>
      <c r="D80" s="9">
        <v>41.170305910749555</v>
      </c>
      <c r="E80" s="9">
        <v>24.800867510628468</v>
      </c>
      <c r="F80" s="9">
        <v>-0.050392725612851935</v>
      </c>
      <c r="G80" s="7">
        <v>0.207</v>
      </c>
      <c r="H80" s="8">
        <v>56</v>
      </c>
      <c r="I80" s="7"/>
      <c r="J80" s="7"/>
      <c r="K80" s="7"/>
      <c r="L80" s="7"/>
      <c r="M80" s="7"/>
      <c r="N80" s="7"/>
      <c r="O80" s="11"/>
    </row>
    <row r="81" spans="1:15" ht="18" customHeight="1">
      <c r="A81" s="7">
        <f t="shared" si="2"/>
        <v>5</v>
      </c>
      <c r="B81" s="8">
        <v>37</v>
      </c>
      <c r="C81" s="7">
        <v>1</v>
      </c>
      <c r="D81" s="9">
        <v>42.55639403052969</v>
      </c>
      <c r="E81" s="9">
        <v>30.748695010290113</v>
      </c>
      <c r="F81" s="9">
        <v>-0.05266009182608285</v>
      </c>
      <c r="G81" s="8">
        <v>0.219</v>
      </c>
      <c r="H81" s="8">
        <v>37</v>
      </c>
      <c r="I81" s="7"/>
      <c r="J81" s="7"/>
      <c r="K81" s="7"/>
      <c r="L81" s="7"/>
      <c r="M81" s="7"/>
      <c r="N81" s="7"/>
      <c r="O81" s="11"/>
    </row>
    <row r="82" spans="1:15" ht="18" customHeight="1">
      <c r="A82" s="7">
        <f t="shared" si="2"/>
        <v>5</v>
      </c>
      <c r="B82" s="8">
        <v>38</v>
      </c>
      <c r="C82" s="7">
        <v>1</v>
      </c>
      <c r="D82" s="9">
        <v>47.65295662793643</v>
      </c>
      <c r="E82" s="9">
        <v>33.542875977356324</v>
      </c>
      <c r="F82" s="9">
        <v>-0.0393759097748515</v>
      </c>
      <c r="G82" s="8">
        <v>0.28</v>
      </c>
      <c r="H82" s="8">
        <v>38</v>
      </c>
      <c r="I82" s="7"/>
      <c r="J82" s="7"/>
      <c r="K82" s="7"/>
      <c r="L82" s="7"/>
      <c r="M82" s="7"/>
      <c r="N82" s="7"/>
      <c r="O82" s="11"/>
    </row>
    <row r="83" spans="1:15" ht="18" customHeight="1">
      <c r="A83" s="7">
        <f t="shared" si="2"/>
        <v>5</v>
      </c>
      <c r="B83" s="8">
        <v>36</v>
      </c>
      <c r="C83" s="7">
        <v>1</v>
      </c>
      <c r="D83" s="9">
        <v>41.17676650677623</v>
      </c>
      <c r="E83" s="9">
        <v>35.34023704615645</v>
      </c>
      <c r="F83" s="9">
        <v>-0.027751456254857282</v>
      </c>
      <c r="G83" s="7">
        <v>0.257</v>
      </c>
      <c r="H83" s="8">
        <v>36</v>
      </c>
      <c r="I83" s="7"/>
      <c r="J83" s="7"/>
      <c r="K83" s="7"/>
      <c r="L83" s="7"/>
      <c r="M83" s="7"/>
      <c r="N83" s="7"/>
      <c r="O83" s="11"/>
    </row>
    <row r="84" spans="1:15" ht="18" customHeight="1">
      <c r="A84" s="7">
        <f t="shared" si="2"/>
        <v>5</v>
      </c>
      <c r="B84" s="8">
        <v>18</v>
      </c>
      <c r="C84" s="7">
        <v>1</v>
      </c>
      <c r="D84" s="9">
        <v>43.80494837144022</v>
      </c>
      <c r="E84" s="9">
        <v>40.85333821546971</v>
      </c>
      <c r="F84" s="9">
        <v>-0.02514221596945762</v>
      </c>
      <c r="G84" s="7">
        <v>0.261</v>
      </c>
      <c r="H84" s="8">
        <v>18</v>
      </c>
      <c r="I84" s="7"/>
      <c r="J84" s="7"/>
      <c r="K84" s="7"/>
      <c r="L84" s="7"/>
      <c r="M84" s="7"/>
      <c r="N84" s="7"/>
      <c r="O84" s="11"/>
    </row>
    <row r="85" spans="1:15" ht="18" customHeight="1">
      <c r="A85" s="7">
        <f t="shared" si="2"/>
        <v>5</v>
      </c>
      <c r="B85" s="8">
        <v>20</v>
      </c>
      <c r="C85" s="7">
        <v>1</v>
      </c>
      <c r="D85" s="9">
        <v>47.619818771993394</v>
      </c>
      <c r="E85" s="9">
        <v>43.33590187382844</v>
      </c>
      <c r="F85" s="9">
        <v>-0.009728688041183459</v>
      </c>
      <c r="G85" s="7">
        <v>0.25</v>
      </c>
      <c r="H85" s="8">
        <v>20</v>
      </c>
      <c r="I85" s="7"/>
      <c r="J85" s="7"/>
      <c r="K85" s="7"/>
      <c r="L85" s="7"/>
      <c r="M85" s="7"/>
      <c r="N85" s="7"/>
      <c r="O85" s="11"/>
    </row>
    <row r="86" spans="1:15" ht="18" customHeight="1">
      <c r="A86" s="7">
        <f t="shared" si="2"/>
        <v>5</v>
      </c>
      <c r="B86" s="8">
        <v>17</v>
      </c>
      <c r="C86" s="7">
        <v>1</v>
      </c>
      <c r="D86" s="9">
        <v>40.98561515029671</v>
      </c>
      <c r="E86" s="9">
        <v>43.346812154793184</v>
      </c>
      <c r="F86" s="9">
        <v>-0.07395027606358098</v>
      </c>
      <c r="G86" s="7">
        <v>0.271</v>
      </c>
      <c r="H86" s="8">
        <v>17</v>
      </c>
      <c r="I86" s="7"/>
      <c r="J86" s="7"/>
      <c r="K86" s="7"/>
      <c r="L86" s="7"/>
      <c r="M86" s="7"/>
      <c r="N86" s="7"/>
      <c r="O86" s="11"/>
    </row>
    <row r="87" spans="1:15" ht="18" customHeight="1">
      <c r="A87" s="7">
        <f t="shared" si="2"/>
        <v>5</v>
      </c>
      <c r="B87" s="8">
        <v>19</v>
      </c>
      <c r="C87" s="7">
        <v>1</v>
      </c>
      <c r="D87" s="9">
        <v>46.63782032823966</v>
      </c>
      <c r="E87" s="9">
        <v>45.83022805207842</v>
      </c>
      <c r="F87" s="9">
        <v>0.052032970982438906</v>
      </c>
      <c r="G87" s="7">
        <v>0.217</v>
      </c>
      <c r="H87" s="8">
        <v>19</v>
      </c>
      <c r="I87" s="7"/>
      <c r="J87" s="7"/>
      <c r="K87" s="7"/>
      <c r="L87" s="7"/>
      <c r="M87" s="7"/>
      <c r="N87" s="7"/>
      <c r="O87" s="11"/>
    </row>
  </sheetData>
  <printOptions/>
  <pageMargins left="0.35433070866141736" right="0.35433070866141736" top="0.5905511811023623" bottom="0.5905511811023623" header="0.31496062992125984" footer="0.31496062992125984"/>
  <pageSetup horizontalDpi="300" verticalDpi="300" orientation="portrait" paperSize="9" r:id="rId1"/>
  <headerFooter alignWithMargins="0">
    <oddHeader>&amp;CLapinkangas KA1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ilkka korpela</cp:lastModifiedBy>
  <cp:lastPrinted>2002-07-17T16:14:11Z</cp:lastPrinted>
  <dcterms:created xsi:type="dcterms:W3CDTF">2002-07-17T14:48:03Z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