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40" windowWidth="11088" windowHeight="6456" activeTab="2"/>
  </bookViews>
  <sheets>
    <sheet name="kooste,kuvat" sheetId="1" r:id="rId1"/>
    <sheet name="koivu 3 puustotiedot" sheetId="2" r:id="rId2"/>
    <sheet name="koivu 4 puustotiedot" sheetId="3" r:id="rId3"/>
  </sheets>
  <externalReferences>
    <externalReference r:id="rId10"/>
    <externalReference r:id="rId11"/>
  </externalReferences>
  <definedNames/>
  <calcPr fullCalcOnLoad="1"/>
  <pivotCaches>
    <pivotCache cacheId="3" r:id="rId4"/>
    <pivotCache cacheId="1" r:id="rId5"/>
    <pivotCache cacheId="4" r:id="rId6"/>
    <pivotCache cacheId="2" r:id="rId7"/>
  </pivotCaches>
</workbook>
</file>

<file path=xl/sharedStrings.xml><?xml version="1.0" encoding="utf-8"?>
<sst xmlns="http://schemas.openxmlformats.org/spreadsheetml/2006/main" count="182" uniqueCount="74">
  <si>
    <t>koealan numero</t>
  </si>
  <si>
    <t>aiempi käsittely</t>
  </si>
  <si>
    <t>viimeisin käsittely: ppa:sta poistettu%</t>
  </si>
  <si>
    <t xml:space="preserve">                   runkoluvusta poistettu %</t>
  </si>
  <si>
    <t>r/ha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</si>
  <si>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</t>
    </r>
  </si>
  <si>
    <r>
      <t>ppa,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/ha</t>
    </r>
  </si>
  <si>
    <t>valtapituus, m</t>
  </si>
  <si>
    <t>ppa:lla painotettu keskipituus, m</t>
  </si>
  <si>
    <t>ppa:lla painotettu keskiläpimitta, cm</t>
  </si>
  <si>
    <t>ppa-mediaaniläpimitta, cm</t>
  </si>
  <si>
    <t>valtapuuston keskiläpimitta, cm</t>
  </si>
  <si>
    <t>valtapuiden latvussuhde</t>
  </si>
  <si>
    <r>
      <t>tukkia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</t>
    </r>
  </si>
  <si>
    <r>
      <t>kuitua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</t>
    </r>
  </si>
  <si>
    <r>
      <t>kasvu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/ha/a</t>
    </r>
  </si>
  <si>
    <r>
      <t>kuusi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</t>
    </r>
  </si>
  <si>
    <t>voimakas harv.</t>
  </si>
  <si>
    <t>normaali harvennus</t>
  </si>
  <si>
    <t>ei harvennusta</t>
  </si>
  <si>
    <t>ennen harvennusta</t>
  </si>
  <si>
    <t>harvennuksen jälkeen</t>
  </si>
  <si>
    <t>nro</t>
  </si>
  <si>
    <t>puulaji</t>
  </si>
  <si>
    <t>2000jätetyt d1.3, cm</t>
  </si>
  <si>
    <t>2000 h, m</t>
  </si>
  <si>
    <t>2000jätetyt h, m</t>
  </si>
  <si>
    <t>2000 jätetyt latvusraja,m</t>
  </si>
  <si>
    <t>x-koord, m</t>
  </si>
  <si>
    <t>y-koord, m</t>
  </si>
  <si>
    <t>z-koord, m</t>
  </si>
  <si>
    <t>tila</t>
  </si>
  <si>
    <t>tilavuus</t>
  </si>
  <si>
    <t>p-oksa, 2 m</t>
  </si>
  <si>
    <t>p-oksa, 5 m</t>
  </si>
  <si>
    <t>Total</t>
  </si>
  <si>
    <t>Grand Total</t>
  </si>
  <si>
    <t/>
  </si>
  <si>
    <t>harvennettu2000</t>
  </si>
  <si>
    <t>lpm:n kasvu, mm/a</t>
  </si>
  <si>
    <t>lpm kasvu</t>
  </si>
  <si>
    <t>huom.</t>
  </si>
  <si>
    <t>2-latv., 7 m</t>
  </si>
  <si>
    <t>2-latv., 5 m</t>
  </si>
  <si>
    <t>2-latv., 9 m</t>
  </si>
  <si>
    <t>mutka, 2,1 m</t>
  </si>
  <si>
    <t>p-oksa, 2,6 m</t>
  </si>
  <si>
    <t>2-latv., 9,8 m</t>
  </si>
  <si>
    <t>p-oksa, 3,4 m</t>
  </si>
  <si>
    <t>2-haar., 7,7 m</t>
  </si>
  <si>
    <t>2-haar., 6,6 m</t>
  </si>
  <si>
    <t>p-oksa, 3 m</t>
  </si>
  <si>
    <t>hies/vesas.</t>
  </si>
  <si>
    <t>p-oksa, 3,7 m</t>
  </si>
  <si>
    <t>latvusraja, m</t>
  </si>
  <si>
    <t>(All)</t>
  </si>
  <si>
    <t>1997h, m</t>
  </si>
  <si>
    <t>2000 d1.3, 2cm</t>
  </si>
  <si>
    <t>Count of 2000 d1.3, 2cm</t>
  </si>
  <si>
    <t>pituuden kasvu, cm/a</t>
  </si>
  <si>
    <t>2000h</t>
  </si>
  <si>
    <t>Average of pituuden kasvu, cm/a</t>
  </si>
  <si>
    <t>pituuden kasvu</t>
  </si>
  <si>
    <t>p-oksa</t>
  </si>
  <si>
    <t>2-latv.</t>
  </si>
  <si>
    <t>2-latv., 3 m</t>
  </si>
  <si>
    <t>2-haar.</t>
  </si>
  <si>
    <t>puun tila</t>
  </si>
  <si>
    <r>
      <t>d</t>
    </r>
    <r>
      <rPr>
        <vertAlign val="subscript"/>
        <sz val="10"/>
        <rFont val="Arial"/>
        <family val="2"/>
      </rPr>
      <t>1.3</t>
    </r>
    <r>
      <rPr>
        <sz val="10"/>
        <rFont val="Arial"/>
        <family val="2"/>
      </rPr>
      <t>, cm</t>
    </r>
  </si>
  <si>
    <r>
      <t>1997d</t>
    </r>
    <r>
      <rPr>
        <vertAlign val="subscript"/>
        <sz val="10"/>
        <rFont val="Arial"/>
        <family val="2"/>
      </rPr>
      <t>1.3</t>
    </r>
    <r>
      <rPr>
        <sz val="10"/>
        <rFont val="Arial"/>
        <family val="2"/>
      </rPr>
      <t>, 2cm</t>
    </r>
  </si>
  <si>
    <r>
      <t>2000 d</t>
    </r>
    <r>
      <rPr>
        <vertAlign val="subscript"/>
        <sz val="10"/>
        <rFont val="Arial"/>
        <family val="2"/>
      </rPr>
      <t>1.3</t>
    </r>
    <r>
      <rPr>
        <sz val="10"/>
        <rFont val="Arial"/>
        <family val="2"/>
      </rPr>
      <t>, cm</t>
    </r>
  </si>
  <si>
    <r>
      <t>2000 d</t>
    </r>
    <r>
      <rPr>
        <vertAlign val="subscript"/>
        <sz val="10"/>
        <rFont val="Arial"/>
        <family val="2"/>
      </rPr>
      <t>1.3</t>
    </r>
    <r>
      <rPr>
        <sz val="10"/>
        <rFont val="Arial"/>
        <family val="2"/>
      </rPr>
      <t>, 2cm</t>
    </r>
  </si>
  <si>
    <t>Average of 2000 h, m</t>
  </si>
  <si>
    <r>
      <t>1997d</t>
    </r>
    <r>
      <rPr>
        <vertAlign val="subscript"/>
        <sz val="10"/>
        <rFont val="Arial"/>
        <family val="2"/>
      </rPr>
      <t>1.3</t>
    </r>
    <r>
      <rPr>
        <sz val="10"/>
        <rFont val="Arial"/>
        <family val="2"/>
      </rPr>
      <t>, cm</t>
    </r>
  </si>
</sst>
</file>

<file path=xl/styles.xml><?xml version="1.0" encoding="utf-8"?>
<styleSheet xmlns="http://schemas.openxmlformats.org/spreadsheetml/2006/main">
  <numFmts count="14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13">
    <font>
      <sz val="10"/>
      <name val="Arial"/>
      <family val="0"/>
    </font>
    <font>
      <vertAlign val="superscript"/>
      <sz val="10"/>
      <name val="Arial"/>
      <family val="2"/>
    </font>
    <font>
      <b/>
      <sz val="8"/>
      <name val="Arial"/>
      <family val="0"/>
    </font>
    <font>
      <sz val="5.5"/>
      <name val="Arial"/>
      <family val="0"/>
    </font>
    <font>
      <sz val="5.75"/>
      <name val="Arial"/>
      <family val="0"/>
    </font>
    <font>
      <sz val="9.75"/>
      <name val="Arial"/>
      <family val="2"/>
    </font>
    <font>
      <sz val="8"/>
      <name val="Arial"/>
      <family val="2"/>
    </font>
    <font>
      <b/>
      <sz val="11.7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vertAlign val="subscript"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justify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/>
    </xf>
    <xf numFmtId="9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5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koivu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85"/>
          <c:w val="0.899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'[2]rlsarja'!$AD$2:$AD$13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0.03614457831325301</c:v>
                </c:pt>
                <c:pt idx="3">
                  <c:v>0.0963855421686747</c:v>
                </c:pt>
                <c:pt idx="4">
                  <c:v>0.0963855421686747</c:v>
                </c:pt>
                <c:pt idx="5">
                  <c:v>0.43373493975903615</c:v>
                </c:pt>
                <c:pt idx="6">
                  <c:v>0.1927710843373494</c:v>
                </c:pt>
                <c:pt idx="7">
                  <c:v>0.12048192771084337</c:v>
                </c:pt>
                <c:pt idx="8">
                  <c:v>0.012048192771084338</c:v>
                </c:pt>
                <c:pt idx="9">
                  <c:v>0.012048192771084338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0.024096385542168676</c:v>
                </c:pt>
                <c:pt idx="3">
                  <c:v>0.07228915662650602</c:v>
                </c:pt>
                <c:pt idx="4">
                  <c:v>0.060240963855421686</c:v>
                </c:pt>
                <c:pt idx="5">
                  <c:v>0.24096385542168675</c:v>
                </c:pt>
                <c:pt idx="6">
                  <c:v>0.3253012048192771</c:v>
                </c:pt>
                <c:pt idx="7">
                  <c:v>0.1566265060240964</c:v>
                </c:pt>
                <c:pt idx="8">
                  <c:v>0.0963855421686747</c:v>
                </c:pt>
                <c:pt idx="9">
                  <c:v>0.012048192771084338</c:v>
                </c:pt>
                <c:pt idx="10">
                  <c:v>0.012048192771084338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61401761"/>
        <c:axId val="15744938"/>
      </c:bar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noMultiLvlLbl val="0"/>
      </c:catAx>
      <c:valAx>
        <c:axId val="1574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lpm-luokan osuus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3575"/>
          <c:y val="0.90825"/>
          <c:w val="0.424"/>
          <c:h val="0.0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koivu 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425"/>
          <c:w val="0.9197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'[2]rlsarja'!$AC$2:$AC$13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36</c:v>
                </c:pt>
                <c:pt idx="6">
                  <c:v>16</c:v>
                </c:pt>
                <c:pt idx="7">
                  <c:v>10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'[2]rlsarja'!$AE$2:$AE$13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20</c:v>
                </c:pt>
                <c:pt idx="6">
                  <c:v>27</c:v>
                </c:pt>
                <c:pt idx="7">
                  <c:v>13</c:v>
                </c:pt>
                <c:pt idx="8">
                  <c:v>8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216139"/>
        <c:axId val="1945252"/>
      </c:barChart>
      <c:cat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13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105"/>
          <c:y val="0.9285"/>
          <c:w val="0.47525"/>
          <c:h val="0.0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koivu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33"/>
          <c:w val="0.8215"/>
          <c:h val="0.73475"/>
        </c:manualLayout>
      </c:layout>
      <c:barChart>
        <c:barDir val="col"/>
        <c:grouping val="clustered"/>
        <c:varyColors val="0"/>
        <c:ser>
          <c:idx val="1"/>
          <c:order val="0"/>
          <c:tx>
            <c:v>elävä latvus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'[2]rlsarja'!$AH$30:$AH$41</c:f>
              <c:numCache>
                <c:ptCount val="12"/>
                <c:pt idx="2">
                  <c:v>16.2</c:v>
                </c:pt>
                <c:pt idx="3">
                  <c:v>17.1</c:v>
                </c:pt>
                <c:pt idx="4">
                  <c:v>17.4</c:v>
                </c:pt>
                <c:pt idx="5">
                  <c:v>18.79</c:v>
                </c:pt>
                <c:pt idx="6">
                  <c:v>19.09259259259259</c:v>
                </c:pt>
                <c:pt idx="7">
                  <c:v>19.546153846153846</c:v>
                </c:pt>
                <c:pt idx="8">
                  <c:v>19.675</c:v>
                </c:pt>
                <c:pt idx="9">
                  <c:v>20.6</c:v>
                </c:pt>
                <c:pt idx="10">
                  <c:v>21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'[2]rlsarja'!$AG$30:$AG$41</c:f>
              <c:numCache>
                <c:ptCount val="12"/>
                <c:pt idx="2">
                  <c:v>7</c:v>
                </c:pt>
                <c:pt idx="3">
                  <c:v>7.3</c:v>
                </c:pt>
                <c:pt idx="4">
                  <c:v>7.02</c:v>
                </c:pt>
                <c:pt idx="5">
                  <c:v>7.77</c:v>
                </c:pt>
                <c:pt idx="6">
                  <c:v>7.325925925925925</c:v>
                </c:pt>
                <c:pt idx="7">
                  <c:v>7.038461538461538</c:v>
                </c:pt>
                <c:pt idx="8">
                  <c:v>6.65</c:v>
                </c:pt>
                <c:pt idx="9">
                  <c:v>7.9</c:v>
                </c:pt>
                <c:pt idx="10">
                  <c:v>6.6</c:v>
                </c:pt>
              </c:numCache>
            </c:numRef>
          </c:val>
        </c:ser>
        <c:overlap val="100"/>
        <c:axId val="17507269"/>
        <c:axId val="23347694"/>
      </c:barChart>
      <c:lineChart>
        <c:grouping val="standard"/>
        <c:varyColors val="0"/>
        <c:ser>
          <c:idx val="2"/>
          <c:order val="2"/>
          <c:tx>
            <c:v>lpm:n kasvu mm/a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'[2]rlsarja'!$AC$43:$AC$54</c:f>
              <c:numCache>
                <c:ptCount val="12"/>
                <c:pt idx="2">
                  <c:v>1.142857142857144</c:v>
                </c:pt>
                <c:pt idx="3">
                  <c:v>2.8</c:v>
                </c:pt>
                <c:pt idx="4">
                  <c:v>4.285714285714283</c:v>
                </c:pt>
                <c:pt idx="5">
                  <c:v>3.6326530612244894</c:v>
                </c:pt>
                <c:pt idx="6">
                  <c:v>4.095238095238095</c:v>
                </c:pt>
                <c:pt idx="7">
                  <c:v>5.120879120879122</c:v>
                </c:pt>
                <c:pt idx="8">
                  <c:v>5.746031746031748</c:v>
                </c:pt>
                <c:pt idx="9">
                  <c:v>4.857142857142855</c:v>
                </c:pt>
                <c:pt idx="10">
                  <c:v>3.142857142857147</c:v>
                </c:pt>
              </c:numCache>
            </c:numRef>
          </c:val>
          <c:smooth val="0"/>
        </c:ser>
        <c:ser>
          <c:idx val="3"/>
          <c:order val="3"/>
          <c:tx>
            <c:v>pituuden kasvu, dm/a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'[2]rlsarja'!$AD$43:$AD$54</c:f>
              <c:numCache>
                <c:ptCount val="12"/>
                <c:pt idx="2">
                  <c:v>3.142857142857147</c:v>
                </c:pt>
                <c:pt idx="3">
                  <c:v>5.6</c:v>
                </c:pt>
                <c:pt idx="4">
                  <c:v>6.285714285714286</c:v>
                </c:pt>
                <c:pt idx="5">
                  <c:v>6.721088435374147</c:v>
                </c:pt>
                <c:pt idx="6">
                  <c:v>6.402116402116401</c:v>
                </c:pt>
                <c:pt idx="7">
                  <c:v>6.417582417582418</c:v>
                </c:pt>
                <c:pt idx="8">
                  <c:v>6.571428571428572</c:v>
                </c:pt>
                <c:pt idx="9">
                  <c:v>7.428571428571432</c:v>
                </c:pt>
                <c:pt idx="10">
                  <c:v>6</c:v>
                </c:pt>
              </c:numCache>
            </c:numRef>
          </c:val>
          <c:smooth val="0"/>
        </c:ser>
        <c:axId val="17507269"/>
        <c:axId val="23347694"/>
      </c:lineChart>
      <c:catAx>
        <c:axId val="175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lpm-luokka, cm</a:t>
                </a:r>
              </a:p>
            </c:rich>
          </c:tx>
          <c:layout>
            <c:manualLayout>
              <c:xMode val="factor"/>
              <c:yMode val="factor"/>
              <c:x val="0.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 m, mm, dm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07269"/>
        <c:crossesAt val="1"/>
        <c:crossBetween val="between"/>
        <c:dispUnits/>
        <c:majorUnit val="2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5175"/>
          <c:y val="0.90225"/>
          <c:w val="0.280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koivu 4
lpm-luokkien osuudet 1997 ja ennen harvennusta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4"/>
          <c:w val="0.922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'[2]rlsarja'!$AD$2:$AD$13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0.03614457831325301</c:v>
                </c:pt>
                <c:pt idx="3">
                  <c:v>0.0963855421686747</c:v>
                </c:pt>
                <c:pt idx="4">
                  <c:v>0.0963855421686747</c:v>
                </c:pt>
                <c:pt idx="5">
                  <c:v>0.43373493975903615</c:v>
                </c:pt>
                <c:pt idx="6">
                  <c:v>0.1927710843373494</c:v>
                </c:pt>
                <c:pt idx="7">
                  <c:v>0.12048192771084337</c:v>
                </c:pt>
                <c:pt idx="8">
                  <c:v>0.012048192771084338</c:v>
                </c:pt>
                <c:pt idx="9">
                  <c:v>0.012048192771084338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0.024096385542168676</c:v>
                </c:pt>
                <c:pt idx="3">
                  <c:v>0.07228915662650602</c:v>
                </c:pt>
                <c:pt idx="4">
                  <c:v>0.060240963855421686</c:v>
                </c:pt>
                <c:pt idx="5">
                  <c:v>0.24096385542168675</c:v>
                </c:pt>
                <c:pt idx="6">
                  <c:v>0.3253012048192771</c:v>
                </c:pt>
                <c:pt idx="7">
                  <c:v>0.1566265060240964</c:v>
                </c:pt>
                <c:pt idx="8">
                  <c:v>0.0963855421686747</c:v>
                </c:pt>
                <c:pt idx="9">
                  <c:v>0.012048192771084338</c:v>
                </c:pt>
                <c:pt idx="10">
                  <c:v>0.012048192771084338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265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3725"/>
          <c:y val="0.93075"/>
          <c:w val="0.437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koivu 4
lpm-luokkien osuudet 2000 ennen ja jälkeen harvennuksen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3"/>
          <c:w val="0.92"/>
          <c:h val="0.725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0.017699115044247787</c:v>
                </c:pt>
                <c:pt idx="3">
                  <c:v>0.05309734513274336</c:v>
                </c:pt>
                <c:pt idx="4">
                  <c:v>0.168141592920354</c:v>
                </c:pt>
                <c:pt idx="5">
                  <c:v>0.19469026548672566</c:v>
                </c:pt>
                <c:pt idx="6">
                  <c:v>0.24778761061946902</c:v>
                </c:pt>
                <c:pt idx="7">
                  <c:v>0.24778761061946902</c:v>
                </c:pt>
                <c:pt idx="8">
                  <c:v>0.061946902654867256</c:v>
                </c:pt>
                <c:pt idx="9">
                  <c:v>0.008849557522123894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harvennettu2000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'[2]rlsarja'!$AH$2:$AH$13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0.0379746835443038</c:v>
                </c:pt>
                <c:pt idx="5">
                  <c:v>0.20253164556962025</c:v>
                </c:pt>
                <c:pt idx="6">
                  <c:v>0.3037974683544304</c:v>
                </c:pt>
                <c:pt idx="7">
                  <c:v>0.35443037974683544</c:v>
                </c:pt>
                <c:pt idx="8">
                  <c:v>0.08860759493670886</c:v>
                </c:pt>
                <c:pt idx="9">
                  <c:v>0.012658227848101266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21"/>
          <c:y val="0.931"/>
          <c:w val="0.475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koivu 3
runkolukusarja  2000 sekä elävän latvuksen pituus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975"/>
          <c:w val="0.9185"/>
          <c:h val="0.5887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'[2]rlsarja'!$AG$2:$AG$13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16</c:v>
                </c:pt>
                <c:pt idx="6">
                  <c:v>24</c:v>
                </c:pt>
                <c:pt idx="7">
                  <c:v>28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40597235"/>
        <c:axId val="29830796"/>
      </c:barChart>
      <c:lineChart>
        <c:grouping val="standard"/>
        <c:varyColors val="0"/>
        <c:ser>
          <c:idx val="0"/>
          <c:order val="1"/>
          <c:tx>
            <c:v>latvusraja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'[2]rlsarja'!$AD$30:$AD$41</c:f>
              <c:numCache>
                <c:ptCount val="12"/>
                <c:pt idx="2">
                  <c:v>7</c:v>
                </c:pt>
                <c:pt idx="3">
                  <c:v>7.3</c:v>
                </c:pt>
                <c:pt idx="4">
                  <c:v>7.02</c:v>
                </c:pt>
                <c:pt idx="5">
                  <c:v>7.77</c:v>
                </c:pt>
                <c:pt idx="6">
                  <c:v>7.325925925925925</c:v>
                </c:pt>
                <c:pt idx="7">
                  <c:v>7.038461538461538</c:v>
                </c:pt>
                <c:pt idx="8">
                  <c:v>6.65</c:v>
                </c:pt>
                <c:pt idx="9">
                  <c:v>7.9</c:v>
                </c:pt>
                <c:pt idx="10">
                  <c:v>6.6</c:v>
                </c:pt>
              </c:numCache>
            </c:numRef>
          </c:val>
          <c:smooth val="0"/>
        </c:ser>
        <c:ser>
          <c:idx val="4"/>
          <c:order val="2"/>
          <c:tx>
            <c:v>pituus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'[2]rlsarja'!$AE$30:$AE$41</c:f>
              <c:numCache>
                <c:ptCount val="12"/>
                <c:pt idx="2">
                  <c:v>16.2</c:v>
                </c:pt>
                <c:pt idx="3">
                  <c:v>17.1</c:v>
                </c:pt>
                <c:pt idx="4">
                  <c:v>17.4</c:v>
                </c:pt>
                <c:pt idx="5">
                  <c:v>18.79</c:v>
                </c:pt>
                <c:pt idx="6">
                  <c:v>19.09259259259259</c:v>
                </c:pt>
                <c:pt idx="7">
                  <c:v>19.546153846153846</c:v>
                </c:pt>
                <c:pt idx="8">
                  <c:v>19.675</c:v>
                </c:pt>
                <c:pt idx="9">
                  <c:v>20.6</c:v>
                </c:pt>
                <c:pt idx="10">
                  <c:v>21</c:v>
                </c:pt>
              </c:numCache>
            </c:numRef>
          </c:val>
          <c:smooth val="0"/>
        </c:ser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kpl,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155"/>
          <c:y val="0.77025"/>
          <c:w val="0.47025"/>
          <c:h val="0.2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koivu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65"/>
          <c:w val="0.92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'[1]rlsarja'!$AD$2:$AD$13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0.035398230088495575</c:v>
                </c:pt>
                <c:pt idx="3">
                  <c:v>0.11504424778761062</c:v>
                </c:pt>
                <c:pt idx="4">
                  <c:v>0.17699115044247787</c:v>
                </c:pt>
                <c:pt idx="5">
                  <c:v>0.2743362831858407</c:v>
                </c:pt>
                <c:pt idx="6">
                  <c:v>0.3185840707964602</c:v>
                </c:pt>
                <c:pt idx="7">
                  <c:v>0.05309734513274336</c:v>
                </c:pt>
                <c:pt idx="8">
                  <c:v>0.02654867256637168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0.017699115044247787</c:v>
                </c:pt>
                <c:pt idx="3">
                  <c:v>0.05309734513274336</c:v>
                </c:pt>
                <c:pt idx="4">
                  <c:v>0.168141592920354</c:v>
                </c:pt>
                <c:pt idx="5">
                  <c:v>0.19469026548672566</c:v>
                </c:pt>
                <c:pt idx="6">
                  <c:v>0.24778761061946902</c:v>
                </c:pt>
                <c:pt idx="7">
                  <c:v>0.24778761061946902</c:v>
                </c:pt>
                <c:pt idx="8">
                  <c:v>0.061946902654867256</c:v>
                </c:pt>
                <c:pt idx="9">
                  <c:v>0.008849557522123894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harvennettu2000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'[1]rlsarja'!$AH$2:$AH$13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0.0379746835443038</c:v>
                </c:pt>
                <c:pt idx="5">
                  <c:v>0.20253164556962025</c:v>
                </c:pt>
                <c:pt idx="6">
                  <c:v>0.3037974683544304</c:v>
                </c:pt>
                <c:pt idx="7">
                  <c:v>0.35443037974683544</c:v>
                </c:pt>
                <c:pt idx="8">
                  <c:v>0.08860759493670886</c:v>
                </c:pt>
                <c:pt idx="9">
                  <c:v>0.012658227848101266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41709"/>
        <c:axId val="375382"/>
      </c:barChart>
      <c:catAx>
        <c:axId val="4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lpm-luokan osuus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0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2025"/>
          <c:y val="0.92725"/>
          <c:w val="0.474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koivu 4
runkolukusarjat 1997 ja 2000 ennen harvennusta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425"/>
          <c:w val="0.9197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'[1]rlsarja'!$AC$2:$AC$13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13</c:v>
                </c:pt>
                <c:pt idx="4">
                  <c:v>20</c:v>
                </c:pt>
                <c:pt idx="5">
                  <c:v>31</c:v>
                </c:pt>
                <c:pt idx="6">
                  <c:v>36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'[1]rlsarja'!$AE$2:$AE$13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19</c:v>
                </c:pt>
                <c:pt idx="5">
                  <c:v>22</c:v>
                </c:pt>
                <c:pt idx="6">
                  <c:v>28</c:v>
                </c:pt>
                <c:pt idx="7">
                  <c:v>28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3378439"/>
        <c:axId val="30405952"/>
      </c:barChart>
      <c:catAx>
        <c:axId val="3378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843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105"/>
          <c:y val="0.9285"/>
          <c:w val="0.47525"/>
          <c:h val="0.0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koivu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33"/>
          <c:w val="0.8215"/>
          <c:h val="0.73475"/>
        </c:manualLayout>
      </c:layout>
      <c:barChart>
        <c:barDir val="col"/>
        <c:grouping val="clustered"/>
        <c:varyColors val="0"/>
        <c:ser>
          <c:idx val="1"/>
          <c:order val="0"/>
          <c:tx>
            <c:v>elävä latvus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'[1]rlsarja'!$AH$30:$AH$41</c:f>
              <c:numCache>
                <c:ptCount val="12"/>
                <c:pt idx="4">
                  <c:v>18.833333333333332</c:v>
                </c:pt>
                <c:pt idx="5">
                  <c:v>18.9</c:v>
                </c:pt>
                <c:pt idx="6">
                  <c:v>19.21666666666667</c:v>
                </c:pt>
                <c:pt idx="7">
                  <c:v>20.110714285714277</c:v>
                </c:pt>
                <c:pt idx="8">
                  <c:v>20.185714285714287</c:v>
                </c:pt>
                <c:pt idx="9">
                  <c:v>21.2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'[1]rlsarja'!$AG$30:$AG$41</c:f>
              <c:numCache>
                <c:ptCount val="12"/>
                <c:pt idx="4">
                  <c:v>9.566666666666666</c:v>
                </c:pt>
                <c:pt idx="5">
                  <c:v>8.81875</c:v>
                </c:pt>
                <c:pt idx="6">
                  <c:v>8.441666666666668</c:v>
                </c:pt>
                <c:pt idx="7">
                  <c:v>8.592857142857143</c:v>
                </c:pt>
                <c:pt idx="8">
                  <c:v>8.071428571428571</c:v>
                </c:pt>
                <c:pt idx="9">
                  <c:v>8.4</c:v>
                </c:pt>
              </c:numCache>
            </c:numRef>
          </c:val>
        </c:ser>
        <c:overlap val="100"/>
        <c:axId val="5218113"/>
        <c:axId val="46963018"/>
      </c:barChart>
      <c:lineChart>
        <c:grouping val="standard"/>
        <c:varyColors val="0"/>
        <c:ser>
          <c:idx val="2"/>
          <c:order val="2"/>
          <c:tx>
            <c:v>lpm:n kasvu mm/a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'[1]rlsarja'!$AC$43:$AC$54</c:f>
              <c:numCache>
                <c:ptCount val="12"/>
                <c:pt idx="4">
                  <c:v>2.857142857142857</c:v>
                </c:pt>
                <c:pt idx="5">
                  <c:v>3.8035714285714275</c:v>
                </c:pt>
                <c:pt idx="6">
                  <c:v>3.8214285714285716</c:v>
                </c:pt>
                <c:pt idx="7">
                  <c:v>4.551020408163266</c:v>
                </c:pt>
                <c:pt idx="8">
                  <c:v>5.346938775510202</c:v>
                </c:pt>
                <c:pt idx="9">
                  <c:v>5.714285714285714</c:v>
                </c:pt>
              </c:numCache>
            </c:numRef>
          </c:val>
          <c:smooth val="0"/>
        </c:ser>
        <c:ser>
          <c:idx val="3"/>
          <c:order val="3"/>
          <c:tx>
            <c:v>pituuden kasvu, dm/a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'[1]rlsarja'!$AD$43:$AD$54</c:f>
              <c:numCache>
                <c:ptCount val="12"/>
                <c:pt idx="4">
                  <c:v>6.761904761904759</c:v>
                </c:pt>
                <c:pt idx="5">
                  <c:v>6.642857142857146</c:v>
                </c:pt>
                <c:pt idx="6">
                  <c:v>6.357142857142856</c:v>
                </c:pt>
                <c:pt idx="7">
                  <c:v>6.591836734693876</c:v>
                </c:pt>
                <c:pt idx="8">
                  <c:v>6.244897959183673</c:v>
                </c:pt>
                <c:pt idx="9">
                  <c:v>9.142857142857142</c:v>
                </c:pt>
              </c:numCache>
            </c:numRef>
          </c:val>
          <c:smooth val="0"/>
        </c:ser>
        <c:axId val="5218113"/>
        <c:axId val="46963018"/>
      </c:lineChart>
      <c:catAx>
        <c:axId val="521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lpm-luokka, cm</a:t>
                </a:r>
              </a:p>
            </c:rich>
          </c:tx>
          <c:layout>
            <c:manualLayout>
              <c:xMode val="factor"/>
              <c:yMode val="factor"/>
              <c:x val="0.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63018"/>
        <c:crosses val="autoZero"/>
        <c:auto val="1"/>
        <c:lblOffset val="100"/>
        <c:noMultiLvlLbl val="0"/>
      </c:catAx>
      <c:valAx>
        <c:axId val="4696301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 m, mm, dm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18113"/>
        <c:crossesAt val="1"/>
        <c:crossBetween val="between"/>
        <c:dispUnits/>
        <c:majorUnit val="2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5175"/>
          <c:y val="0.90225"/>
          <c:w val="0.280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koivu 4
runkolukusarjat  2000 ennen ja jälkeen harvennuksen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25"/>
          <c:w val="0.92375"/>
          <c:h val="0.7257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'[1]rlsarja'!$AE$2:$AE$13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harvennettu2000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'[1]rlsarja'!$AG$2:$AG$13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8084"/>
        <c:crosses val="autoZero"/>
        <c:auto val="1"/>
        <c:lblOffset val="100"/>
        <c:noMultiLvlLbl val="0"/>
      </c:catAx>
      <c:valAx>
        <c:axId val="4590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1397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2775"/>
          <c:y val="0.93075"/>
          <c:w val="0.439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koivu 4
lpm-luokkien osuudet 1997 ja ennen harvennusta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4"/>
          <c:w val="0.922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'[1]rlsarja'!$AD$2:$AD$13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7294"/>
        <c:crosses val="autoZero"/>
        <c:auto val="1"/>
        <c:lblOffset val="100"/>
        <c:noMultiLvlLbl val="0"/>
      </c:catAx>
      <c:valAx>
        <c:axId val="27567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957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4025"/>
          <c:y val="0.93075"/>
          <c:w val="0.437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koivu 4
lpm-luokkien osuudet 1997 ja ennen harvennusta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2125"/>
          <c:w val="0.89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'[1]rlsarja'!$AD$2:$AD$13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0.035398230088495575</c:v>
                </c:pt>
                <c:pt idx="3">
                  <c:v>0.11504424778761062</c:v>
                </c:pt>
                <c:pt idx="4">
                  <c:v>0.17699115044247787</c:v>
                </c:pt>
                <c:pt idx="5">
                  <c:v>0.2743362831858407</c:v>
                </c:pt>
                <c:pt idx="6">
                  <c:v>0.3185840707964602</c:v>
                </c:pt>
                <c:pt idx="7">
                  <c:v>0.05309734513274336</c:v>
                </c:pt>
                <c:pt idx="8">
                  <c:v>0.02654867256637168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0.017699115044247787</c:v>
                </c:pt>
                <c:pt idx="3">
                  <c:v>0.05309734513274336</c:v>
                </c:pt>
                <c:pt idx="4">
                  <c:v>0.168141592920354</c:v>
                </c:pt>
                <c:pt idx="5">
                  <c:v>0.19469026548672566</c:v>
                </c:pt>
                <c:pt idx="6">
                  <c:v>0.24778761061946902</c:v>
                </c:pt>
                <c:pt idx="7">
                  <c:v>0.24778761061946902</c:v>
                </c:pt>
                <c:pt idx="8">
                  <c:v>0.061946902654867256</c:v>
                </c:pt>
                <c:pt idx="9">
                  <c:v>0.008849557522123894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7486715"/>
        <c:axId val="271572"/>
      </c:bar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noMultiLvlLbl val="0"/>
      </c:catAx>
      <c:valAx>
        <c:axId val="27157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lpm-luokan osuus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1675"/>
          <c:y val="0.909"/>
          <c:w val="0.3595"/>
          <c:h val="0.0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koivu 4
lpm-luokkien osuudet 2000 ennen ja jälkeen harvennuksen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3"/>
          <c:w val="0.92"/>
          <c:h val="0.725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harvennettu2000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'[1]rlsarja'!$AH$2:$AH$13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46779055"/>
        <c:axId val="18358312"/>
      </c:bar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8312"/>
        <c:crosses val="autoZero"/>
        <c:auto val="1"/>
        <c:lblOffset val="100"/>
        <c:noMultiLvlLbl val="0"/>
      </c:catAx>
      <c:valAx>
        <c:axId val="18358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905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2325"/>
          <c:y val="0.931"/>
          <c:w val="0.4752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koivu 4
runkolukusarjat  2000 sekä elävän latvuksen pituus ennen ja jälkeen harvennuksen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975"/>
          <c:w val="0.9185"/>
          <c:h val="0.5887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'[1]rlsarja'!$AE$2:$AE$13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19</c:v>
                </c:pt>
                <c:pt idx="5">
                  <c:v>22</c:v>
                </c:pt>
                <c:pt idx="6">
                  <c:v>28</c:v>
                </c:pt>
                <c:pt idx="7">
                  <c:v>28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harvennettu2000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'[1]rlsarja'!$AG$2:$AG$13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16</c:v>
                </c:pt>
                <c:pt idx="6">
                  <c:v>24</c:v>
                </c:pt>
                <c:pt idx="7">
                  <c:v>28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31007081"/>
        <c:axId val="10628274"/>
      </c:barChart>
      <c:lineChart>
        <c:grouping val="standard"/>
        <c:varyColors val="0"/>
        <c:ser>
          <c:idx val="0"/>
          <c:order val="2"/>
          <c:tx>
            <c:v>latvusraja ennen harvennusta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'[1]rlsarja'!$AD$30:$AD$41</c:f>
              <c:numCache>
                <c:ptCount val="12"/>
                <c:pt idx="2">
                  <c:v>8.8</c:v>
                </c:pt>
                <c:pt idx="3">
                  <c:v>7.983333333333333</c:v>
                </c:pt>
                <c:pt idx="4">
                  <c:v>8.605263157894736</c:v>
                </c:pt>
                <c:pt idx="5">
                  <c:v>8.89090909090909</c:v>
                </c:pt>
                <c:pt idx="6">
                  <c:v>8.485714285714286</c:v>
                </c:pt>
                <c:pt idx="7">
                  <c:v>8.592857142857143</c:v>
                </c:pt>
                <c:pt idx="8">
                  <c:v>8.071428571428571</c:v>
                </c:pt>
                <c:pt idx="9">
                  <c:v>8.4</c:v>
                </c:pt>
              </c:numCache>
            </c:numRef>
          </c:val>
          <c:smooth val="0"/>
        </c:ser>
        <c:ser>
          <c:idx val="3"/>
          <c:order val="3"/>
          <c:tx>
            <c:v>latvusraja harvennuksen jälkeen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'[1]rlsarja'!$AG$30:$AG$41</c:f>
              <c:numCache>
                <c:ptCount val="12"/>
                <c:pt idx="4">
                  <c:v>9.566666666666666</c:v>
                </c:pt>
                <c:pt idx="5">
                  <c:v>8.81875</c:v>
                </c:pt>
                <c:pt idx="6">
                  <c:v>8.441666666666668</c:v>
                </c:pt>
                <c:pt idx="7">
                  <c:v>8.592857142857143</c:v>
                </c:pt>
                <c:pt idx="8">
                  <c:v>8.071428571428571</c:v>
                </c:pt>
                <c:pt idx="9">
                  <c:v>8.4</c:v>
                </c:pt>
              </c:numCache>
            </c:numRef>
          </c:val>
          <c:smooth val="0"/>
        </c:ser>
        <c:ser>
          <c:idx val="4"/>
          <c:order val="4"/>
          <c:tx>
            <c:v>pituus ennen harvennusta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'[1]rlsarja'!$AE$30:$AE$41</c:f>
              <c:numCache>
                <c:ptCount val="12"/>
                <c:pt idx="2">
                  <c:v>16.65</c:v>
                </c:pt>
                <c:pt idx="3">
                  <c:v>16.65</c:v>
                </c:pt>
                <c:pt idx="4">
                  <c:v>17.94736842105263</c:v>
                </c:pt>
                <c:pt idx="5">
                  <c:v>18.886363636363637</c:v>
                </c:pt>
                <c:pt idx="6">
                  <c:v>19.25357142857143</c:v>
                </c:pt>
                <c:pt idx="7">
                  <c:v>20.110714285714284</c:v>
                </c:pt>
                <c:pt idx="8">
                  <c:v>20.185714285714283</c:v>
                </c:pt>
                <c:pt idx="9">
                  <c:v>21.2</c:v>
                </c:pt>
              </c:numCache>
            </c:numRef>
          </c:val>
          <c:smooth val="0"/>
        </c:ser>
        <c:ser>
          <c:idx val="5"/>
          <c:order val="5"/>
          <c:tx>
            <c:v>pituus harvennuksen jälkeen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'[1]rlsarja'!$AH$30:$AH$41</c:f>
              <c:numCache>
                <c:ptCount val="12"/>
                <c:pt idx="4">
                  <c:v>18.833333333333332</c:v>
                </c:pt>
                <c:pt idx="5">
                  <c:v>18.9</c:v>
                </c:pt>
                <c:pt idx="6">
                  <c:v>19.21666666666667</c:v>
                </c:pt>
                <c:pt idx="7">
                  <c:v>20.110714285714277</c:v>
                </c:pt>
                <c:pt idx="8">
                  <c:v>20.185714285714287</c:v>
                </c:pt>
                <c:pt idx="9">
                  <c:v>21.2</c:v>
                </c:pt>
              </c:numCache>
            </c:numRef>
          </c:val>
          <c:smooth val="0"/>
        </c:ser>
        <c:axId val="31007081"/>
        <c:axId val="10628274"/>
      </c:lineChart>
      <c:catAx>
        <c:axId val="3100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kpl,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0708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155"/>
          <c:y val="0.77025"/>
          <c:w val="0.47025"/>
          <c:h val="0.2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koivu 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"/>
          <c:w val="0.88825"/>
          <c:h val="0.599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'[2]rlsarja'!$AC$2:$AC$13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36</c:v>
                </c:pt>
                <c:pt idx="6">
                  <c:v>16</c:v>
                </c:pt>
                <c:pt idx="7">
                  <c:v>10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'[2]rlsarja'!$AE$2:$AE$13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20</c:v>
                </c:pt>
                <c:pt idx="6">
                  <c:v>27</c:v>
                </c:pt>
                <c:pt idx="7">
                  <c:v>13</c:v>
                </c:pt>
                <c:pt idx="8">
                  <c:v>8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2444149"/>
        <c:axId val="21997342"/>
      </c:bar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0725"/>
          <c:y val="0.85875"/>
          <c:w val="0.8245"/>
          <c:h val="0.08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koivu 4
runkolukusarjat 1997 ja 2000 ennen harvennusta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9075"/>
          <c:w val="0.88225"/>
          <c:h val="0.581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'[1]rlsarja'!$AC$2:$AC$13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13</c:v>
                </c:pt>
                <c:pt idx="4">
                  <c:v>20</c:v>
                </c:pt>
                <c:pt idx="5">
                  <c:v>31</c:v>
                </c:pt>
                <c:pt idx="6">
                  <c:v>36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'[1]rlsarja'!$AE$2:$AE$13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19</c:v>
                </c:pt>
                <c:pt idx="5">
                  <c:v>22</c:v>
                </c:pt>
                <c:pt idx="6">
                  <c:v>28</c:v>
                </c:pt>
                <c:pt idx="7">
                  <c:v>28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63758351"/>
        <c:axId val="36954248"/>
      </c:barChart>
      <c:cat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2625"/>
          <c:y val="0.85825"/>
          <c:w val="0.80275"/>
          <c:h val="0.08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koivu 4
lpm-luokkien osuudet 2000 ennen ja jälkeen harvennuksen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4475"/>
          <c:w val="0.90875"/>
          <c:h val="0.71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0.017699115044247787</c:v>
                </c:pt>
                <c:pt idx="3">
                  <c:v>0.05309734513274336</c:v>
                </c:pt>
                <c:pt idx="4">
                  <c:v>0.168141592920354</c:v>
                </c:pt>
                <c:pt idx="5">
                  <c:v>0.19469026548672566</c:v>
                </c:pt>
                <c:pt idx="6">
                  <c:v>0.24778761061946902</c:v>
                </c:pt>
                <c:pt idx="7">
                  <c:v>0.24778761061946902</c:v>
                </c:pt>
                <c:pt idx="8">
                  <c:v>0.061946902654867256</c:v>
                </c:pt>
                <c:pt idx="9">
                  <c:v>0.008849557522123894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harvennettu2000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'[1]rlsarja'!$AH$2:$AH$13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0.0379746835443038</c:v>
                </c:pt>
                <c:pt idx="5">
                  <c:v>0.20253164556962025</c:v>
                </c:pt>
                <c:pt idx="6">
                  <c:v>0.3037974683544304</c:v>
                </c:pt>
                <c:pt idx="7">
                  <c:v>0.35443037974683544</c:v>
                </c:pt>
                <c:pt idx="8">
                  <c:v>0.08860759493670886</c:v>
                </c:pt>
                <c:pt idx="9">
                  <c:v>0.012658227848101266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64152777"/>
        <c:axId val="40504082"/>
      </c:bar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lpm-luokan osuus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15277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675"/>
          <c:y val="0.907"/>
          <c:w val="0.828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koivu 4
runkolukusarjat  2000 ennen ja jälkeen harvennuksen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79"/>
          <c:w val="0.89175"/>
          <c:h val="0.6347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'[1]rlsarja'!$AE$2:$AE$13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19</c:v>
                </c:pt>
                <c:pt idx="5">
                  <c:v>22</c:v>
                </c:pt>
                <c:pt idx="6">
                  <c:v>28</c:v>
                </c:pt>
                <c:pt idx="7">
                  <c:v>28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harvennettu2000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'[1]rlsarja'!$AG$2:$AG$13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16</c:v>
                </c:pt>
                <c:pt idx="6">
                  <c:v>24</c:v>
                </c:pt>
                <c:pt idx="7">
                  <c:v>28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28992419"/>
        <c:axId val="59605180"/>
      </c:bar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9241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2625"/>
          <c:y val="0.8715"/>
          <c:w val="0.8047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koivu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45"/>
          <c:w val="0.795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v>elävä latvus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'[2]rlsarja'!$AH$30:$AH$41</c:f>
              <c:numCache>
                <c:ptCount val="12"/>
                <c:pt idx="2">
                  <c:v>16.2</c:v>
                </c:pt>
                <c:pt idx="3">
                  <c:v>17.1</c:v>
                </c:pt>
                <c:pt idx="4">
                  <c:v>17.4</c:v>
                </c:pt>
                <c:pt idx="5">
                  <c:v>18.79</c:v>
                </c:pt>
                <c:pt idx="6">
                  <c:v>19.09259259259259</c:v>
                </c:pt>
                <c:pt idx="7">
                  <c:v>19.546153846153846</c:v>
                </c:pt>
                <c:pt idx="8">
                  <c:v>19.675</c:v>
                </c:pt>
                <c:pt idx="9">
                  <c:v>20.6</c:v>
                </c:pt>
                <c:pt idx="10">
                  <c:v>21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'[2]rlsarja'!$AG$30:$AG$41</c:f>
              <c:numCache>
                <c:ptCount val="12"/>
                <c:pt idx="2">
                  <c:v>7</c:v>
                </c:pt>
                <c:pt idx="3">
                  <c:v>7.3</c:v>
                </c:pt>
                <c:pt idx="4">
                  <c:v>7.02</c:v>
                </c:pt>
                <c:pt idx="5">
                  <c:v>7.77</c:v>
                </c:pt>
                <c:pt idx="6">
                  <c:v>7.325925925925925</c:v>
                </c:pt>
                <c:pt idx="7">
                  <c:v>7.038461538461538</c:v>
                </c:pt>
                <c:pt idx="8">
                  <c:v>6.65</c:v>
                </c:pt>
                <c:pt idx="9">
                  <c:v>7.9</c:v>
                </c:pt>
                <c:pt idx="10">
                  <c:v>6.6</c:v>
                </c:pt>
              </c:numCache>
            </c:numRef>
          </c:val>
        </c:ser>
        <c:overlap val="100"/>
        <c:axId val="66684573"/>
        <c:axId val="63290246"/>
      </c:barChart>
      <c:lineChart>
        <c:grouping val="standard"/>
        <c:varyColors val="0"/>
        <c:ser>
          <c:idx val="2"/>
          <c:order val="2"/>
          <c:tx>
            <c:v>lpm:n kasvu mm/a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'[2]rlsarja'!$AC$43:$AC$54</c:f>
              <c:numCache>
                <c:ptCount val="12"/>
                <c:pt idx="2">
                  <c:v>1.142857142857144</c:v>
                </c:pt>
                <c:pt idx="3">
                  <c:v>2.8</c:v>
                </c:pt>
                <c:pt idx="4">
                  <c:v>4.285714285714283</c:v>
                </c:pt>
                <c:pt idx="5">
                  <c:v>3.6326530612244894</c:v>
                </c:pt>
                <c:pt idx="6">
                  <c:v>4.095238095238095</c:v>
                </c:pt>
                <c:pt idx="7">
                  <c:v>5.120879120879122</c:v>
                </c:pt>
                <c:pt idx="8">
                  <c:v>5.746031746031748</c:v>
                </c:pt>
                <c:pt idx="9">
                  <c:v>4.857142857142855</c:v>
                </c:pt>
                <c:pt idx="10">
                  <c:v>3.142857142857147</c:v>
                </c:pt>
              </c:numCache>
            </c:numRef>
          </c:val>
          <c:smooth val="0"/>
        </c:ser>
        <c:ser>
          <c:idx val="3"/>
          <c:order val="3"/>
          <c:tx>
            <c:v>pituuden kasvu, dm/a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'[2]rlsarja'!$AD$43:$AD$54</c:f>
              <c:numCache>
                <c:ptCount val="12"/>
                <c:pt idx="2">
                  <c:v>3.142857142857147</c:v>
                </c:pt>
                <c:pt idx="3">
                  <c:v>5.6</c:v>
                </c:pt>
                <c:pt idx="4">
                  <c:v>6.285714285714286</c:v>
                </c:pt>
                <c:pt idx="5">
                  <c:v>6.721088435374147</c:v>
                </c:pt>
                <c:pt idx="6">
                  <c:v>6.402116402116401</c:v>
                </c:pt>
                <c:pt idx="7">
                  <c:v>6.417582417582418</c:v>
                </c:pt>
                <c:pt idx="8">
                  <c:v>6.571428571428572</c:v>
                </c:pt>
                <c:pt idx="9">
                  <c:v>7.428571428571432</c:v>
                </c:pt>
                <c:pt idx="10">
                  <c:v>6</c:v>
                </c:pt>
              </c:numCache>
            </c:numRef>
          </c:val>
          <c:smooth val="0"/>
        </c:ser>
        <c:axId val="66684573"/>
        <c:axId val="63290246"/>
      </c:lineChart>
      <c:cat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lpm-luokka, cm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m, mm, dm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84573"/>
        <c:crossesAt val="1"/>
        <c:crossBetween val="between"/>
        <c:dispUnits/>
        <c:majorUnit val="2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0325"/>
          <c:y val="0.83775"/>
          <c:w val="0.49375"/>
          <c:h val="0.11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koivu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8065"/>
          <c:h val="0.73"/>
        </c:manualLayout>
      </c:layout>
      <c:barChart>
        <c:barDir val="col"/>
        <c:grouping val="clustered"/>
        <c:varyColors val="0"/>
        <c:ser>
          <c:idx val="1"/>
          <c:order val="0"/>
          <c:tx>
            <c:v>elävä latvus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'[1]rlsarja'!$AH$30:$AH$41</c:f>
              <c:numCache>
                <c:ptCount val="12"/>
                <c:pt idx="4">
                  <c:v>18.833333333333332</c:v>
                </c:pt>
                <c:pt idx="5">
                  <c:v>18.9</c:v>
                </c:pt>
                <c:pt idx="6">
                  <c:v>19.21666666666667</c:v>
                </c:pt>
                <c:pt idx="7">
                  <c:v>20.110714285714277</c:v>
                </c:pt>
                <c:pt idx="8">
                  <c:v>20.185714285714287</c:v>
                </c:pt>
                <c:pt idx="9">
                  <c:v>21.2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'[1]rlsarja'!$AG$30:$AG$41</c:f>
              <c:numCache>
                <c:ptCount val="12"/>
                <c:pt idx="4">
                  <c:v>9.566666666666666</c:v>
                </c:pt>
                <c:pt idx="5">
                  <c:v>8.81875</c:v>
                </c:pt>
                <c:pt idx="6">
                  <c:v>8.441666666666668</c:v>
                </c:pt>
                <c:pt idx="7">
                  <c:v>8.592857142857143</c:v>
                </c:pt>
                <c:pt idx="8">
                  <c:v>8.071428571428571</c:v>
                </c:pt>
                <c:pt idx="9">
                  <c:v>8.4</c:v>
                </c:pt>
              </c:numCache>
            </c:numRef>
          </c:val>
        </c:ser>
        <c:overlap val="100"/>
        <c:axId val="32741303"/>
        <c:axId val="26236272"/>
      </c:barChart>
      <c:lineChart>
        <c:grouping val="standard"/>
        <c:varyColors val="0"/>
        <c:ser>
          <c:idx val="2"/>
          <c:order val="2"/>
          <c:tx>
            <c:v>lpm:n kasvu mm/a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'[1]rlsarja'!$AB$43:$AB$54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'[1]rlsarja'!$AC$43:$AC$54</c:f>
              <c:numCache>
                <c:ptCount val="12"/>
                <c:pt idx="4">
                  <c:v>2.857142857142857</c:v>
                </c:pt>
                <c:pt idx="5">
                  <c:v>3.8035714285714275</c:v>
                </c:pt>
                <c:pt idx="6">
                  <c:v>3.8214285714285716</c:v>
                </c:pt>
                <c:pt idx="7">
                  <c:v>4.551020408163266</c:v>
                </c:pt>
                <c:pt idx="8">
                  <c:v>5.346938775510202</c:v>
                </c:pt>
                <c:pt idx="9">
                  <c:v>5.714285714285714</c:v>
                </c:pt>
              </c:numCache>
            </c:numRef>
          </c:val>
          <c:smooth val="0"/>
        </c:ser>
        <c:ser>
          <c:idx val="3"/>
          <c:order val="3"/>
          <c:tx>
            <c:v>pituuden kasvu, dm/a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'[1]rlsarja'!$AD$43:$AD$54</c:f>
              <c:numCache>
                <c:ptCount val="12"/>
                <c:pt idx="4">
                  <c:v>6.761904761904759</c:v>
                </c:pt>
                <c:pt idx="5">
                  <c:v>6.642857142857146</c:v>
                </c:pt>
                <c:pt idx="6">
                  <c:v>6.357142857142856</c:v>
                </c:pt>
                <c:pt idx="7">
                  <c:v>6.591836734693876</c:v>
                </c:pt>
                <c:pt idx="8">
                  <c:v>6.244897959183673</c:v>
                </c:pt>
                <c:pt idx="9">
                  <c:v>9.142857142857142</c:v>
                </c:pt>
              </c:numCache>
            </c:numRef>
          </c:val>
          <c:smooth val="0"/>
        </c:ser>
        <c:axId val="32741303"/>
        <c:axId val="26236272"/>
      </c:lineChart>
      <c:catAx>
        <c:axId val="3274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lpm-luokka, cm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m, mm, dm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41303"/>
        <c:crossesAt val="1"/>
        <c:crossBetween val="between"/>
        <c:dispUnits/>
        <c:majorUnit val="2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8775"/>
          <c:y val="0.8555"/>
          <c:w val="0.4775"/>
          <c:h val="0.11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koivu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65"/>
          <c:w val="0.92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'[2]rlsarja'!$AD$2:$AD$13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0.03614457831325301</c:v>
                </c:pt>
                <c:pt idx="3">
                  <c:v>0.0963855421686747</c:v>
                </c:pt>
                <c:pt idx="4">
                  <c:v>0.0963855421686747</c:v>
                </c:pt>
                <c:pt idx="5">
                  <c:v>0.43373493975903615</c:v>
                </c:pt>
                <c:pt idx="6">
                  <c:v>0.1927710843373494</c:v>
                </c:pt>
                <c:pt idx="7">
                  <c:v>0.12048192771084337</c:v>
                </c:pt>
                <c:pt idx="8">
                  <c:v>0.012048192771084338</c:v>
                </c:pt>
                <c:pt idx="9">
                  <c:v>0.012048192771084338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0.024096385542168676</c:v>
                </c:pt>
                <c:pt idx="3">
                  <c:v>0.07228915662650602</c:v>
                </c:pt>
                <c:pt idx="4">
                  <c:v>0.060240963855421686</c:v>
                </c:pt>
                <c:pt idx="5">
                  <c:v>0.24096385542168675</c:v>
                </c:pt>
                <c:pt idx="6">
                  <c:v>0.3253012048192771</c:v>
                </c:pt>
                <c:pt idx="7">
                  <c:v>0.1566265060240964</c:v>
                </c:pt>
                <c:pt idx="8">
                  <c:v>0.0963855421686747</c:v>
                </c:pt>
                <c:pt idx="9">
                  <c:v>0.012048192771084338</c:v>
                </c:pt>
                <c:pt idx="10">
                  <c:v>0.012048192771084338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34799857"/>
        <c:axId val="44763258"/>
      </c:bar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lpm-luokan osuus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9985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2025"/>
          <c:y val="0.92725"/>
          <c:w val="0.474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142875</xdr:rowOff>
    </xdr:from>
    <xdr:to>
      <xdr:col>3</xdr:col>
      <xdr:colOff>466725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9050" y="3562350"/>
        <a:ext cx="41148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19</xdr:row>
      <xdr:rowOff>114300</xdr:rowOff>
    </xdr:from>
    <xdr:to>
      <xdr:col>10</xdr:col>
      <xdr:colOff>419100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4229100" y="3533775"/>
        <a:ext cx="43529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3</xdr:col>
      <xdr:colOff>466725</xdr:colOff>
      <xdr:row>50</xdr:row>
      <xdr:rowOff>152400</xdr:rowOff>
    </xdr:to>
    <xdr:graphicFrame>
      <xdr:nvGraphicFramePr>
        <xdr:cNvPr id="3" name="Chart 3"/>
        <xdr:cNvGraphicFramePr/>
      </xdr:nvGraphicFramePr>
      <xdr:xfrm>
        <a:off x="0" y="6010275"/>
        <a:ext cx="41338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35</xdr:row>
      <xdr:rowOff>0</xdr:rowOff>
    </xdr:from>
    <xdr:to>
      <xdr:col>10</xdr:col>
      <xdr:colOff>447675</xdr:colOff>
      <xdr:row>50</xdr:row>
      <xdr:rowOff>142875</xdr:rowOff>
    </xdr:to>
    <xdr:graphicFrame>
      <xdr:nvGraphicFramePr>
        <xdr:cNvPr id="4" name="Chart 4"/>
        <xdr:cNvGraphicFramePr/>
      </xdr:nvGraphicFramePr>
      <xdr:xfrm>
        <a:off x="4257675" y="6010275"/>
        <a:ext cx="43529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3</xdr:col>
      <xdr:colOff>447675</xdr:colOff>
      <xdr:row>69</xdr:row>
      <xdr:rowOff>95250</xdr:rowOff>
    </xdr:to>
    <xdr:graphicFrame>
      <xdr:nvGraphicFramePr>
        <xdr:cNvPr id="5" name="Chart 5"/>
        <xdr:cNvGraphicFramePr/>
      </xdr:nvGraphicFramePr>
      <xdr:xfrm>
        <a:off x="0" y="8763000"/>
        <a:ext cx="41148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619125</xdr:colOff>
      <xdr:row>52</xdr:row>
      <xdr:rowOff>0</xdr:rowOff>
    </xdr:from>
    <xdr:to>
      <xdr:col>10</xdr:col>
      <xdr:colOff>466725</xdr:colOff>
      <xdr:row>69</xdr:row>
      <xdr:rowOff>85725</xdr:rowOff>
    </xdr:to>
    <xdr:graphicFrame>
      <xdr:nvGraphicFramePr>
        <xdr:cNvPr id="6" name="Chart 6"/>
        <xdr:cNvGraphicFramePr/>
      </xdr:nvGraphicFramePr>
      <xdr:xfrm>
        <a:off x="4286250" y="8763000"/>
        <a:ext cx="434340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3</xdr:col>
      <xdr:colOff>438150</xdr:colOff>
      <xdr:row>91</xdr:row>
      <xdr:rowOff>19050</xdr:rowOff>
    </xdr:to>
    <xdr:graphicFrame>
      <xdr:nvGraphicFramePr>
        <xdr:cNvPr id="7" name="Chart 7"/>
        <xdr:cNvGraphicFramePr/>
      </xdr:nvGraphicFramePr>
      <xdr:xfrm>
        <a:off x="0" y="11839575"/>
        <a:ext cx="4105275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619125</xdr:colOff>
      <xdr:row>71</xdr:row>
      <xdr:rowOff>19050</xdr:rowOff>
    </xdr:from>
    <xdr:to>
      <xdr:col>10</xdr:col>
      <xdr:colOff>485775</xdr:colOff>
      <xdr:row>91</xdr:row>
      <xdr:rowOff>28575</xdr:rowOff>
    </xdr:to>
    <xdr:graphicFrame>
      <xdr:nvGraphicFramePr>
        <xdr:cNvPr id="8" name="Chart 8"/>
        <xdr:cNvGraphicFramePr/>
      </xdr:nvGraphicFramePr>
      <xdr:xfrm>
        <a:off x="4286250" y="11858625"/>
        <a:ext cx="4362450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561975</xdr:colOff>
      <xdr:row>2</xdr:row>
      <xdr:rowOff>0</xdr:rowOff>
    </xdr:from>
    <xdr:to>
      <xdr:col>46</xdr:col>
      <xdr:colOff>581025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4555450" y="352425"/>
        <a:ext cx="7334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0</xdr:colOff>
      <xdr:row>2</xdr:row>
      <xdr:rowOff>0</xdr:rowOff>
    </xdr:from>
    <xdr:to>
      <xdr:col>60</xdr:col>
      <xdr:colOff>0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32527875" y="352425"/>
        <a:ext cx="7315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561975</xdr:colOff>
      <xdr:row>27</xdr:row>
      <xdr:rowOff>28575</xdr:rowOff>
    </xdr:from>
    <xdr:to>
      <xdr:col>47</xdr:col>
      <xdr:colOff>19050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24555450" y="4438650"/>
        <a:ext cx="7381875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74</xdr:col>
      <xdr:colOff>561975</xdr:colOff>
      <xdr:row>2</xdr:row>
      <xdr:rowOff>19050</xdr:rowOff>
    </xdr:from>
    <xdr:to>
      <xdr:col>87</xdr:col>
      <xdr:colOff>581025</xdr:colOff>
      <xdr:row>27</xdr:row>
      <xdr:rowOff>0</xdr:rowOff>
    </xdr:to>
    <xdr:graphicFrame>
      <xdr:nvGraphicFramePr>
        <xdr:cNvPr id="4" name="Chart 4"/>
        <xdr:cNvGraphicFramePr/>
      </xdr:nvGraphicFramePr>
      <xdr:xfrm>
        <a:off x="48939450" y="371475"/>
        <a:ext cx="7943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19050</xdr:colOff>
      <xdr:row>2</xdr:row>
      <xdr:rowOff>19050</xdr:rowOff>
    </xdr:from>
    <xdr:to>
      <xdr:col>101</xdr:col>
      <xdr:colOff>19050</xdr:colOff>
      <xdr:row>27</xdr:row>
      <xdr:rowOff>19050</xdr:rowOff>
    </xdr:to>
    <xdr:graphicFrame>
      <xdr:nvGraphicFramePr>
        <xdr:cNvPr id="5" name="Chart 5"/>
        <xdr:cNvGraphicFramePr/>
      </xdr:nvGraphicFramePr>
      <xdr:xfrm>
        <a:off x="57540525" y="371475"/>
        <a:ext cx="731520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48</xdr:col>
      <xdr:colOff>0</xdr:colOff>
      <xdr:row>27</xdr:row>
      <xdr:rowOff>0</xdr:rowOff>
    </xdr:from>
    <xdr:to>
      <xdr:col>60</xdr:col>
      <xdr:colOff>76200</xdr:colOff>
      <xdr:row>55</xdr:row>
      <xdr:rowOff>19050</xdr:rowOff>
    </xdr:to>
    <xdr:graphicFrame>
      <xdr:nvGraphicFramePr>
        <xdr:cNvPr id="6" name="Chart 6"/>
        <xdr:cNvGraphicFramePr/>
      </xdr:nvGraphicFramePr>
      <xdr:xfrm>
        <a:off x="32527875" y="4410075"/>
        <a:ext cx="7391400" cy="4552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561975</xdr:colOff>
      <xdr:row>2</xdr:row>
      <xdr:rowOff>0</xdr:rowOff>
    </xdr:from>
    <xdr:to>
      <xdr:col>46</xdr:col>
      <xdr:colOff>581025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3850600" y="352425"/>
        <a:ext cx="7334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0</xdr:colOff>
      <xdr:row>2</xdr:row>
      <xdr:rowOff>0</xdr:rowOff>
    </xdr:from>
    <xdr:to>
      <xdr:col>60</xdr:col>
      <xdr:colOff>0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31823025" y="352425"/>
        <a:ext cx="7315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561975</xdr:colOff>
      <xdr:row>27</xdr:row>
      <xdr:rowOff>28575</xdr:rowOff>
    </xdr:from>
    <xdr:to>
      <xdr:col>47</xdr:col>
      <xdr:colOff>19050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23850600" y="4438650"/>
        <a:ext cx="7381875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61</xdr:col>
      <xdr:colOff>0</xdr:colOff>
      <xdr:row>2</xdr:row>
      <xdr:rowOff>0</xdr:rowOff>
    </xdr:from>
    <xdr:to>
      <xdr:col>73</xdr:col>
      <xdr:colOff>590550</xdr:colOff>
      <xdr:row>26</xdr:row>
      <xdr:rowOff>142875</xdr:rowOff>
    </xdr:to>
    <xdr:graphicFrame>
      <xdr:nvGraphicFramePr>
        <xdr:cNvPr id="4" name="Chart 4"/>
        <xdr:cNvGraphicFramePr/>
      </xdr:nvGraphicFramePr>
      <xdr:xfrm>
        <a:off x="39747825" y="352425"/>
        <a:ext cx="79057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74</xdr:col>
      <xdr:colOff>561975</xdr:colOff>
      <xdr:row>2</xdr:row>
      <xdr:rowOff>19050</xdr:rowOff>
    </xdr:from>
    <xdr:to>
      <xdr:col>87</xdr:col>
      <xdr:colOff>581025</xdr:colOff>
      <xdr:row>27</xdr:row>
      <xdr:rowOff>0</xdr:rowOff>
    </xdr:to>
    <xdr:graphicFrame>
      <xdr:nvGraphicFramePr>
        <xdr:cNvPr id="5" name="Chart 5"/>
        <xdr:cNvGraphicFramePr/>
      </xdr:nvGraphicFramePr>
      <xdr:xfrm>
        <a:off x="48234600" y="371475"/>
        <a:ext cx="794385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89</xdr:col>
      <xdr:colOff>19050</xdr:colOff>
      <xdr:row>2</xdr:row>
      <xdr:rowOff>19050</xdr:rowOff>
    </xdr:from>
    <xdr:to>
      <xdr:col>101</xdr:col>
      <xdr:colOff>19050</xdr:colOff>
      <xdr:row>27</xdr:row>
      <xdr:rowOff>19050</xdr:rowOff>
    </xdr:to>
    <xdr:graphicFrame>
      <xdr:nvGraphicFramePr>
        <xdr:cNvPr id="6" name="Chart 6"/>
        <xdr:cNvGraphicFramePr/>
      </xdr:nvGraphicFramePr>
      <xdr:xfrm>
        <a:off x="56835675" y="371475"/>
        <a:ext cx="7315200" cy="4057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0</xdr:colOff>
      <xdr:row>27</xdr:row>
      <xdr:rowOff>0</xdr:rowOff>
    </xdr:from>
    <xdr:to>
      <xdr:col>60</xdr:col>
      <xdr:colOff>76200</xdr:colOff>
      <xdr:row>55</xdr:row>
      <xdr:rowOff>19050</xdr:rowOff>
    </xdr:to>
    <xdr:graphicFrame>
      <xdr:nvGraphicFramePr>
        <xdr:cNvPr id="7" name="Chart 7"/>
        <xdr:cNvGraphicFramePr/>
      </xdr:nvGraphicFramePr>
      <xdr:xfrm>
        <a:off x="31823025" y="4410075"/>
        <a:ext cx="7391400" cy="4552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ivu4\puustotietok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ivu3\puustotiet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arventamaton"/>
      <sheetName val="harvennettu"/>
      <sheetName val="rlsarja"/>
      <sheetName val="Sheet2"/>
      <sheetName val="simusuttu"/>
      <sheetName val="kooste"/>
    </sheetNames>
    <sheetDataSet>
      <sheetData sheetId="3">
        <row r="2">
          <cell r="AB2">
            <v>6</v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</row>
        <row r="3">
          <cell r="AB3">
            <v>8</v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</row>
        <row r="4">
          <cell r="AB4">
            <v>10</v>
          </cell>
          <cell r="AC4">
            <v>4</v>
          </cell>
          <cell r="AD4">
            <v>0.035398230088495575</v>
          </cell>
          <cell r="AE4">
            <v>2</v>
          </cell>
          <cell r="AF4">
            <v>0.017699115044247787</v>
          </cell>
          <cell r="AG4" t="str">
            <v/>
          </cell>
          <cell r="AH4" t="str">
            <v/>
          </cell>
        </row>
        <row r="5">
          <cell r="AB5">
            <v>12</v>
          </cell>
          <cell r="AC5">
            <v>13</v>
          </cell>
          <cell r="AD5">
            <v>0.11504424778761062</v>
          </cell>
          <cell r="AE5">
            <v>6</v>
          </cell>
          <cell r="AF5">
            <v>0.05309734513274336</v>
          </cell>
          <cell r="AG5" t="str">
            <v/>
          </cell>
          <cell r="AH5" t="str">
            <v/>
          </cell>
        </row>
        <row r="6">
          <cell r="AB6">
            <v>14</v>
          </cell>
          <cell r="AC6">
            <v>20</v>
          </cell>
          <cell r="AD6">
            <v>0.17699115044247787</v>
          </cell>
          <cell r="AE6">
            <v>19</v>
          </cell>
          <cell r="AF6">
            <v>0.168141592920354</v>
          </cell>
          <cell r="AG6">
            <v>3</v>
          </cell>
          <cell r="AH6">
            <v>0.0379746835443038</v>
          </cell>
        </row>
        <row r="7">
          <cell r="AB7">
            <v>16</v>
          </cell>
          <cell r="AC7">
            <v>31</v>
          </cell>
          <cell r="AD7">
            <v>0.2743362831858407</v>
          </cell>
          <cell r="AE7">
            <v>22</v>
          </cell>
          <cell r="AF7">
            <v>0.19469026548672566</v>
          </cell>
          <cell r="AG7">
            <v>16</v>
          </cell>
          <cell r="AH7">
            <v>0.20253164556962025</v>
          </cell>
        </row>
        <row r="8">
          <cell r="AB8">
            <v>18</v>
          </cell>
          <cell r="AC8">
            <v>36</v>
          </cell>
          <cell r="AD8">
            <v>0.3185840707964602</v>
          </cell>
          <cell r="AE8">
            <v>28</v>
          </cell>
          <cell r="AF8">
            <v>0.24778761061946902</v>
          </cell>
          <cell r="AG8">
            <v>24</v>
          </cell>
          <cell r="AH8">
            <v>0.3037974683544304</v>
          </cell>
        </row>
        <row r="9">
          <cell r="AB9">
            <v>20</v>
          </cell>
          <cell r="AC9">
            <v>6</v>
          </cell>
          <cell r="AD9">
            <v>0.05309734513274336</v>
          </cell>
          <cell r="AE9">
            <v>28</v>
          </cell>
          <cell r="AF9">
            <v>0.24778761061946902</v>
          </cell>
          <cell r="AG9">
            <v>28</v>
          </cell>
          <cell r="AH9">
            <v>0.35443037974683544</v>
          </cell>
        </row>
        <row r="10">
          <cell r="AB10">
            <v>22</v>
          </cell>
          <cell r="AC10">
            <v>3</v>
          </cell>
          <cell r="AD10">
            <v>0.02654867256637168</v>
          </cell>
          <cell r="AE10">
            <v>7</v>
          </cell>
          <cell r="AF10">
            <v>0.061946902654867256</v>
          </cell>
          <cell r="AG10">
            <v>7</v>
          </cell>
          <cell r="AH10">
            <v>0.08860759493670886</v>
          </cell>
        </row>
        <row r="11">
          <cell r="AB11">
            <v>24</v>
          </cell>
          <cell r="AC11" t="str">
            <v/>
          </cell>
          <cell r="AD11" t="str">
            <v/>
          </cell>
          <cell r="AE11">
            <v>1</v>
          </cell>
          <cell r="AF11">
            <v>0.008849557522123894</v>
          </cell>
          <cell r="AG11">
            <v>1</v>
          </cell>
          <cell r="AH11">
            <v>0.012658227848101266</v>
          </cell>
        </row>
        <row r="12">
          <cell r="AB12">
            <v>26</v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B13">
            <v>28</v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32">
          <cell r="AD32">
            <v>8.8</v>
          </cell>
          <cell r="AE32">
            <v>16.65</v>
          </cell>
        </row>
        <row r="33">
          <cell r="AD33">
            <v>7.983333333333333</v>
          </cell>
          <cell r="AE33">
            <v>16.65</v>
          </cell>
        </row>
        <row r="34">
          <cell r="AD34">
            <v>8.605263157894736</v>
          </cell>
          <cell r="AE34">
            <v>17.94736842105263</v>
          </cell>
          <cell r="AG34">
            <v>9.566666666666666</v>
          </cell>
          <cell r="AH34">
            <v>18.833333333333332</v>
          </cell>
        </row>
        <row r="35">
          <cell r="AD35">
            <v>8.89090909090909</v>
          </cell>
          <cell r="AE35">
            <v>18.886363636363637</v>
          </cell>
          <cell r="AG35">
            <v>8.81875</v>
          </cell>
          <cell r="AH35">
            <v>18.9</v>
          </cell>
        </row>
        <row r="36">
          <cell r="AD36">
            <v>8.485714285714286</v>
          </cell>
          <cell r="AE36">
            <v>19.25357142857143</v>
          </cell>
          <cell r="AG36">
            <v>8.441666666666668</v>
          </cell>
          <cell r="AH36">
            <v>19.21666666666667</v>
          </cell>
        </row>
        <row r="37">
          <cell r="AD37">
            <v>8.592857142857143</v>
          </cell>
          <cell r="AE37">
            <v>20.110714285714284</v>
          </cell>
          <cell r="AG37">
            <v>8.592857142857143</v>
          </cell>
          <cell r="AH37">
            <v>20.110714285714277</v>
          </cell>
        </row>
        <row r="38">
          <cell r="AD38">
            <v>8.071428571428571</v>
          </cell>
          <cell r="AE38">
            <v>20.185714285714283</v>
          </cell>
          <cell r="AG38">
            <v>8.071428571428571</v>
          </cell>
          <cell r="AH38">
            <v>20.185714285714287</v>
          </cell>
        </row>
        <row r="39">
          <cell r="AD39">
            <v>8.4</v>
          </cell>
          <cell r="AE39">
            <v>21.2</v>
          </cell>
          <cell r="AG39">
            <v>8.4</v>
          </cell>
          <cell r="AH39">
            <v>21.2</v>
          </cell>
        </row>
        <row r="43">
          <cell r="AB43">
            <v>6</v>
          </cell>
        </row>
        <row r="44">
          <cell r="AB44">
            <v>8</v>
          </cell>
        </row>
        <row r="45">
          <cell r="AB45">
            <v>10</v>
          </cell>
        </row>
        <row r="46">
          <cell r="AB46">
            <v>12</v>
          </cell>
        </row>
        <row r="47">
          <cell r="AB47">
            <v>14</v>
          </cell>
          <cell r="AC47">
            <v>2.857142857142857</v>
          </cell>
          <cell r="AD47">
            <v>6.761904761904759</v>
          </cell>
        </row>
        <row r="48">
          <cell r="AB48">
            <v>16</v>
          </cell>
          <cell r="AC48">
            <v>3.8035714285714275</v>
          </cell>
          <cell r="AD48">
            <v>6.642857142857146</v>
          </cell>
        </row>
        <row r="49">
          <cell r="AB49">
            <v>18</v>
          </cell>
          <cell r="AC49">
            <v>3.8214285714285716</v>
          </cell>
          <cell r="AD49">
            <v>6.357142857142856</v>
          </cell>
        </row>
        <row r="50">
          <cell r="AB50">
            <v>20</v>
          </cell>
          <cell r="AC50">
            <v>4.551020408163266</v>
          </cell>
          <cell r="AD50">
            <v>6.591836734693876</v>
          </cell>
        </row>
        <row r="51">
          <cell r="AB51">
            <v>22</v>
          </cell>
          <cell r="AC51">
            <v>5.346938775510202</v>
          </cell>
          <cell r="AD51">
            <v>6.244897959183673</v>
          </cell>
        </row>
        <row r="52">
          <cell r="AB52">
            <v>24</v>
          </cell>
          <cell r="AC52">
            <v>5.714285714285714</v>
          </cell>
          <cell r="AD52">
            <v>9.142857142857142</v>
          </cell>
        </row>
        <row r="53">
          <cell r="AB53">
            <v>26</v>
          </cell>
        </row>
        <row r="54">
          <cell r="AB54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arventamaton"/>
      <sheetName val="harvennettu"/>
      <sheetName val="rlsarja"/>
      <sheetName val="Sheet2"/>
      <sheetName val="simusuttu"/>
      <sheetName val="kooste"/>
    </sheetNames>
    <sheetDataSet>
      <sheetData sheetId="3">
        <row r="2">
          <cell r="AB2">
            <v>6</v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</row>
        <row r="3">
          <cell r="AB3">
            <v>8</v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</row>
        <row r="4">
          <cell r="AB4">
            <v>10</v>
          </cell>
          <cell r="AC4">
            <v>3</v>
          </cell>
          <cell r="AD4">
            <v>0.03614457831325301</v>
          </cell>
          <cell r="AE4">
            <v>2</v>
          </cell>
          <cell r="AF4">
            <v>0.024096385542168676</v>
          </cell>
          <cell r="AG4" t="str">
            <v/>
          </cell>
          <cell r="AH4" t="str">
            <v/>
          </cell>
        </row>
        <row r="5">
          <cell r="AB5">
            <v>12</v>
          </cell>
          <cell r="AC5">
            <v>8</v>
          </cell>
          <cell r="AD5">
            <v>0.0963855421686747</v>
          </cell>
          <cell r="AE5">
            <v>6</v>
          </cell>
          <cell r="AF5">
            <v>0.07228915662650602</v>
          </cell>
          <cell r="AG5" t="str">
            <v/>
          </cell>
          <cell r="AH5" t="str">
            <v/>
          </cell>
        </row>
        <row r="6">
          <cell r="AB6">
            <v>14</v>
          </cell>
          <cell r="AC6">
            <v>8</v>
          </cell>
          <cell r="AD6">
            <v>0.0963855421686747</v>
          </cell>
          <cell r="AE6">
            <v>5</v>
          </cell>
          <cell r="AF6">
            <v>0.060240963855421686</v>
          </cell>
          <cell r="AG6">
            <v>3</v>
          </cell>
          <cell r="AH6">
            <v>0.0379746835443038</v>
          </cell>
        </row>
        <row r="7">
          <cell r="AB7">
            <v>16</v>
          </cell>
          <cell r="AC7">
            <v>36</v>
          </cell>
          <cell r="AD7">
            <v>0.43373493975903615</v>
          </cell>
          <cell r="AE7">
            <v>20</v>
          </cell>
          <cell r="AF7">
            <v>0.24096385542168675</v>
          </cell>
          <cell r="AG7">
            <v>16</v>
          </cell>
          <cell r="AH7">
            <v>0.20253164556962025</v>
          </cell>
        </row>
        <row r="8">
          <cell r="AB8">
            <v>18</v>
          </cell>
          <cell r="AC8">
            <v>16</v>
          </cell>
          <cell r="AD8">
            <v>0.1927710843373494</v>
          </cell>
          <cell r="AE8">
            <v>27</v>
          </cell>
          <cell r="AF8">
            <v>0.3253012048192771</v>
          </cell>
          <cell r="AG8">
            <v>24</v>
          </cell>
          <cell r="AH8">
            <v>0.3037974683544304</v>
          </cell>
        </row>
        <row r="9">
          <cell r="AB9">
            <v>20</v>
          </cell>
          <cell r="AC9">
            <v>10</v>
          </cell>
          <cell r="AD9">
            <v>0.12048192771084337</v>
          </cell>
          <cell r="AE9">
            <v>13</v>
          </cell>
          <cell r="AF9">
            <v>0.1566265060240964</v>
          </cell>
          <cell r="AG9">
            <v>28</v>
          </cell>
          <cell r="AH9">
            <v>0.35443037974683544</v>
          </cell>
        </row>
        <row r="10">
          <cell r="AB10">
            <v>22</v>
          </cell>
          <cell r="AC10">
            <v>1</v>
          </cell>
          <cell r="AD10">
            <v>0.012048192771084338</v>
          </cell>
          <cell r="AE10">
            <v>8</v>
          </cell>
          <cell r="AF10">
            <v>0.0963855421686747</v>
          </cell>
          <cell r="AG10">
            <v>7</v>
          </cell>
          <cell r="AH10">
            <v>0.08860759493670886</v>
          </cell>
        </row>
        <row r="11">
          <cell r="AB11">
            <v>24</v>
          </cell>
          <cell r="AC11">
            <v>1</v>
          </cell>
          <cell r="AD11">
            <v>0.012048192771084338</v>
          </cell>
          <cell r="AE11">
            <v>1</v>
          </cell>
          <cell r="AF11">
            <v>0.012048192771084338</v>
          </cell>
          <cell r="AG11">
            <v>1</v>
          </cell>
          <cell r="AH11">
            <v>0.012658227848101266</v>
          </cell>
        </row>
        <row r="12">
          <cell r="AB12">
            <v>26</v>
          </cell>
          <cell r="AC12" t="str">
            <v/>
          </cell>
          <cell r="AD12" t="str">
            <v/>
          </cell>
          <cell r="AE12">
            <v>1</v>
          </cell>
          <cell r="AF12">
            <v>0.012048192771084338</v>
          </cell>
          <cell r="AG12" t="str">
            <v/>
          </cell>
          <cell r="AH12" t="str">
            <v/>
          </cell>
        </row>
        <row r="13">
          <cell r="AB13">
            <v>28</v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32">
          <cell r="AD32">
            <v>7</v>
          </cell>
          <cell r="AE32">
            <v>16.2</v>
          </cell>
          <cell r="AG32">
            <v>7</v>
          </cell>
          <cell r="AH32">
            <v>16.2</v>
          </cell>
        </row>
        <row r="33">
          <cell r="AD33">
            <v>7.3</v>
          </cell>
          <cell r="AE33">
            <v>17.1</v>
          </cell>
          <cell r="AG33">
            <v>7.3</v>
          </cell>
          <cell r="AH33">
            <v>17.1</v>
          </cell>
        </row>
        <row r="34">
          <cell r="AD34">
            <v>7.02</v>
          </cell>
          <cell r="AE34">
            <v>17.4</v>
          </cell>
          <cell r="AG34">
            <v>7.02</v>
          </cell>
          <cell r="AH34">
            <v>17.4</v>
          </cell>
        </row>
        <row r="35">
          <cell r="AD35">
            <v>7.77</v>
          </cell>
          <cell r="AE35">
            <v>18.79</v>
          </cell>
          <cell r="AG35">
            <v>7.77</v>
          </cell>
          <cell r="AH35">
            <v>18.79</v>
          </cell>
        </row>
        <row r="36">
          <cell r="AD36">
            <v>7.325925925925925</v>
          </cell>
          <cell r="AE36">
            <v>19.09259259259259</v>
          </cell>
          <cell r="AG36">
            <v>7.325925925925925</v>
          </cell>
          <cell r="AH36">
            <v>19.09259259259259</v>
          </cell>
        </row>
        <row r="37">
          <cell r="AD37">
            <v>7.038461538461538</v>
          </cell>
          <cell r="AE37">
            <v>19.546153846153846</v>
          </cell>
          <cell r="AG37">
            <v>7.038461538461538</v>
          </cell>
          <cell r="AH37">
            <v>19.546153846153846</v>
          </cell>
        </row>
        <row r="38">
          <cell r="AD38">
            <v>6.65</v>
          </cell>
          <cell r="AE38">
            <v>19.675</v>
          </cell>
          <cell r="AG38">
            <v>6.65</v>
          </cell>
          <cell r="AH38">
            <v>19.675</v>
          </cell>
        </row>
        <row r="39">
          <cell r="AD39">
            <v>7.9</v>
          </cell>
          <cell r="AE39">
            <v>20.6</v>
          </cell>
          <cell r="AG39">
            <v>7.9</v>
          </cell>
          <cell r="AH39">
            <v>20.6</v>
          </cell>
        </row>
        <row r="40">
          <cell r="AD40">
            <v>6.6</v>
          </cell>
          <cell r="AE40">
            <v>21</v>
          </cell>
          <cell r="AG40">
            <v>6.6</v>
          </cell>
          <cell r="AH40">
            <v>21</v>
          </cell>
        </row>
        <row r="43">
          <cell r="AB43">
            <v>6</v>
          </cell>
        </row>
        <row r="44">
          <cell r="AB44">
            <v>8</v>
          </cell>
        </row>
        <row r="45">
          <cell r="AB45">
            <v>10</v>
          </cell>
          <cell r="AC45">
            <v>1.142857142857144</v>
          </cell>
          <cell r="AD45">
            <v>3.142857142857147</v>
          </cell>
        </row>
        <row r="46">
          <cell r="AB46">
            <v>12</v>
          </cell>
          <cell r="AC46">
            <v>2.8</v>
          </cell>
          <cell r="AD46">
            <v>5.6</v>
          </cell>
        </row>
        <row r="47">
          <cell r="AB47">
            <v>14</v>
          </cell>
          <cell r="AC47">
            <v>4.285714285714283</v>
          </cell>
          <cell r="AD47">
            <v>6.285714285714286</v>
          </cell>
        </row>
        <row r="48">
          <cell r="AB48">
            <v>16</v>
          </cell>
          <cell r="AC48">
            <v>3.6326530612244894</v>
          </cell>
          <cell r="AD48">
            <v>6.721088435374147</v>
          </cell>
        </row>
        <row r="49">
          <cell r="AB49">
            <v>18</v>
          </cell>
          <cell r="AC49">
            <v>4.095238095238095</v>
          </cell>
          <cell r="AD49">
            <v>6.402116402116401</v>
          </cell>
        </row>
        <row r="50">
          <cell r="AB50">
            <v>20</v>
          </cell>
          <cell r="AC50">
            <v>5.120879120879122</v>
          </cell>
          <cell r="AD50">
            <v>6.417582417582418</v>
          </cell>
        </row>
        <row r="51">
          <cell r="AB51">
            <v>22</v>
          </cell>
          <cell r="AC51">
            <v>5.746031746031748</v>
          </cell>
          <cell r="AD51">
            <v>6.571428571428572</v>
          </cell>
        </row>
        <row r="52">
          <cell r="AB52">
            <v>24</v>
          </cell>
          <cell r="AC52">
            <v>4.857142857142855</v>
          </cell>
          <cell r="AD52">
            <v>7.428571428571432</v>
          </cell>
        </row>
        <row r="53">
          <cell r="AB53">
            <v>26</v>
          </cell>
          <cell r="AC53">
            <v>3.142857142857147</v>
          </cell>
          <cell r="AD53">
            <v>6</v>
          </cell>
        </row>
        <row r="54">
          <cell r="AB54">
            <v>28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nro">
      <sharedItems containsSemiMixedTypes="0" containsString="0" containsMixedTypes="0" containsNumber="1" containsInteger="1"/>
    </cacheField>
    <cacheField name="puulaji">
      <sharedItems containsSemiMixedTypes="0" containsString="0" containsMixedTypes="0" containsNumber="1" containsInteger="1" count="3">
        <n v="3"/>
        <n v="2"/>
        <n v="4"/>
      </sharedItems>
    </cacheField>
    <cacheField name="d1.3, cm">
      <sharedItems containsSemiMixedTypes="0" containsString="0" containsMixedTypes="0" containsNumber="1"/>
    </cacheField>
    <cacheField name="1997d1.3, 2cm">
      <sharedItems containsSemiMixedTypes="0" containsString="0" containsMixedTypes="0" containsNumber="1" containsInteger="1" count="8">
        <n v="20"/>
        <n v="16"/>
        <n v="12"/>
        <n v="14"/>
        <n v="18"/>
        <n v="10"/>
        <n v="22"/>
        <n v="24"/>
      </sharedItems>
    </cacheField>
    <cacheField name="2000 d1.3, cm">
      <sharedItems containsSemiMixedTypes="0" containsString="0" containsMixedTypes="0" containsNumber="1"/>
    </cacheField>
    <cacheField name="2000 d1.3, 2cm">
      <sharedItems containsSemiMixedTypes="0" containsString="0" containsMixedTypes="0" containsNumber="1" containsInteger="1" count="12">
        <n v="22"/>
        <n v="16"/>
        <n v="20"/>
        <n v="14"/>
        <n v="18"/>
        <n v="12"/>
        <n v="24"/>
        <n v="26"/>
        <n v="10"/>
        <n v="4"/>
        <n v="6"/>
        <n v="0"/>
      </sharedItems>
    </cacheField>
    <cacheField name="2000j?tetyt d1.3, cm">
      <sharedItems containsSemiMixedTypes="0" containsString="0" containsMixedTypes="0" containsNumber="1"/>
    </cacheField>
    <cacheField name="1997h, m">
      <sharedItems containsSemiMixedTypes="0" containsString="0" containsMixedTypes="0" containsNumber="1"/>
    </cacheField>
    <cacheField name="2000 h, m">
      <sharedItems containsSemiMixedTypes="0" containsString="0" containsMixedTypes="0" containsNumber="1"/>
    </cacheField>
    <cacheField name="2000j?tetyt h, m">
      <sharedItems containsSemiMixedTypes="0" containsString="0" containsMixedTypes="0" containsNumber="1"/>
    </cacheField>
    <cacheField name="latvusraja, m">
      <sharedItems containsSemiMixedTypes="0" containsString="0" containsMixedTypes="0" containsNumber="1"/>
    </cacheField>
    <cacheField name="2000 j?tetyt latvusraja,m">
      <sharedItems containsSemiMixedTypes="0" containsString="0" containsMixedTypes="0" containsNumber="1"/>
    </cacheField>
    <cacheField name="huom.">
      <sharedItems containsBlank="1" containsMixedTypes="0" count="7">
        <m/>
        <s v="p-oksa"/>
        <s v="2-latv."/>
        <s v="p-oksa, 5 m"/>
        <s v="2-latv., 3 m"/>
        <s v="p-oksa, 3 m"/>
        <s v="2-haar."/>
      </sharedItems>
    </cacheField>
    <cacheField name="x-koord, m">
      <sharedItems containsSemiMixedTypes="0" containsString="0" containsMixedTypes="0" containsNumber="1"/>
    </cacheField>
    <cacheField name="y-koord, m">
      <sharedItems containsSemiMixedTypes="0" containsString="0" containsMixedTypes="0" containsNumber="1"/>
    </cacheField>
    <cacheField name="z-koord, m">
      <sharedItems containsSemiMixedTypes="0" containsString="0" containsMixedTypes="0" containsNumber="1"/>
    </cacheField>
    <cacheField name="puun tila">
      <sharedItems containsSemiMixedTypes="0" containsString="0" containsMixedTypes="0" containsNumber="1" containsInteger="1" count="1">
        <n v="1"/>
      </sharedItems>
    </cacheField>
    <cacheField name="tilavuus">
      <sharedItems containsSemiMixedTypes="0" containsString="0" containsMixedTypes="0" containsNumber="1"/>
    </cacheField>
    <cacheField name="lpm:n kasvu, mm/a">
      <sharedItems containsSemiMixedTypes="0" containsString="0" containsMixedTypes="0" containsNumber="1"/>
    </cacheField>
    <cacheField name="pituuden kasvu, cm/a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nro">
      <sharedItems containsSemiMixedTypes="0" containsString="0" containsMixedTypes="0" containsNumber="1" containsInteger="1"/>
    </cacheField>
    <cacheField name="puulaji">
      <sharedItems containsSemiMixedTypes="0" containsString="0" containsMixedTypes="0" containsNumber="1" containsInteger="1" count="3">
        <n v="3"/>
        <n v="2"/>
        <n v="4"/>
      </sharedItems>
    </cacheField>
    <cacheField name="d1.3, cm">
      <sharedItems containsSemiMixedTypes="0" containsString="0" containsMixedTypes="0" containsNumber="1"/>
    </cacheField>
    <cacheField name="1997d1.3, 2cm">
      <sharedItems containsSemiMixedTypes="0" containsString="0" containsMixedTypes="0" containsNumber="1" containsInteger="1" count="8">
        <n v="20"/>
        <n v="16"/>
        <n v="12"/>
        <n v="14"/>
        <n v="18"/>
        <n v="10"/>
        <n v="22"/>
        <n v="24"/>
      </sharedItems>
    </cacheField>
    <cacheField name="2000 d1.3, cm">
      <sharedItems containsSemiMixedTypes="0" containsString="0" containsMixedTypes="0" containsNumber="1"/>
    </cacheField>
    <cacheField name="2000 d1.3, 2cm">
      <sharedItems containsSemiMixedTypes="0" containsString="0" containsMixedTypes="0" containsNumber="1" containsInteger="1" count="11">
        <n v="22"/>
        <n v="16"/>
        <n v="20"/>
        <n v="14"/>
        <n v="18"/>
        <n v="12"/>
        <n v="10"/>
        <n v="24"/>
        <n v="26"/>
        <n v="4"/>
        <n v="6"/>
      </sharedItems>
    </cacheField>
    <cacheField name="2000j?tetyt d1.3, cm">
      <sharedItems containsSemiMixedTypes="0" containsString="0" containsMixedTypes="0" containsNumber="1"/>
    </cacheField>
    <cacheField name="1997h, m">
      <sharedItems containsSemiMixedTypes="0" containsString="0" containsMixedTypes="0" containsNumber="1"/>
    </cacheField>
    <cacheField name="2000 h, m">
      <sharedItems containsSemiMixedTypes="0" containsString="0" containsMixedTypes="0" containsNumber="1"/>
    </cacheField>
    <cacheField name="2000j?tetyt h, m">
      <sharedItems containsSemiMixedTypes="0" containsString="0" containsMixedTypes="0" containsNumber="1"/>
    </cacheField>
    <cacheField name="latvusraja, m">
      <sharedItems containsSemiMixedTypes="0" containsString="0" containsMixedTypes="0" containsNumber="1"/>
    </cacheField>
    <cacheField name="2000 j?tetyt latvusraja,m">
      <sharedItems containsSemiMixedTypes="0" containsString="0" containsMixedTypes="0" containsNumber="1"/>
    </cacheField>
    <cacheField name="huom.">
      <sharedItems containsBlank="1" containsMixedTypes="0" count="7">
        <m/>
        <s v="p-oksa"/>
        <s v="2-latv."/>
        <s v="p-oksa, 5 m"/>
        <s v="2-latv., 3 m"/>
        <s v="p-oksa, 3 m"/>
        <s v="2-haar."/>
      </sharedItems>
    </cacheField>
    <cacheField name="x-koord, m">
      <sharedItems containsSemiMixedTypes="0" containsString="0" containsMixedTypes="0" containsNumber="1"/>
    </cacheField>
    <cacheField name="y-koord, m">
      <sharedItems containsSemiMixedTypes="0" containsString="0" containsMixedTypes="0" containsNumber="1"/>
    </cacheField>
    <cacheField name="z-koord, m">
      <sharedItems containsSemiMixedTypes="0" containsString="0" containsMixedTypes="0" containsNumber="1"/>
    </cacheField>
    <cacheField name="puun tila">
      <sharedItems containsSemiMixedTypes="0" containsString="0" containsMixedTypes="0" containsNumber="1" containsInteger="1" count="1">
        <n v="1"/>
      </sharedItems>
    </cacheField>
    <cacheField name="tilavuus">
      <sharedItems containsSemiMixedTypes="0" containsString="0" containsMixedTypes="0" containsNumber="1"/>
    </cacheField>
    <cacheField name="lpm:n kasvu, mm/a">
      <sharedItems containsSemiMixedTypes="0" containsString="0" containsMixedTypes="0" containsNumber="1"/>
    </cacheField>
    <cacheField name="pituuden kasvu, cm/a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nro">
      <sharedItems containsSemiMixedTypes="0" containsString="0" containsMixedTypes="0" containsNumber="1" containsInteger="1"/>
    </cacheField>
    <cacheField name="puulaji">
      <sharedItems containsSemiMixedTypes="0" containsString="0" containsMixedTypes="0" containsNumber="1" containsInteger="1" count="3">
        <n v="3"/>
        <n v="2"/>
        <n v="4"/>
      </sharedItems>
    </cacheField>
    <cacheField name="1997d1.3, cm">
      <sharedItems containsSemiMixedTypes="0" containsString="0" containsMixedTypes="0" containsNumber="1"/>
    </cacheField>
    <cacheField name="1997d1.3, 2cm">
      <sharedItems containsSemiMixedTypes="0" containsString="0" containsMixedTypes="0" containsNumber="1" containsInteger="1" count="8">
        <n v="20"/>
        <n v="12"/>
        <n v="18"/>
        <n v="14"/>
        <n v="10"/>
        <n v="16"/>
        <n v="22"/>
        <n v="4"/>
      </sharedItems>
    </cacheField>
    <cacheField name="2000 d1.3, cm">
      <sharedItems containsSemiMixedTypes="0" containsString="0" containsMixedTypes="0" containsNumber="1"/>
    </cacheField>
    <cacheField name="2000 d1.3, 2cm">
      <sharedItems containsSemiMixedTypes="0" containsString="0" containsMixedTypes="0" containsNumber="1" containsInteger="1" count="10">
        <n v="22"/>
        <n v="14"/>
        <n v="18"/>
        <n v="16"/>
        <n v="20"/>
        <n v="10"/>
        <n v="12"/>
        <n v="24"/>
        <n v="4"/>
        <n v="6"/>
      </sharedItems>
    </cacheField>
    <cacheField name="2000j?tetyt d1.3, cm">
      <sharedItems containsMixedTypes="1" containsNumber="1"/>
    </cacheField>
    <cacheField name="1997h, m">
      <sharedItems containsSemiMixedTypes="0" containsString="0" containsMixedTypes="0" containsNumber="1"/>
    </cacheField>
    <cacheField name="2000 h, m">
      <sharedItems containsSemiMixedTypes="0" containsString="0" containsMixedTypes="0" containsNumber="1"/>
    </cacheField>
    <cacheField name="2000j?tetyt h, m">
      <sharedItems containsMixedTypes="1" containsNumber="1"/>
    </cacheField>
    <cacheField name="latvusraja, m">
      <sharedItems containsSemiMixedTypes="0" containsString="0" containsMixedTypes="0" containsNumber="1"/>
    </cacheField>
    <cacheField name="2000 j?tetyt latvusraja,m">
      <sharedItems containsMixedTypes="1" containsNumber="1"/>
    </cacheField>
    <cacheField name="huom.">
      <sharedItems containsBlank="1" containsMixedTypes="0" count="14">
        <m/>
        <s v="p-oksa, 2 m"/>
        <s v="2-latv., 7 m"/>
        <s v="2-latv., 5 m"/>
        <s v="2-latv., 9 m"/>
        <s v="mutka, 2,1 m"/>
        <s v="p-oksa, 2,6 m"/>
        <s v="2-latv., 9,8 m"/>
        <s v="p-oksa, 3,4 m"/>
        <s v="2-haar., 7,7 m"/>
        <s v="2-haar., 6,6 m"/>
        <s v="p-oksa, 3 m"/>
        <s v="hies/vesas."/>
        <s v="p-oksa, 3,7 m"/>
      </sharedItems>
    </cacheField>
    <cacheField name="x-koord, m">
      <sharedItems containsSemiMixedTypes="0" containsString="0" containsMixedTypes="0" containsNumber="1"/>
    </cacheField>
    <cacheField name="y-koord, m">
      <sharedItems containsSemiMixedTypes="0" containsString="0" containsMixedTypes="0" containsNumber="1"/>
    </cacheField>
    <cacheField name="z-koord, m">
      <sharedItems containsSemiMixedTypes="0" containsString="0" containsMixedTypes="0" containsNumber="1"/>
    </cacheField>
    <cacheField name="tila">
      <sharedItems containsSemiMixedTypes="0" containsString="0" containsMixedTypes="0" containsNumber="1" containsInteger="1" count="3">
        <n v="1"/>
        <n v="2"/>
        <n v="3"/>
      </sharedItems>
    </cacheField>
    <cacheField name="tilavuus">
      <sharedItems containsSemiMixedTypes="0" containsString="0" containsMixedTypes="0" containsNumber="1"/>
    </cacheField>
    <cacheField name="lpm:n kasvu, mm/a">
      <sharedItems containsSemiMixedTypes="0" containsString="0" containsMixedTypes="0" containsNumber="1"/>
    </cacheField>
    <cacheField name="pituuden kasvu, cm/a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nro">
      <sharedItems containsMixedTypes="1" containsNumber="1" containsInteger="1"/>
    </cacheField>
    <cacheField name="puulaji">
      <sharedItems containsString="0" containsBlank="1" containsMixedTypes="0" containsNumber="1" containsInteger="1" count="4">
        <n v="3"/>
        <n v="2"/>
        <n v="4"/>
        <m/>
      </sharedItems>
    </cacheField>
    <cacheField name="1997d1.3, cm">
      <sharedItems containsMixedTypes="1" containsNumber="1"/>
    </cacheField>
    <cacheField name="1997d1.3, 2cm">
      <sharedItems containsString="0" containsBlank="1" containsMixedTypes="0" containsNumber="1" containsInteger="1" count="9">
        <n v="20"/>
        <n v="12"/>
        <n v="18"/>
        <n v="14"/>
        <n v="10"/>
        <n v="16"/>
        <n v="22"/>
        <n v="4"/>
        <m/>
      </sharedItems>
    </cacheField>
    <cacheField name="2000 d1.3, cm">
      <sharedItems containsMixedTypes="1" containsNumber="1"/>
    </cacheField>
    <cacheField name="2000 d1.3, 2cm">
      <sharedItems containsString="0" containsBlank="1" containsMixedTypes="0" containsNumber="1" containsInteger="1" count="11">
        <n v="22"/>
        <n v="14"/>
        <n v="18"/>
        <n v="16"/>
        <n v="20"/>
        <n v="10"/>
        <n v="12"/>
        <n v="24"/>
        <n v="4"/>
        <n v="6"/>
        <m/>
      </sharedItems>
    </cacheField>
    <cacheField name="2000j?tetyt d1.3, cm">
      <sharedItems containsMixedTypes="1" containsNumber="1"/>
    </cacheField>
    <cacheField name="1997h, m">
      <sharedItems containsMixedTypes="1" containsNumber="1"/>
    </cacheField>
    <cacheField name="2000 h, m">
      <sharedItems containsMixedTypes="1" containsNumber="1"/>
    </cacheField>
    <cacheField name="2000j?tetyt h, m">
      <sharedItems containsMixedTypes="1" containsNumber="1"/>
    </cacheField>
    <cacheField name="latvusraja, m">
      <sharedItems containsMixedTypes="1" containsNumber="1"/>
    </cacheField>
    <cacheField name="2000 j?tetyt latvusraja,m">
      <sharedItems containsMixedTypes="1" containsNumber="1"/>
    </cacheField>
    <cacheField name="huom.">
      <sharedItems containsBlank="1" containsMixedTypes="0" count="14">
        <m/>
        <s v="p-oksa, 2 m"/>
        <s v="2-latv., 7 m"/>
        <s v="2-latv., 5 m"/>
        <s v="2-latv., 9 m"/>
        <s v="mutka, 2,1 m"/>
        <s v="p-oksa, 2,6 m"/>
        <s v="2-latv., 9,8 m"/>
        <s v="p-oksa, 3,4 m"/>
        <s v="2-haar., 7,7 m"/>
        <s v="2-haar., 6,6 m"/>
        <s v="p-oksa, 3 m"/>
        <s v="hies/vesas."/>
        <s v="p-oksa, 3,7 m"/>
      </sharedItems>
    </cacheField>
    <cacheField name="x-koord, m">
      <sharedItems containsMixedTypes="1" containsNumber="1"/>
    </cacheField>
    <cacheField name="y-koord, m">
      <sharedItems containsMixedTypes="1" containsNumber="1"/>
    </cacheField>
    <cacheField name="z-koord, m">
      <sharedItems containsMixedTypes="1" containsNumber="1"/>
    </cacheField>
    <cacheField name="tila">
      <sharedItems containsString="0" containsBlank="1" containsMixedTypes="0" containsNumber="1" containsInteger="1" count="4">
        <n v="1"/>
        <n v="2"/>
        <m/>
        <n v="3"/>
      </sharedItems>
    </cacheField>
    <cacheField name="tilavuus">
      <sharedItems containsMixedTypes="1" containsNumber="1"/>
    </cacheField>
    <cacheField name="lpm:n kasvu, mm/a">
      <sharedItems containsMixedTypes="1" containsNumber="1"/>
    </cacheField>
    <cacheField name="pituuden kasvu, cm/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4:V15" firstHeaderRow="2" firstDataRow="2" firstDataCol="1" rowPageCount="1" colPageCount="1"/>
  <pivotFields count="20">
    <pivotField compact="0" outline="0" subtotalTop="0" showAll="0"/>
    <pivotField axis="axisPage" compact="0" outline="0" subtotalTop="0" showAll="0">
      <items count="4">
        <item m="1" x="1"/>
        <item x="0"/>
        <item m="1" x="2"/>
        <item t="default"/>
      </items>
    </pivotField>
    <pivotField compact="0" outline="0" subtotalTop="0" showAll="0"/>
    <pivotField compact="0" outline="0" subtotalTop="0" showAll="0" countSubtotal="1"/>
    <pivotField compact="0" outline="0" subtotalTop="0" showAll="0"/>
    <pivotField axis="axisRow" dataField="1" compact="0" outline="0" subtotalTop="0" showAll="0">
      <items count="12">
        <item m="1" x="9"/>
        <item m="1" x="10"/>
        <item x="6"/>
        <item x="5"/>
        <item x="3"/>
        <item x="1"/>
        <item x="4"/>
        <item x="2"/>
        <item x="0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</pivotFields>
  <rowFields count="1">
    <field x="5"/>
  </rowFields>
  <rowItems count="1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ageFields count="1">
    <pageField fld="1" hier="0"/>
  </pageFields>
  <dataFields count="1">
    <dataField name="Count of 2000 d1.3, 2cm" fld="5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32:V43" firstHeaderRow="2" firstDataRow="2" firstDataCol="1" rowPageCount="1" colPageCount="1"/>
  <pivotFields count="20">
    <pivotField compact="0" outline="0" subtotalTop="0" showAll="0"/>
    <pivotField axis="axisPage" compact="0" outline="0" subtotalTop="0" showAll="0">
      <items count="4">
        <item m="1" x="1"/>
        <item x="0"/>
        <item m="1" x="2"/>
        <item t="default"/>
      </items>
    </pivotField>
    <pivotField compact="0" outline="0" subtotalTop="0" showAll="0"/>
    <pivotField compact="0" outline="0" subtotalTop="0" showAll="0" countSubtotal="1"/>
    <pivotField compact="0" outline="0" subtotalTop="0" showAll="0"/>
    <pivotField axis="axisRow" compact="0" outline="0" subtotalTop="0" showAll="0">
      <items count="13">
        <item m="1" x="9"/>
        <item m="1" x="10"/>
        <item x="8"/>
        <item x="5"/>
        <item x="3"/>
        <item x="1"/>
        <item x="4"/>
        <item x="2"/>
        <item x="0"/>
        <item x="6"/>
        <item x="7"/>
        <item m="1"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/>
    <pivotField dataField="1" compact="0" outline="0" subtotalTop="0" showAll="0"/>
  </pivotFields>
  <rowFields count="1">
    <field x="5"/>
  </rowFields>
  <rowItems count="1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ageFields count="1">
    <pageField fld="1" hier="0"/>
  </pageFields>
  <dataFields count="1">
    <dataField name="Average of pituuden kasvu, cm/a" fld="19" subtotal="average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4:V12" firstHeaderRow="2" firstDataRow="2" firstDataCol="1" rowPageCount="2" colPageCount="1"/>
  <pivotFields count="20">
    <pivotField compact="0" outline="0" subtotalTop="0" showAll="0"/>
    <pivotField axis="axisPage" compact="0" outline="0" subtotalTop="0" showAll="0">
      <items count="5">
        <item h="1" x="1"/>
        <item x="0"/>
        <item x="2"/>
        <item h="1" x="3"/>
        <item t="default"/>
      </items>
    </pivotField>
    <pivotField compact="0" outline="0" subtotalTop="0" showAll="0"/>
    <pivotField compact="0" outline="0" subtotalTop="0" showAll="0" countSubtotal="1"/>
    <pivotField compact="0" outline="0" subtotalTop="0" showAll="0"/>
    <pivotField axis="axisRow" dataField="1" compact="0" outline="0" subtotalTop="0" showAll="0">
      <items count="12">
        <item x="8"/>
        <item x="9"/>
        <item x="5"/>
        <item x="6"/>
        <item x="1"/>
        <item x="3"/>
        <item x="2"/>
        <item x="4"/>
        <item x="0"/>
        <item x="7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5">
        <item x="0"/>
        <item x="1"/>
        <item h="1" m="1" x="3"/>
        <item h="1" x="2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</pivotFields>
  <rowFields count="1">
    <field x="5"/>
  </rowFields>
  <rowItems count="7"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2">
    <pageField fld="16" item="0" hier="0"/>
    <pageField fld="1" hier="0"/>
  </pageFields>
  <dataFields count="1">
    <dataField name="Count of 2000 d1.3, 2cm" fld="5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32:V40" firstHeaderRow="2" firstDataRow="2" firstDataCol="1" rowPageCount="2" colPageCount="1"/>
  <pivotFields count="20">
    <pivotField compact="0" outline="0" subtotalTop="0" showAll="0"/>
    <pivotField axis="axisPage" compact="0" outline="0" subtotalTop="0" showAll="0">
      <items count="4">
        <item h="1" x="1"/>
        <item x="0"/>
        <item x="2"/>
        <item t="default"/>
      </items>
    </pivotField>
    <pivotField compact="0" outline="0" subtotalTop="0" showAll="0"/>
    <pivotField compact="0" outline="0" subtotalTop="0" showAll="0" countSubtotal="1"/>
    <pivotField compact="0" outline="0" subtotalTop="0" showAll="0"/>
    <pivotField axis="axisRow" compact="0" outline="0" subtotalTop="0" showAll="0">
      <items count="11">
        <item x="8"/>
        <item x="9"/>
        <item x="5"/>
        <item x="6"/>
        <item x="1"/>
        <item x="3"/>
        <item x="2"/>
        <item x="4"/>
        <item x="0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h="1" m="1" x="2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</pivotFields>
  <rowFields count="1">
    <field x="5"/>
  </rowFields>
  <rowItems count="7"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2">
    <pageField fld="16" item="0" hier="0"/>
    <pageField fld="1" hier="0"/>
  </pageFields>
  <dataFields count="1">
    <dataField name="Average of 2000 h, m" fld="8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2" max="2" width="13.28125" style="0" customWidth="1"/>
    <col min="3" max="3" width="11.00390625" style="0" customWidth="1"/>
    <col min="4" max="4" width="12.57421875" style="0" customWidth="1"/>
  </cols>
  <sheetData>
    <row r="2" spans="1:4" ht="12.75">
      <c r="A2" s="1" t="s">
        <v>0</v>
      </c>
      <c r="B2" s="2">
        <v>3</v>
      </c>
      <c r="C2" s="6">
        <v>4</v>
      </c>
      <c r="D2" s="6"/>
    </row>
    <row r="3" spans="1:4" ht="12.75">
      <c r="A3" s="1" t="s">
        <v>1</v>
      </c>
      <c r="B3" s="1" t="s">
        <v>17</v>
      </c>
      <c r="C3" s="6" t="s">
        <v>18</v>
      </c>
      <c r="D3" s="6"/>
    </row>
    <row r="4" spans="1:4" ht="12.75">
      <c r="A4" s="1" t="s">
        <v>2</v>
      </c>
      <c r="B4" s="7" t="s">
        <v>19</v>
      </c>
      <c r="C4" s="6">
        <v>20</v>
      </c>
      <c r="D4" s="6"/>
    </row>
    <row r="5" spans="1:4" ht="12.75">
      <c r="A5" s="1" t="s">
        <v>3</v>
      </c>
      <c r="B5" s="8"/>
      <c r="C5" s="6">
        <v>29.66101694915254</v>
      </c>
      <c r="D5" s="6"/>
    </row>
    <row r="6" spans="1:4" ht="26.25">
      <c r="A6" s="1"/>
      <c r="B6" s="9"/>
      <c r="C6" s="4" t="s">
        <v>20</v>
      </c>
      <c r="D6" s="4" t="s">
        <v>21</v>
      </c>
    </row>
    <row r="7" spans="1:4" ht="12.75">
      <c r="A7" s="1" t="s">
        <v>4</v>
      </c>
      <c r="B7" s="3">
        <v>518.8</v>
      </c>
      <c r="C7" s="3">
        <v>737.5</v>
      </c>
      <c r="D7" s="3">
        <v>518.8</v>
      </c>
    </row>
    <row r="8" spans="1:4" ht="15">
      <c r="A8" s="1" t="s">
        <v>5</v>
      </c>
      <c r="B8" s="5">
        <v>115.705</v>
      </c>
      <c r="C8" s="5">
        <v>153.999</v>
      </c>
      <c r="D8" s="5">
        <v>123.609</v>
      </c>
    </row>
    <row r="9" spans="1:4" ht="15">
      <c r="A9" s="1" t="s">
        <v>6</v>
      </c>
      <c r="B9" s="5">
        <v>13.08</v>
      </c>
      <c r="C9" s="5">
        <v>17.214</v>
      </c>
      <c r="D9" s="5">
        <v>13.601</v>
      </c>
    </row>
    <row r="10" spans="1:4" ht="12.75">
      <c r="A10" s="1" t="s">
        <v>7</v>
      </c>
      <c r="B10" s="5">
        <v>19.79</v>
      </c>
      <c r="C10" s="5">
        <v>20.31</v>
      </c>
      <c r="D10" s="5">
        <v>20.31</v>
      </c>
    </row>
    <row r="11" spans="1:4" ht="12.75">
      <c r="A11" s="1" t="s">
        <v>8</v>
      </c>
      <c r="B11" s="5">
        <v>19.14</v>
      </c>
      <c r="C11" s="5">
        <v>19.29</v>
      </c>
      <c r="D11" s="5">
        <v>19.62</v>
      </c>
    </row>
    <row r="12" spans="1:4" ht="12.75">
      <c r="A12" s="1" t="s">
        <v>9</v>
      </c>
      <c r="B12" s="5">
        <v>18.6</v>
      </c>
      <c r="C12" s="5">
        <v>18.11</v>
      </c>
      <c r="D12" s="5">
        <v>18.95</v>
      </c>
    </row>
    <row r="13" spans="1:4" ht="12.75">
      <c r="A13" s="1" t="s">
        <v>10</v>
      </c>
      <c r="B13" s="5">
        <v>18.4</v>
      </c>
      <c r="C13" s="5">
        <v>18.4</v>
      </c>
      <c r="D13" s="5">
        <v>19.2</v>
      </c>
    </row>
    <row r="14" spans="1:4" ht="12.75">
      <c r="A14" s="1" t="s">
        <v>11</v>
      </c>
      <c r="B14" s="5">
        <v>21.85</v>
      </c>
      <c r="C14" s="5">
        <v>21.21</v>
      </c>
      <c r="D14" s="5">
        <v>21.21</v>
      </c>
    </row>
    <row r="15" spans="1:4" ht="12.75">
      <c r="A15" s="1" t="s">
        <v>12</v>
      </c>
      <c r="B15" s="5">
        <v>0.5</v>
      </c>
      <c r="C15" s="5">
        <v>0.496</v>
      </c>
      <c r="D15" s="5">
        <v>0.493</v>
      </c>
    </row>
    <row r="16" spans="1:4" ht="15">
      <c r="A16" s="1" t="s">
        <v>13</v>
      </c>
      <c r="B16" s="5">
        <v>32.851</v>
      </c>
      <c r="C16" s="5">
        <v>44.629</v>
      </c>
      <c r="D16" s="5">
        <v>43.964</v>
      </c>
    </row>
    <row r="17" spans="1:4" ht="15">
      <c r="A17" s="1" t="s">
        <v>14</v>
      </c>
      <c r="B17" s="5">
        <v>81.249</v>
      </c>
      <c r="C17" s="5">
        <v>107.024</v>
      </c>
      <c r="D17" s="5">
        <v>78.094</v>
      </c>
    </row>
    <row r="18" spans="1:4" ht="15">
      <c r="A18" s="1" t="s">
        <v>15</v>
      </c>
      <c r="B18" s="5">
        <v>8.367142857142856</v>
      </c>
      <c r="C18" s="5">
        <v>11.1</v>
      </c>
      <c r="D18" s="5">
        <v>8.2</v>
      </c>
    </row>
    <row r="19" spans="1:4" ht="15">
      <c r="A19" s="1" t="s">
        <v>16</v>
      </c>
      <c r="B19" s="5"/>
      <c r="C19" s="5">
        <v>1.041</v>
      </c>
      <c r="D19" s="5">
        <v>0.136</v>
      </c>
    </row>
  </sheetData>
  <mergeCells count="5">
    <mergeCell ref="C2:D2"/>
    <mergeCell ref="C3:D3"/>
    <mergeCell ref="B4:B6"/>
    <mergeCell ref="C4:D4"/>
    <mergeCell ref="C5:D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9"/>
  <sheetViews>
    <sheetView workbookViewId="0" topLeftCell="A1">
      <selection activeCell="G20" sqref="G20"/>
    </sheetView>
  </sheetViews>
  <sheetFormatPr defaultColWidth="9.140625" defaultRowHeight="12.75"/>
  <cols>
    <col min="7" max="7" width="17.28125" style="0" customWidth="1"/>
    <col min="12" max="12" width="15.28125" style="0" customWidth="1"/>
    <col min="13" max="13" width="11.140625" style="0" customWidth="1"/>
    <col min="18" max="18" width="16.421875" style="0" customWidth="1"/>
    <col min="21" max="21" width="29.28125" style="0" customWidth="1"/>
    <col min="22" max="22" width="13.7109375" style="0" customWidth="1"/>
    <col min="23" max="23" width="9.28125" style="0" customWidth="1"/>
    <col min="26" max="26" width="9.421875" style="0" customWidth="1"/>
    <col min="31" max="31" width="9.421875" style="0" customWidth="1"/>
  </cols>
  <sheetData>
    <row r="1" spans="1:33" ht="15">
      <c r="A1" t="s">
        <v>22</v>
      </c>
      <c r="B1" t="s">
        <v>23</v>
      </c>
      <c r="C1" t="s">
        <v>68</v>
      </c>
      <c r="D1" t="s">
        <v>69</v>
      </c>
      <c r="E1" t="s">
        <v>70</v>
      </c>
      <c r="F1" t="s">
        <v>71</v>
      </c>
      <c r="G1" t="s">
        <v>24</v>
      </c>
      <c r="H1" t="s">
        <v>56</v>
      </c>
      <c r="I1" t="s">
        <v>25</v>
      </c>
      <c r="J1" t="s">
        <v>26</v>
      </c>
      <c r="K1" t="s">
        <v>54</v>
      </c>
      <c r="L1" t="s">
        <v>27</v>
      </c>
      <c r="M1" t="s">
        <v>41</v>
      </c>
      <c r="N1" s="10" t="s">
        <v>28</v>
      </c>
      <c r="O1" s="10" t="s">
        <v>29</v>
      </c>
      <c r="P1" s="10" t="s">
        <v>30</v>
      </c>
      <c r="Q1" t="s">
        <v>67</v>
      </c>
      <c r="R1" t="s">
        <v>32</v>
      </c>
      <c r="S1" t="s">
        <v>39</v>
      </c>
      <c r="T1" t="s">
        <v>59</v>
      </c>
      <c r="AC1" s="11">
        <v>1997</v>
      </c>
      <c r="AD1" s="11"/>
      <c r="AE1" s="11">
        <v>2000</v>
      </c>
      <c r="AF1" s="11"/>
      <c r="AG1" t="s">
        <v>60</v>
      </c>
    </row>
    <row r="2" spans="1:34" ht="12.75">
      <c r="A2">
        <v>1</v>
      </c>
      <c r="B2">
        <v>3</v>
      </c>
      <c r="C2">
        <v>20.4</v>
      </c>
      <c r="D2">
        <f>IF(ABS(C2-FLOOR(C2,2))&lt;ABS(C2-CEILING(C2,2)),FLOOR(C2,2),CEILING(C2,2))</f>
        <v>20</v>
      </c>
      <c r="E2">
        <v>22</v>
      </c>
      <c r="F2">
        <f>IF(ABS(E2-FLOOR(E2,2))&lt;ABS(E2-CEILING(E2,2)),FLOOR(E2,2),CEILING(E2,2))</f>
        <v>22</v>
      </c>
      <c r="G2">
        <f>IF(Q2=1,E2,"")</f>
        <v>22</v>
      </c>
      <c r="H2">
        <v>17</v>
      </c>
      <c r="I2">
        <v>18.4</v>
      </c>
      <c r="J2">
        <f>IF(Q2=1,I2,"")</f>
        <v>18.4</v>
      </c>
      <c r="K2">
        <v>6.5</v>
      </c>
      <c r="L2">
        <f>IF(Q2=1,K2,"")</f>
        <v>6.5</v>
      </c>
      <c r="N2" s="12">
        <v>37.90967210541893</v>
      </c>
      <c r="O2" s="12">
        <v>1.2945438500190058</v>
      </c>
      <c r="P2" s="12">
        <v>-1.027</v>
      </c>
      <c r="Q2">
        <v>1</v>
      </c>
      <c r="R2" s="13">
        <f>0.011197*C2^2.10253*(0.986)^C2*H2^3.98519*(H2-1.3)^-2.659</f>
        <v>252.00143866620542</v>
      </c>
      <c r="S2">
        <f>((E2-C2)*10)/3.5</f>
        <v>4.571428571428576</v>
      </c>
      <c r="T2">
        <f>((I2-H2)*100)/3.5</f>
        <v>39.99999999999996</v>
      </c>
      <c r="U2" s="25" t="s">
        <v>23</v>
      </c>
      <c r="V2" s="14" t="s">
        <v>55</v>
      </c>
      <c r="X2">
        <v>6</v>
      </c>
      <c r="Y2">
        <f>IF(ISNUMBER(VLOOKUP(X2,$U$6:$V$19,2,FALSE)),VLOOKUP(X2,$U$6:$V$19,2,FALSE),"")</f>
      </c>
      <c r="Z2" s="15">
        <f>IF(ISNUMBER(Y2/SUM($Y$2:$Y$13)),(Y2/SUM($Y$2:$Y$13)),"")</f>
      </c>
      <c r="AB2">
        <v>6</v>
      </c>
      <c r="AD2" s="15" t="s">
        <v>37</v>
      </c>
      <c r="AF2" s="15" t="s">
        <v>37</v>
      </c>
      <c r="AH2" s="15" t="s">
        <v>37</v>
      </c>
    </row>
    <row r="3" spans="1:34" ht="12.75">
      <c r="A3">
        <v>2</v>
      </c>
      <c r="B3">
        <v>3</v>
      </c>
      <c r="C3">
        <v>15</v>
      </c>
      <c r="D3">
        <f aca="true" t="shared" si="0" ref="D3:D66">IF(ABS(C3-FLOOR(C3,2))&lt;ABS(C3-CEILING(C3,2)),FLOOR(C3,2),CEILING(C3,2))</f>
        <v>16</v>
      </c>
      <c r="E3">
        <v>16.7</v>
      </c>
      <c r="F3">
        <f aca="true" t="shared" si="1" ref="F3:F66">IF(ABS(E3-FLOOR(E3,2))&lt;ABS(E3-CEILING(E3,2)),FLOOR(E3,2),CEILING(E3,2))</f>
        <v>16</v>
      </c>
      <c r="G3">
        <f aca="true" t="shared" si="2" ref="G3:G66">IF(Q3=1,E3,"")</f>
        <v>16.7</v>
      </c>
      <c r="H3">
        <v>18.5</v>
      </c>
      <c r="I3">
        <v>20.5</v>
      </c>
      <c r="J3">
        <f aca="true" t="shared" si="3" ref="J3:J66">IF(Q3=1,I3,"")</f>
        <v>20.5</v>
      </c>
      <c r="K3">
        <v>6.9</v>
      </c>
      <c r="L3">
        <f aca="true" t="shared" si="4" ref="L3:L66">IF(Q3=1,K3,"")</f>
        <v>6.9</v>
      </c>
      <c r="N3" s="12">
        <v>31.733187978127955</v>
      </c>
      <c r="O3" s="12">
        <v>3.674992090439845</v>
      </c>
      <c r="P3" s="12">
        <v>-1.13</v>
      </c>
      <c r="Q3">
        <v>1</v>
      </c>
      <c r="R3" s="13">
        <f aca="true" t="shared" si="5" ref="R3:R66">0.011197*C3^2.10253*(0.986)^C3*H3^3.98519*(H3-1.3)^-2.659</f>
        <v>156.55700958510388</v>
      </c>
      <c r="S3">
        <f aca="true" t="shared" si="6" ref="S3:S66">((E3-C3)*10)/3.5</f>
        <v>4.857142857142855</v>
      </c>
      <c r="T3">
        <f aca="true" t="shared" si="7" ref="T3:T66">((I3-H3)*100)/3.5</f>
        <v>57.142857142857146</v>
      </c>
      <c r="X3">
        <v>8</v>
      </c>
      <c r="Y3">
        <f aca="true" t="shared" si="8" ref="Y3:Y13">IF(ISNUMBER(VLOOKUP(X3,$U$6:$V$19,2,FALSE)),VLOOKUP(X3,$U$6:$V$19,2,FALSE),"")</f>
      </c>
      <c r="Z3" s="15">
        <f aca="true" t="shared" si="9" ref="Z3:Z13">IF(ISNUMBER(Y3/SUM($Y$2:$Y$13)),(Y3/SUM($Y$2:$Y$13)),"")</f>
      </c>
      <c r="AB3">
        <v>8</v>
      </c>
      <c r="AD3" s="15" t="s">
        <v>37</v>
      </c>
      <c r="AF3" s="15" t="s">
        <v>37</v>
      </c>
      <c r="AH3" s="15" t="s">
        <v>37</v>
      </c>
    </row>
    <row r="4" spans="1:34" ht="12.75">
      <c r="A4">
        <v>3</v>
      </c>
      <c r="B4">
        <v>3</v>
      </c>
      <c r="C4">
        <v>19.2</v>
      </c>
      <c r="D4">
        <f t="shared" si="0"/>
        <v>20</v>
      </c>
      <c r="E4">
        <v>20.5</v>
      </c>
      <c r="F4">
        <f t="shared" si="1"/>
        <v>20</v>
      </c>
      <c r="G4">
        <f t="shared" si="2"/>
        <v>20.5</v>
      </c>
      <c r="H4">
        <v>18.1</v>
      </c>
      <c r="I4">
        <v>19.4</v>
      </c>
      <c r="J4">
        <f t="shared" si="3"/>
        <v>19.4</v>
      </c>
      <c r="K4">
        <v>6</v>
      </c>
      <c r="L4">
        <f t="shared" si="4"/>
        <v>6</v>
      </c>
      <c r="N4" s="12">
        <v>33.003562390144296</v>
      </c>
      <c r="O4" s="12">
        <v>6.215911186612356</v>
      </c>
      <c r="P4" s="12">
        <v>-0.7709999999999999</v>
      </c>
      <c r="Q4">
        <v>1</v>
      </c>
      <c r="R4" s="13">
        <f t="shared" si="5"/>
        <v>241.94044613143436</v>
      </c>
      <c r="S4">
        <f t="shared" si="6"/>
        <v>3.714285714285716</v>
      </c>
      <c r="T4">
        <f t="shared" si="7"/>
        <v>37.14285714285706</v>
      </c>
      <c r="U4" s="16" t="s">
        <v>58</v>
      </c>
      <c r="V4" s="17"/>
      <c r="X4">
        <v>10</v>
      </c>
      <c r="Y4">
        <f t="shared" si="8"/>
        <v>2</v>
      </c>
      <c r="Z4" s="15">
        <f t="shared" si="9"/>
        <v>0.024096385542168676</v>
      </c>
      <c r="AB4">
        <v>10</v>
      </c>
      <c r="AC4">
        <v>3</v>
      </c>
      <c r="AD4" s="15">
        <v>0.03614457831325301</v>
      </c>
      <c r="AE4">
        <v>2</v>
      </c>
      <c r="AF4" s="15">
        <v>0.024096385542168676</v>
      </c>
      <c r="AH4" s="15" t="s">
        <v>37</v>
      </c>
    </row>
    <row r="5" spans="1:34" ht="12.75">
      <c r="A5">
        <v>4</v>
      </c>
      <c r="B5">
        <v>3</v>
      </c>
      <c r="C5">
        <v>15</v>
      </c>
      <c r="D5">
        <f t="shared" si="0"/>
        <v>16</v>
      </c>
      <c r="E5">
        <v>15.8</v>
      </c>
      <c r="F5">
        <f t="shared" si="1"/>
        <v>16</v>
      </c>
      <c r="G5">
        <f t="shared" si="2"/>
        <v>15.8</v>
      </c>
      <c r="H5">
        <v>15.5</v>
      </c>
      <c r="I5">
        <v>17.5</v>
      </c>
      <c r="J5">
        <f t="shared" si="3"/>
        <v>17.5</v>
      </c>
      <c r="K5">
        <v>5.6</v>
      </c>
      <c r="L5">
        <f t="shared" si="4"/>
        <v>5.6</v>
      </c>
      <c r="N5" s="12">
        <v>38.04426937015311</v>
      </c>
      <c r="O5" s="12">
        <v>7.5114061274324335</v>
      </c>
      <c r="P5" s="12">
        <v>-0.9629999999999999</v>
      </c>
      <c r="Q5">
        <v>1</v>
      </c>
      <c r="R5" s="13">
        <f t="shared" si="5"/>
        <v>128.76144141859717</v>
      </c>
      <c r="S5">
        <f t="shared" si="6"/>
        <v>2.285714285714288</v>
      </c>
      <c r="T5">
        <f t="shared" si="7"/>
        <v>57.142857142857146</v>
      </c>
      <c r="U5" s="25" t="s">
        <v>57</v>
      </c>
      <c r="V5" s="17" t="s">
        <v>35</v>
      </c>
      <c r="X5">
        <v>12</v>
      </c>
      <c r="Y5">
        <f t="shared" si="8"/>
        <v>6</v>
      </c>
      <c r="Z5" s="15">
        <f t="shared" si="9"/>
        <v>0.07228915662650602</v>
      </c>
      <c r="AB5">
        <v>12</v>
      </c>
      <c r="AC5">
        <v>8</v>
      </c>
      <c r="AD5" s="15">
        <v>0.0963855421686747</v>
      </c>
      <c r="AE5">
        <v>6</v>
      </c>
      <c r="AF5" s="15">
        <v>0.07228915662650602</v>
      </c>
      <c r="AH5" s="15" t="s">
        <v>37</v>
      </c>
    </row>
    <row r="6" spans="1:34" ht="12.75">
      <c r="A6">
        <v>5</v>
      </c>
      <c r="B6">
        <v>3</v>
      </c>
      <c r="C6">
        <v>11.5</v>
      </c>
      <c r="D6">
        <f t="shared" si="0"/>
        <v>12</v>
      </c>
      <c r="E6">
        <v>13.1</v>
      </c>
      <c r="F6">
        <f t="shared" si="1"/>
        <v>14</v>
      </c>
      <c r="G6">
        <f t="shared" si="2"/>
        <v>13.1</v>
      </c>
      <c r="H6">
        <v>15.5</v>
      </c>
      <c r="I6">
        <v>17.1</v>
      </c>
      <c r="J6">
        <f t="shared" si="3"/>
        <v>17.1</v>
      </c>
      <c r="K6">
        <v>7.1</v>
      </c>
      <c r="L6">
        <f t="shared" si="4"/>
        <v>7.1</v>
      </c>
      <c r="M6" t="s">
        <v>63</v>
      </c>
      <c r="N6" s="12">
        <v>37.43289039362964</v>
      </c>
      <c r="O6" s="12">
        <v>10.719451287193298</v>
      </c>
      <c r="P6" s="12">
        <v>-0.853</v>
      </c>
      <c r="Q6">
        <v>1</v>
      </c>
      <c r="R6" s="13">
        <f t="shared" si="5"/>
        <v>77.37461531238752</v>
      </c>
      <c r="S6">
        <f t="shared" si="6"/>
        <v>4.57142857142857</v>
      </c>
      <c r="T6">
        <f t="shared" si="7"/>
        <v>45.71428571428576</v>
      </c>
      <c r="U6" s="16">
        <v>10</v>
      </c>
      <c r="V6" s="18">
        <v>2</v>
      </c>
      <c r="X6">
        <v>14</v>
      </c>
      <c r="Y6">
        <f t="shared" si="8"/>
        <v>5</v>
      </c>
      <c r="Z6" s="15">
        <f t="shared" si="9"/>
        <v>0.060240963855421686</v>
      </c>
      <c r="AB6">
        <v>14</v>
      </c>
      <c r="AC6">
        <v>8</v>
      </c>
      <c r="AD6" s="15">
        <v>0.0963855421686747</v>
      </c>
      <c r="AE6">
        <v>5</v>
      </c>
      <c r="AF6" s="15">
        <v>0.060240963855421686</v>
      </c>
      <c r="AG6">
        <v>3</v>
      </c>
      <c r="AH6" s="15">
        <v>0.0379746835443038</v>
      </c>
    </row>
    <row r="7" spans="1:34" ht="12.75">
      <c r="A7">
        <v>6</v>
      </c>
      <c r="B7">
        <v>3</v>
      </c>
      <c r="C7">
        <v>16.5</v>
      </c>
      <c r="D7">
        <f t="shared" si="0"/>
        <v>16</v>
      </c>
      <c r="E7">
        <v>18.4</v>
      </c>
      <c r="F7">
        <f t="shared" si="1"/>
        <v>18</v>
      </c>
      <c r="G7">
        <f t="shared" si="2"/>
        <v>18.4</v>
      </c>
      <c r="H7">
        <v>15</v>
      </c>
      <c r="I7">
        <v>17.8</v>
      </c>
      <c r="J7">
        <f t="shared" si="3"/>
        <v>17.8</v>
      </c>
      <c r="K7">
        <v>5.4</v>
      </c>
      <c r="L7">
        <f t="shared" si="4"/>
        <v>5.4</v>
      </c>
      <c r="M7" t="s">
        <v>64</v>
      </c>
      <c r="N7" s="12">
        <v>34.595799449354715</v>
      </c>
      <c r="O7" s="12">
        <v>11.170822502395614</v>
      </c>
      <c r="P7" s="12">
        <v>-0.401</v>
      </c>
      <c r="Q7">
        <v>1</v>
      </c>
      <c r="R7" s="13">
        <f t="shared" si="5"/>
        <v>148.687489452568</v>
      </c>
      <c r="S7">
        <f t="shared" si="6"/>
        <v>5.428571428571424</v>
      </c>
      <c r="T7">
        <f t="shared" si="7"/>
        <v>80.00000000000001</v>
      </c>
      <c r="U7" s="19">
        <v>12</v>
      </c>
      <c r="V7" s="20">
        <v>6</v>
      </c>
      <c r="X7">
        <v>16</v>
      </c>
      <c r="Y7">
        <f t="shared" si="8"/>
        <v>20</v>
      </c>
      <c r="Z7" s="15">
        <f t="shared" si="9"/>
        <v>0.24096385542168675</v>
      </c>
      <c r="AB7">
        <v>16</v>
      </c>
      <c r="AC7">
        <v>36</v>
      </c>
      <c r="AD7" s="15">
        <v>0.43373493975903615</v>
      </c>
      <c r="AE7">
        <v>20</v>
      </c>
      <c r="AF7" s="15">
        <v>0.24096385542168675</v>
      </c>
      <c r="AG7">
        <v>16</v>
      </c>
      <c r="AH7" s="15">
        <v>0.20253164556962025</v>
      </c>
    </row>
    <row r="8" spans="1:34" ht="12.75">
      <c r="A8">
        <v>7</v>
      </c>
      <c r="B8">
        <v>3</v>
      </c>
      <c r="C8">
        <v>14.6</v>
      </c>
      <c r="D8">
        <f t="shared" si="0"/>
        <v>14</v>
      </c>
      <c r="E8">
        <v>15.8</v>
      </c>
      <c r="F8">
        <f t="shared" si="1"/>
        <v>16</v>
      </c>
      <c r="G8">
        <f t="shared" si="2"/>
        <v>15.8</v>
      </c>
      <c r="H8">
        <v>15.5</v>
      </c>
      <c r="I8">
        <v>17.4</v>
      </c>
      <c r="J8">
        <f t="shared" si="3"/>
        <v>17.4</v>
      </c>
      <c r="K8">
        <v>7.8</v>
      </c>
      <c r="L8">
        <f t="shared" si="4"/>
        <v>7.8</v>
      </c>
      <c r="N8" s="12">
        <v>35.40033378661904</v>
      </c>
      <c r="O8" s="12">
        <v>13.818596756398897</v>
      </c>
      <c r="P8" s="12">
        <v>-0.596</v>
      </c>
      <c r="Q8">
        <v>1</v>
      </c>
      <c r="R8" s="13">
        <f t="shared" si="5"/>
        <v>122.33612461943315</v>
      </c>
      <c r="S8">
        <f t="shared" si="6"/>
        <v>3.4285714285714315</v>
      </c>
      <c r="T8">
        <f t="shared" si="7"/>
        <v>54.28571428571424</v>
      </c>
      <c r="U8" s="19">
        <v>14</v>
      </c>
      <c r="V8" s="20">
        <v>5</v>
      </c>
      <c r="X8">
        <v>18</v>
      </c>
      <c r="Y8">
        <f t="shared" si="8"/>
        <v>27</v>
      </c>
      <c r="Z8" s="15">
        <f t="shared" si="9"/>
        <v>0.3253012048192771</v>
      </c>
      <c r="AB8">
        <v>18</v>
      </c>
      <c r="AC8">
        <v>16</v>
      </c>
      <c r="AD8" s="15">
        <v>0.1927710843373494</v>
      </c>
      <c r="AE8">
        <v>27</v>
      </c>
      <c r="AF8" s="15">
        <v>0.3253012048192771</v>
      </c>
      <c r="AG8">
        <v>24</v>
      </c>
      <c r="AH8" s="15">
        <v>0.3037974683544304</v>
      </c>
    </row>
    <row r="9" spans="1:34" ht="12.75">
      <c r="A9">
        <v>8</v>
      </c>
      <c r="B9">
        <v>3</v>
      </c>
      <c r="C9">
        <v>12.1</v>
      </c>
      <c r="D9">
        <f t="shared" si="0"/>
        <v>12</v>
      </c>
      <c r="E9">
        <v>12.7</v>
      </c>
      <c r="F9">
        <f t="shared" si="1"/>
        <v>12</v>
      </c>
      <c r="G9">
        <f t="shared" si="2"/>
        <v>12.7</v>
      </c>
      <c r="H9">
        <v>13.7</v>
      </c>
      <c r="I9">
        <v>15.7</v>
      </c>
      <c r="J9">
        <f t="shared" si="3"/>
        <v>15.7</v>
      </c>
      <c r="K9">
        <v>6.1</v>
      </c>
      <c r="L9">
        <f t="shared" si="4"/>
        <v>6.1</v>
      </c>
      <c r="N9" s="12">
        <v>38.51084334841658</v>
      </c>
      <c r="O9" s="12">
        <v>13.753733315493582</v>
      </c>
      <c r="P9" s="12">
        <v>-0.919</v>
      </c>
      <c r="Q9">
        <v>1</v>
      </c>
      <c r="R9" s="13">
        <f t="shared" si="5"/>
        <v>74.858349914228</v>
      </c>
      <c r="S9">
        <f t="shared" si="6"/>
        <v>1.7142857142857133</v>
      </c>
      <c r="T9">
        <f t="shared" si="7"/>
        <v>57.142857142857146</v>
      </c>
      <c r="U9" s="19">
        <v>16</v>
      </c>
      <c r="V9" s="20">
        <v>20</v>
      </c>
      <c r="X9">
        <v>20</v>
      </c>
      <c r="Y9">
        <f t="shared" si="8"/>
        <v>13</v>
      </c>
      <c r="Z9" s="15">
        <f t="shared" si="9"/>
        <v>0.1566265060240964</v>
      </c>
      <c r="AB9">
        <v>20</v>
      </c>
      <c r="AC9">
        <v>10</v>
      </c>
      <c r="AD9" s="15">
        <v>0.12048192771084337</v>
      </c>
      <c r="AE9">
        <v>13</v>
      </c>
      <c r="AF9" s="15">
        <v>0.1566265060240964</v>
      </c>
      <c r="AG9">
        <v>28</v>
      </c>
      <c r="AH9" s="15">
        <v>0.35443037974683544</v>
      </c>
    </row>
    <row r="10" spans="1:34" ht="12.75">
      <c r="A10">
        <v>9</v>
      </c>
      <c r="B10">
        <v>3</v>
      </c>
      <c r="C10">
        <v>15.1</v>
      </c>
      <c r="D10">
        <f t="shared" si="0"/>
        <v>16</v>
      </c>
      <c r="E10">
        <v>17.8</v>
      </c>
      <c r="F10">
        <f t="shared" si="1"/>
        <v>18</v>
      </c>
      <c r="G10">
        <f t="shared" si="2"/>
        <v>17.8</v>
      </c>
      <c r="H10">
        <v>16.6</v>
      </c>
      <c r="I10">
        <v>18.8</v>
      </c>
      <c r="J10">
        <f t="shared" si="3"/>
        <v>18.8</v>
      </c>
      <c r="K10">
        <v>6.2</v>
      </c>
      <c r="L10">
        <f t="shared" si="4"/>
        <v>6.2</v>
      </c>
      <c r="N10" s="12">
        <v>33.27984063863909</v>
      </c>
      <c r="O10" s="12">
        <v>17.361760428792543</v>
      </c>
      <c r="P10" s="12">
        <v>-0.06200000000000001</v>
      </c>
      <c r="Q10">
        <v>1</v>
      </c>
      <c r="R10" s="13">
        <f t="shared" si="5"/>
        <v>140.52239129329422</v>
      </c>
      <c r="S10">
        <f t="shared" si="6"/>
        <v>7.714285714285717</v>
      </c>
      <c r="T10">
        <f t="shared" si="7"/>
        <v>62.85714285714284</v>
      </c>
      <c r="U10" s="19">
        <v>18</v>
      </c>
      <c r="V10" s="20">
        <v>27</v>
      </c>
      <c r="X10">
        <v>22</v>
      </c>
      <c r="Y10">
        <f t="shared" si="8"/>
        <v>8</v>
      </c>
      <c r="Z10" s="15">
        <f t="shared" si="9"/>
        <v>0.0963855421686747</v>
      </c>
      <c r="AB10">
        <v>22</v>
      </c>
      <c r="AC10">
        <v>1</v>
      </c>
      <c r="AD10" s="15">
        <v>0.012048192771084338</v>
      </c>
      <c r="AE10">
        <v>8</v>
      </c>
      <c r="AF10" s="15">
        <v>0.0963855421686747</v>
      </c>
      <c r="AG10">
        <v>7</v>
      </c>
      <c r="AH10" s="15">
        <v>0.08860759493670886</v>
      </c>
    </row>
    <row r="11" spans="1:34" ht="12.75">
      <c r="A11">
        <v>10</v>
      </c>
      <c r="B11">
        <v>3</v>
      </c>
      <c r="C11">
        <v>16.3</v>
      </c>
      <c r="D11">
        <f t="shared" si="0"/>
        <v>16</v>
      </c>
      <c r="E11">
        <v>18</v>
      </c>
      <c r="F11">
        <f t="shared" si="1"/>
        <v>18</v>
      </c>
      <c r="G11">
        <f t="shared" si="2"/>
        <v>18</v>
      </c>
      <c r="H11">
        <v>16.5</v>
      </c>
      <c r="I11">
        <v>18</v>
      </c>
      <c r="J11">
        <f t="shared" si="3"/>
        <v>18</v>
      </c>
      <c r="K11">
        <v>6.4</v>
      </c>
      <c r="L11">
        <f t="shared" si="4"/>
        <v>6.4</v>
      </c>
      <c r="M11" t="s">
        <v>63</v>
      </c>
      <c r="N11" s="12">
        <v>36.32541809040499</v>
      </c>
      <c r="O11" s="12">
        <v>21.423043352364235</v>
      </c>
      <c r="P11" s="12">
        <v>-0.05900000000000001</v>
      </c>
      <c r="Q11">
        <v>1</v>
      </c>
      <c r="R11" s="13">
        <f t="shared" si="5"/>
        <v>161.19031163803714</v>
      </c>
      <c r="S11">
        <f t="shared" si="6"/>
        <v>4.857142857142855</v>
      </c>
      <c r="T11">
        <f t="shared" si="7"/>
        <v>42.857142857142854</v>
      </c>
      <c r="U11" s="19">
        <v>20</v>
      </c>
      <c r="V11" s="20">
        <v>13</v>
      </c>
      <c r="X11">
        <v>24</v>
      </c>
      <c r="Y11">
        <f t="shared" si="8"/>
        <v>1</v>
      </c>
      <c r="Z11" s="15">
        <f t="shared" si="9"/>
        <v>0.012048192771084338</v>
      </c>
      <c r="AB11">
        <v>24</v>
      </c>
      <c r="AC11">
        <v>1</v>
      </c>
      <c r="AD11" s="15">
        <v>0.012048192771084338</v>
      </c>
      <c r="AE11">
        <v>1</v>
      </c>
      <c r="AF11" s="15">
        <v>0.012048192771084338</v>
      </c>
      <c r="AG11">
        <v>1</v>
      </c>
      <c r="AH11" s="15">
        <v>0.012658227848101266</v>
      </c>
    </row>
    <row r="12" spans="1:34" ht="12.75">
      <c r="A12">
        <v>11</v>
      </c>
      <c r="B12">
        <v>3</v>
      </c>
      <c r="C12">
        <v>18.7</v>
      </c>
      <c r="D12">
        <f t="shared" si="0"/>
        <v>18</v>
      </c>
      <c r="E12">
        <v>20.4</v>
      </c>
      <c r="F12">
        <f t="shared" si="1"/>
        <v>20</v>
      </c>
      <c r="G12">
        <f t="shared" si="2"/>
        <v>20.4</v>
      </c>
      <c r="H12">
        <v>18</v>
      </c>
      <c r="I12">
        <v>20.5</v>
      </c>
      <c r="J12">
        <f t="shared" si="3"/>
        <v>20.5</v>
      </c>
      <c r="K12">
        <v>6</v>
      </c>
      <c r="L12">
        <f t="shared" si="4"/>
        <v>6</v>
      </c>
      <c r="M12" t="s">
        <v>63</v>
      </c>
      <c r="N12" s="12">
        <v>34.01200166484756</v>
      </c>
      <c r="O12" s="12">
        <v>23.02035435588268</v>
      </c>
      <c r="P12" s="12">
        <v>-0.018000000000000002</v>
      </c>
      <c r="Q12">
        <v>1</v>
      </c>
      <c r="R12" s="13">
        <f t="shared" si="5"/>
        <v>229.07698496081565</v>
      </c>
      <c r="S12">
        <f t="shared" si="6"/>
        <v>4.857142857142855</v>
      </c>
      <c r="T12">
        <f t="shared" si="7"/>
        <v>71.42857142857143</v>
      </c>
      <c r="U12" s="19">
        <v>22</v>
      </c>
      <c r="V12" s="20">
        <v>8</v>
      </c>
      <c r="X12">
        <v>26</v>
      </c>
      <c r="Y12">
        <f t="shared" si="8"/>
        <v>1</v>
      </c>
      <c r="Z12" s="15">
        <f t="shared" si="9"/>
        <v>0.012048192771084338</v>
      </c>
      <c r="AB12">
        <v>26</v>
      </c>
      <c r="AD12" s="15" t="s">
        <v>37</v>
      </c>
      <c r="AE12">
        <v>1</v>
      </c>
      <c r="AF12" s="15">
        <v>0.012048192771084338</v>
      </c>
      <c r="AH12" s="15" t="s">
        <v>37</v>
      </c>
    </row>
    <row r="13" spans="1:34" ht="12.75">
      <c r="A13">
        <v>12</v>
      </c>
      <c r="B13">
        <v>3</v>
      </c>
      <c r="C13">
        <v>15.2</v>
      </c>
      <c r="D13">
        <f t="shared" si="0"/>
        <v>16</v>
      </c>
      <c r="E13">
        <v>16.8</v>
      </c>
      <c r="F13">
        <f t="shared" si="1"/>
        <v>16</v>
      </c>
      <c r="G13">
        <f t="shared" si="2"/>
        <v>16.8</v>
      </c>
      <c r="H13">
        <v>16</v>
      </c>
      <c r="I13">
        <v>18.2</v>
      </c>
      <c r="J13">
        <f t="shared" si="3"/>
        <v>18.2</v>
      </c>
      <c r="K13">
        <v>8.1</v>
      </c>
      <c r="L13">
        <f t="shared" si="4"/>
        <v>8.1</v>
      </c>
      <c r="N13" s="12">
        <v>30.996848453709433</v>
      </c>
      <c r="O13" s="12">
        <v>18.846047693290263</v>
      </c>
      <c r="P13" s="12">
        <v>-0.075</v>
      </c>
      <c r="Q13">
        <v>1</v>
      </c>
      <c r="R13" s="13">
        <f t="shared" si="5"/>
        <v>136.66034251224482</v>
      </c>
      <c r="S13">
        <f t="shared" si="6"/>
        <v>4.571428571428576</v>
      </c>
      <c r="T13">
        <f t="shared" si="7"/>
        <v>62.85714285714284</v>
      </c>
      <c r="U13" s="19">
        <v>24</v>
      </c>
      <c r="V13" s="20">
        <v>1</v>
      </c>
      <c r="X13">
        <v>28</v>
      </c>
      <c r="Y13">
        <f t="shared" si="8"/>
      </c>
      <c r="Z13" s="15">
        <f t="shared" si="9"/>
      </c>
      <c r="AB13">
        <v>28</v>
      </c>
      <c r="AD13" s="15" t="s">
        <v>37</v>
      </c>
      <c r="AF13" s="15" t="s">
        <v>37</v>
      </c>
      <c r="AH13" s="15" t="s">
        <v>37</v>
      </c>
    </row>
    <row r="14" spans="1:31" ht="12.75">
      <c r="A14">
        <v>13</v>
      </c>
      <c r="B14">
        <v>3</v>
      </c>
      <c r="C14">
        <v>12.3</v>
      </c>
      <c r="D14">
        <f t="shared" si="0"/>
        <v>12</v>
      </c>
      <c r="E14">
        <v>13.6</v>
      </c>
      <c r="F14">
        <f t="shared" si="1"/>
        <v>14</v>
      </c>
      <c r="G14">
        <f t="shared" si="2"/>
        <v>13.6</v>
      </c>
      <c r="H14">
        <v>14.9</v>
      </c>
      <c r="I14">
        <v>17.2</v>
      </c>
      <c r="J14">
        <f t="shared" si="3"/>
        <v>17.2</v>
      </c>
      <c r="K14">
        <v>7</v>
      </c>
      <c r="L14">
        <f t="shared" si="4"/>
        <v>7</v>
      </c>
      <c r="N14" s="12">
        <v>31.72947943827506</v>
      </c>
      <c r="O14" s="12">
        <v>28.044413898245054</v>
      </c>
      <c r="P14" s="12">
        <v>0.025999999999999995</v>
      </c>
      <c r="Q14">
        <v>1</v>
      </c>
      <c r="R14" s="13">
        <f t="shared" si="5"/>
        <v>84.45709778395035</v>
      </c>
      <c r="S14">
        <f t="shared" si="6"/>
        <v>3.7142857142857113</v>
      </c>
      <c r="T14">
        <f t="shared" si="7"/>
        <v>65.71428571428568</v>
      </c>
      <c r="U14" s="19">
        <v>26</v>
      </c>
      <c r="V14" s="20">
        <v>1</v>
      </c>
      <c r="AE14" s="15"/>
    </row>
    <row r="15" spans="1:31" ht="12.75">
      <c r="A15">
        <v>14</v>
      </c>
      <c r="B15">
        <v>3</v>
      </c>
      <c r="C15">
        <v>16.7</v>
      </c>
      <c r="D15">
        <f t="shared" si="0"/>
        <v>16</v>
      </c>
      <c r="E15">
        <v>18.3</v>
      </c>
      <c r="F15">
        <f t="shared" si="1"/>
        <v>18</v>
      </c>
      <c r="G15">
        <f t="shared" si="2"/>
        <v>18.3</v>
      </c>
      <c r="H15">
        <v>16</v>
      </c>
      <c r="I15">
        <v>18.6</v>
      </c>
      <c r="J15">
        <f t="shared" si="3"/>
        <v>18.6</v>
      </c>
      <c r="K15">
        <v>6.5</v>
      </c>
      <c r="L15">
        <f t="shared" si="4"/>
        <v>6.5</v>
      </c>
      <c r="M15" t="s">
        <v>63</v>
      </c>
      <c r="N15" s="12">
        <v>37.003881465909814</v>
      </c>
      <c r="O15" s="12">
        <v>26.840221533677703</v>
      </c>
      <c r="P15" s="12">
        <v>-0.0010000000000000009</v>
      </c>
      <c r="Q15">
        <v>1</v>
      </c>
      <c r="R15" s="13">
        <f t="shared" si="5"/>
        <v>163.0776109059832</v>
      </c>
      <c r="S15">
        <f t="shared" si="6"/>
        <v>4.571428571428576</v>
      </c>
      <c r="T15">
        <f t="shared" si="7"/>
        <v>74.28571428571432</v>
      </c>
      <c r="U15" s="21" t="s">
        <v>36</v>
      </c>
      <c r="V15" s="22">
        <v>83</v>
      </c>
      <c r="AE15" s="15"/>
    </row>
    <row r="16" spans="1:31" ht="12.75">
      <c r="A16">
        <v>15</v>
      </c>
      <c r="B16">
        <v>3</v>
      </c>
      <c r="C16">
        <v>16.3</v>
      </c>
      <c r="D16">
        <f t="shared" si="0"/>
        <v>16</v>
      </c>
      <c r="E16">
        <v>17.8</v>
      </c>
      <c r="F16">
        <f t="shared" si="1"/>
        <v>18</v>
      </c>
      <c r="G16">
        <f t="shared" si="2"/>
        <v>17.8</v>
      </c>
      <c r="H16">
        <v>16.1</v>
      </c>
      <c r="I16">
        <v>18.2</v>
      </c>
      <c r="J16">
        <f t="shared" si="3"/>
        <v>18.2</v>
      </c>
      <c r="K16">
        <v>7.8</v>
      </c>
      <c r="L16">
        <f t="shared" si="4"/>
        <v>7.8</v>
      </c>
      <c r="N16" s="12">
        <v>32.11674856596617</v>
      </c>
      <c r="O16" s="12">
        <v>31.44582649049807</v>
      </c>
      <c r="P16" s="12">
        <v>0.1804</v>
      </c>
      <c r="Q16">
        <v>1</v>
      </c>
      <c r="R16" s="13">
        <f t="shared" si="5"/>
        <v>156.91364370345806</v>
      </c>
      <c r="S16">
        <f t="shared" si="6"/>
        <v>4.285714285714286</v>
      </c>
      <c r="T16">
        <f t="shared" si="7"/>
        <v>59.999999999999936</v>
      </c>
      <c r="AE16" s="15"/>
    </row>
    <row r="17" spans="1:31" ht="12.75">
      <c r="A17">
        <v>16</v>
      </c>
      <c r="B17">
        <v>3</v>
      </c>
      <c r="C17">
        <v>17.3</v>
      </c>
      <c r="D17">
        <f t="shared" si="0"/>
        <v>18</v>
      </c>
      <c r="E17">
        <v>20.1</v>
      </c>
      <c r="F17">
        <f t="shared" si="1"/>
        <v>20</v>
      </c>
      <c r="G17">
        <f t="shared" si="2"/>
        <v>20.1</v>
      </c>
      <c r="H17">
        <v>16.9</v>
      </c>
      <c r="I17">
        <v>18.8</v>
      </c>
      <c r="J17">
        <f t="shared" si="3"/>
        <v>18.8</v>
      </c>
      <c r="K17">
        <v>7.5</v>
      </c>
      <c r="L17">
        <f t="shared" si="4"/>
        <v>7.5</v>
      </c>
      <c r="M17" t="s">
        <v>63</v>
      </c>
      <c r="N17" s="12">
        <v>34.942144005611894</v>
      </c>
      <c r="O17" s="12">
        <v>33.86827785422638</v>
      </c>
      <c r="P17" s="12">
        <v>0</v>
      </c>
      <c r="Q17">
        <v>1</v>
      </c>
      <c r="R17" s="13">
        <f t="shared" si="5"/>
        <v>184.94597716462192</v>
      </c>
      <c r="S17">
        <f t="shared" si="6"/>
        <v>8.000000000000002</v>
      </c>
      <c r="T17">
        <f t="shared" si="7"/>
        <v>54.28571428571435</v>
      </c>
      <c r="AE17" s="15"/>
    </row>
    <row r="18" spans="1:31" ht="12.75">
      <c r="A18">
        <v>17</v>
      </c>
      <c r="B18">
        <v>3</v>
      </c>
      <c r="C18">
        <v>16.3</v>
      </c>
      <c r="D18">
        <f t="shared" si="0"/>
        <v>16</v>
      </c>
      <c r="E18">
        <v>17.9</v>
      </c>
      <c r="F18">
        <f t="shared" si="1"/>
        <v>18</v>
      </c>
      <c r="G18">
        <f t="shared" si="2"/>
        <v>17.9</v>
      </c>
      <c r="H18">
        <v>17.3</v>
      </c>
      <c r="I18">
        <v>19.5</v>
      </c>
      <c r="J18">
        <f t="shared" si="3"/>
        <v>19.5</v>
      </c>
      <c r="K18">
        <v>7.3</v>
      </c>
      <c r="L18">
        <f t="shared" si="4"/>
        <v>7.3</v>
      </c>
      <c r="N18" s="12">
        <v>30.71700190545345</v>
      </c>
      <c r="O18" s="12">
        <v>37.89655778907062</v>
      </c>
      <c r="P18" s="12">
        <v>0.21639999999999998</v>
      </c>
      <c r="Q18">
        <v>1</v>
      </c>
      <c r="R18" s="13">
        <f t="shared" si="5"/>
        <v>169.84396172327774</v>
      </c>
      <c r="S18">
        <f t="shared" si="6"/>
        <v>4.571428571428565</v>
      </c>
      <c r="T18">
        <f t="shared" si="7"/>
        <v>62.85714285714284</v>
      </c>
      <c r="Y18" s="15"/>
      <c r="AE18" s="15"/>
    </row>
    <row r="19" spans="1:32" ht="12.75">
      <c r="A19">
        <v>18</v>
      </c>
      <c r="B19">
        <v>3</v>
      </c>
      <c r="C19">
        <v>16.9</v>
      </c>
      <c r="D19">
        <f t="shared" si="0"/>
        <v>16</v>
      </c>
      <c r="E19">
        <v>18.9</v>
      </c>
      <c r="F19">
        <f t="shared" si="1"/>
        <v>18</v>
      </c>
      <c r="G19">
        <f t="shared" si="2"/>
        <v>18.9</v>
      </c>
      <c r="H19">
        <v>17</v>
      </c>
      <c r="I19">
        <v>19.1</v>
      </c>
      <c r="J19">
        <f t="shared" si="3"/>
        <v>19.1</v>
      </c>
      <c r="K19">
        <v>5.9</v>
      </c>
      <c r="L19">
        <f t="shared" si="4"/>
        <v>5.9</v>
      </c>
      <c r="N19" s="12">
        <v>26.311762185281317</v>
      </c>
      <c r="O19" s="12">
        <v>37.927541781997945</v>
      </c>
      <c r="P19" s="12">
        <v>0.3614</v>
      </c>
      <c r="Q19">
        <v>1</v>
      </c>
      <c r="R19" s="13">
        <f t="shared" si="5"/>
        <v>178.22381467268602</v>
      </c>
      <c r="S19">
        <f t="shared" si="6"/>
        <v>5.714285714285714</v>
      </c>
      <c r="T19">
        <f t="shared" si="7"/>
        <v>60.00000000000004</v>
      </c>
      <c r="Y19" s="15"/>
      <c r="AE19" s="11"/>
      <c r="AF19" s="11"/>
    </row>
    <row r="20" spans="1:34" ht="13.5" customHeight="1">
      <c r="A20">
        <v>19</v>
      </c>
      <c r="B20">
        <v>3</v>
      </c>
      <c r="C20">
        <v>17.8</v>
      </c>
      <c r="D20">
        <f t="shared" si="0"/>
        <v>18</v>
      </c>
      <c r="E20">
        <v>19.1</v>
      </c>
      <c r="F20">
        <f t="shared" si="1"/>
        <v>20</v>
      </c>
      <c r="G20">
        <f t="shared" si="2"/>
        <v>19.1</v>
      </c>
      <c r="H20">
        <v>18.3</v>
      </c>
      <c r="I20">
        <v>20.7</v>
      </c>
      <c r="J20">
        <f t="shared" si="3"/>
        <v>20.7</v>
      </c>
      <c r="K20">
        <v>8</v>
      </c>
      <c r="L20">
        <f t="shared" si="4"/>
        <v>8</v>
      </c>
      <c r="N20" s="12">
        <v>24.230015391819897</v>
      </c>
      <c r="O20" s="12">
        <v>38.25184917925108</v>
      </c>
      <c r="P20" s="12">
        <v>0.4834</v>
      </c>
      <c r="Q20">
        <v>1</v>
      </c>
      <c r="R20" s="13">
        <f t="shared" si="5"/>
        <v>213.05910971536775</v>
      </c>
      <c r="S20">
        <f t="shared" si="6"/>
        <v>3.714285714285716</v>
      </c>
      <c r="T20">
        <f t="shared" si="7"/>
        <v>68.57142857142853</v>
      </c>
      <c r="Y20" s="15"/>
      <c r="AF20" s="15"/>
      <c r="AH20" s="15"/>
    </row>
    <row r="21" spans="1:34" ht="12.75">
      <c r="A21">
        <v>20</v>
      </c>
      <c r="B21">
        <v>3</v>
      </c>
      <c r="C21">
        <v>16.5</v>
      </c>
      <c r="D21">
        <f t="shared" si="0"/>
        <v>16</v>
      </c>
      <c r="E21">
        <v>17</v>
      </c>
      <c r="F21">
        <f t="shared" si="1"/>
        <v>18</v>
      </c>
      <c r="G21">
        <f t="shared" si="2"/>
        <v>17</v>
      </c>
      <c r="H21">
        <v>17</v>
      </c>
      <c r="I21">
        <v>17.9</v>
      </c>
      <c r="J21">
        <f t="shared" si="3"/>
        <v>17.9</v>
      </c>
      <c r="K21">
        <v>8</v>
      </c>
      <c r="L21">
        <f t="shared" si="4"/>
        <v>8</v>
      </c>
      <c r="N21" s="12">
        <v>20.746279410756813</v>
      </c>
      <c r="O21" s="12">
        <v>36.804807848035395</v>
      </c>
      <c r="P21" s="12">
        <v>1.1154</v>
      </c>
      <c r="Q21">
        <v>1</v>
      </c>
      <c r="R21" s="13">
        <f t="shared" si="5"/>
        <v>170.428747840703</v>
      </c>
      <c r="S21">
        <f t="shared" si="6"/>
        <v>1.4285714285714286</v>
      </c>
      <c r="T21">
        <f t="shared" si="7"/>
        <v>25.714285714285673</v>
      </c>
      <c r="Y21" s="15"/>
      <c r="AF21" s="15"/>
      <c r="AH21" s="15"/>
    </row>
    <row r="22" spans="1:34" ht="12.75">
      <c r="A22">
        <v>21</v>
      </c>
      <c r="B22">
        <v>3</v>
      </c>
      <c r="C22">
        <v>17.1</v>
      </c>
      <c r="D22">
        <f t="shared" si="0"/>
        <v>18</v>
      </c>
      <c r="E22">
        <v>18.4</v>
      </c>
      <c r="F22">
        <f t="shared" si="1"/>
        <v>18</v>
      </c>
      <c r="G22">
        <f t="shared" si="2"/>
        <v>18.4</v>
      </c>
      <c r="H22">
        <v>17.5</v>
      </c>
      <c r="I22">
        <v>19.8</v>
      </c>
      <c r="J22">
        <f t="shared" si="3"/>
        <v>19.8</v>
      </c>
      <c r="K22">
        <v>7.3</v>
      </c>
      <c r="L22">
        <f t="shared" si="4"/>
        <v>7.3</v>
      </c>
      <c r="N22" s="12">
        <v>29.626429483984296</v>
      </c>
      <c r="O22" s="12">
        <v>35.44096889971416</v>
      </c>
      <c r="P22" s="12">
        <v>0.1804</v>
      </c>
      <c r="Q22">
        <v>1</v>
      </c>
      <c r="R22" s="13">
        <f t="shared" si="5"/>
        <v>188.1267761611568</v>
      </c>
      <c r="S22">
        <f t="shared" si="6"/>
        <v>3.714285714285706</v>
      </c>
      <c r="T22">
        <f t="shared" si="7"/>
        <v>65.71428571428574</v>
      </c>
      <c r="Y22" s="15"/>
      <c r="AF22" s="15"/>
      <c r="AH22" s="15"/>
    </row>
    <row r="23" spans="1:34" ht="12.75">
      <c r="A23">
        <v>22</v>
      </c>
      <c r="B23">
        <v>3</v>
      </c>
      <c r="C23">
        <v>20.9</v>
      </c>
      <c r="D23">
        <f t="shared" si="0"/>
        <v>20</v>
      </c>
      <c r="E23">
        <v>22.8</v>
      </c>
      <c r="F23">
        <f t="shared" si="1"/>
        <v>22</v>
      </c>
      <c r="G23">
        <f t="shared" si="2"/>
        <v>22.8</v>
      </c>
      <c r="H23">
        <v>17.7</v>
      </c>
      <c r="I23">
        <v>18.8</v>
      </c>
      <c r="J23">
        <f t="shared" si="3"/>
        <v>18.8</v>
      </c>
      <c r="K23">
        <v>5.9</v>
      </c>
      <c r="L23">
        <f t="shared" si="4"/>
        <v>5.9</v>
      </c>
      <c r="N23" s="12">
        <v>24.310614561586554</v>
      </c>
      <c r="O23" s="12">
        <v>32.47837329605619</v>
      </c>
      <c r="P23" s="12">
        <v>0.4794</v>
      </c>
      <c r="Q23">
        <v>1</v>
      </c>
      <c r="R23" s="13">
        <f t="shared" si="5"/>
        <v>275.37034001871797</v>
      </c>
      <c r="S23">
        <f t="shared" si="6"/>
        <v>5.428571428571435</v>
      </c>
      <c r="T23">
        <f t="shared" si="7"/>
        <v>31.42857142857147</v>
      </c>
      <c r="Y23" s="15"/>
      <c r="AC23">
        <f>IF(Z16&lt;&gt;ISNA(Z16),o,"")</f>
      </c>
      <c r="AF23" s="15"/>
      <c r="AH23" s="15"/>
    </row>
    <row r="24" spans="1:34" ht="12.75">
      <c r="A24">
        <v>23</v>
      </c>
      <c r="B24">
        <v>3</v>
      </c>
      <c r="C24">
        <v>15.7</v>
      </c>
      <c r="D24">
        <f t="shared" si="0"/>
        <v>16</v>
      </c>
      <c r="E24">
        <v>17.4</v>
      </c>
      <c r="F24">
        <f t="shared" si="1"/>
        <v>18</v>
      </c>
      <c r="G24">
        <f t="shared" si="2"/>
        <v>17.4</v>
      </c>
      <c r="H24">
        <v>15.7</v>
      </c>
      <c r="I24">
        <v>18.9</v>
      </c>
      <c r="J24">
        <f t="shared" si="3"/>
        <v>18.9</v>
      </c>
      <c r="K24">
        <v>9.2</v>
      </c>
      <c r="L24">
        <f t="shared" si="4"/>
        <v>9.2</v>
      </c>
      <c r="M24" t="s">
        <v>34</v>
      </c>
      <c r="N24" s="12">
        <v>21.090726348981327</v>
      </c>
      <c r="O24" s="12">
        <v>29.48016551501</v>
      </c>
      <c r="P24" s="12">
        <v>0.9824</v>
      </c>
      <c r="Q24">
        <v>1</v>
      </c>
      <c r="R24" s="13">
        <f t="shared" si="5"/>
        <v>142.2936790255205</v>
      </c>
      <c r="S24">
        <f t="shared" si="6"/>
        <v>4.857142857142855</v>
      </c>
      <c r="T24">
        <f t="shared" si="7"/>
        <v>91.42857142857142</v>
      </c>
      <c r="Y24" s="15"/>
      <c r="AC24">
        <f>IF(Z17&lt;&gt;ISNA(Z17),o,"")</f>
      </c>
      <c r="AF24" s="15"/>
      <c r="AH24" s="15"/>
    </row>
    <row r="25" spans="1:34" ht="12.75">
      <c r="A25">
        <v>24</v>
      </c>
      <c r="B25">
        <v>3</v>
      </c>
      <c r="C25">
        <v>17.7</v>
      </c>
      <c r="D25">
        <f t="shared" si="0"/>
        <v>18</v>
      </c>
      <c r="E25">
        <v>18.5</v>
      </c>
      <c r="F25">
        <f t="shared" si="1"/>
        <v>18</v>
      </c>
      <c r="G25">
        <f t="shared" si="2"/>
        <v>18.5</v>
      </c>
      <c r="H25">
        <v>18</v>
      </c>
      <c r="I25">
        <v>19.9</v>
      </c>
      <c r="J25">
        <f t="shared" si="3"/>
        <v>19.9</v>
      </c>
      <c r="K25">
        <v>8.6</v>
      </c>
      <c r="L25">
        <f t="shared" si="4"/>
        <v>8.6</v>
      </c>
      <c r="N25" s="12">
        <v>23.699448592539646</v>
      </c>
      <c r="O25" s="12">
        <v>28.48577612650866</v>
      </c>
      <c r="P25" s="12">
        <v>0.5504</v>
      </c>
      <c r="Q25">
        <v>1</v>
      </c>
      <c r="R25" s="13">
        <f t="shared" si="5"/>
        <v>206.97631104895535</v>
      </c>
      <c r="S25">
        <f t="shared" si="6"/>
        <v>2.285714285714288</v>
      </c>
      <c r="T25">
        <f t="shared" si="7"/>
        <v>54.28571428571424</v>
      </c>
      <c r="Y25" s="15"/>
      <c r="AC25">
        <f>IF(Z18&lt;&gt;ISNA(Z18),o,"")</f>
      </c>
      <c r="AF25" s="15"/>
      <c r="AH25" s="15"/>
    </row>
    <row r="26" spans="1:34" ht="12.75">
      <c r="A26">
        <v>25</v>
      </c>
      <c r="B26">
        <v>3</v>
      </c>
      <c r="C26">
        <v>18.8</v>
      </c>
      <c r="D26">
        <f t="shared" si="0"/>
        <v>18</v>
      </c>
      <c r="E26">
        <v>21.2</v>
      </c>
      <c r="F26">
        <f t="shared" si="1"/>
        <v>22</v>
      </c>
      <c r="G26">
        <f t="shared" si="2"/>
        <v>21.2</v>
      </c>
      <c r="H26">
        <v>18.6</v>
      </c>
      <c r="I26">
        <v>20.5</v>
      </c>
      <c r="J26">
        <f t="shared" si="3"/>
        <v>20.5</v>
      </c>
      <c r="K26">
        <v>6</v>
      </c>
      <c r="L26">
        <f t="shared" si="4"/>
        <v>6</v>
      </c>
      <c r="N26" s="12">
        <v>29.48608043193156</v>
      </c>
      <c r="O26" s="12">
        <v>28.28781664748383</v>
      </c>
      <c r="P26" s="12">
        <v>0.1604</v>
      </c>
      <c r="Q26">
        <v>1</v>
      </c>
      <c r="R26" s="13">
        <f t="shared" si="5"/>
        <v>240.00952855469865</v>
      </c>
      <c r="S26">
        <f t="shared" si="6"/>
        <v>6.857142857142853</v>
      </c>
      <c r="T26">
        <f t="shared" si="7"/>
        <v>54.28571428571424</v>
      </c>
      <c r="Y26" s="15"/>
      <c r="AF26" s="15"/>
      <c r="AH26" s="15"/>
    </row>
    <row r="27" spans="1:34" ht="12.75">
      <c r="A27">
        <v>26</v>
      </c>
      <c r="B27">
        <v>3</v>
      </c>
      <c r="C27">
        <v>16.2</v>
      </c>
      <c r="D27">
        <f t="shared" si="0"/>
        <v>16</v>
      </c>
      <c r="E27">
        <v>17.4</v>
      </c>
      <c r="F27">
        <f t="shared" si="1"/>
        <v>18</v>
      </c>
      <c r="G27">
        <f t="shared" si="2"/>
        <v>17.4</v>
      </c>
      <c r="H27">
        <v>17.2</v>
      </c>
      <c r="I27">
        <v>18.2</v>
      </c>
      <c r="J27">
        <f t="shared" si="3"/>
        <v>18.2</v>
      </c>
      <c r="K27">
        <v>9.3</v>
      </c>
      <c r="L27">
        <f t="shared" si="4"/>
        <v>9.3</v>
      </c>
      <c r="N27" s="12">
        <v>24.059379573563</v>
      </c>
      <c r="O27" s="12">
        <v>26.306239549871428</v>
      </c>
      <c r="P27" s="12">
        <v>0.2584</v>
      </c>
      <c r="Q27">
        <v>1</v>
      </c>
      <c r="R27" s="13">
        <f t="shared" si="5"/>
        <v>166.82070857758566</v>
      </c>
      <c r="S27">
        <f t="shared" si="6"/>
        <v>3.4285714285714266</v>
      </c>
      <c r="T27">
        <f t="shared" si="7"/>
        <v>28.571428571428573</v>
      </c>
      <c r="Y27" s="15"/>
      <c r="AF27" s="15"/>
      <c r="AH27" s="15"/>
    </row>
    <row r="28" spans="1:34" ht="12.75">
      <c r="A28">
        <v>27</v>
      </c>
      <c r="B28">
        <v>3</v>
      </c>
      <c r="C28">
        <v>15.1</v>
      </c>
      <c r="D28">
        <f t="shared" si="0"/>
        <v>16</v>
      </c>
      <c r="E28">
        <v>16.7</v>
      </c>
      <c r="F28">
        <f t="shared" si="1"/>
        <v>16</v>
      </c>
      <c r="G28">
        <f t="shared" si="2"/>
        <v>16.7</v>
      </c>
      <c r="H28">
        <v>17.3</v>
      </c>
      <c r="I28">
        <v>18.4</v>
      </c>
      <c r="J28">
        <f t="shared" si="3"/>
        <v>18.4</v>
      </c>
      <c r="K28">
        <v>9.9</v>
      </c>
      <c r="L28">
        <f t="shared" si="4"/>
        <v>9.9</v>
      </c>
      <c r="N28" s="12">
        <v>21.103013065211922</v>
      </c>
      <c r="O28" s="12">
        <v>23.760887497934394</v>
      </c>
      <c r="P28" s="12">
        <v>0.5354</v>
      </c>
      <c r="Q28">
        <v>1</v>
      </c>
      <c r="R28" s="13">
        <f t="shared" si="5"/>
        <v>147.08602477760755</v>
      </c>
      <c r="S28">
        <f t="shared" si="6"/>
        <v>4.57142857142857</v>
      </c>
      <c r="T28">
        <f t="shared" si="7"/>
        <v>31.428571428571367</v>
      </c>
      <c r="Y28" s="15"/>
      <c r="AF28" s="15"/>
      <c r="AH28" s="15"/>
    </row>
    <row r="29" spans="1:32" ht="12.75">
      <c r="A29">
        <v>28</v>
      </c>
      <c r="B29">
        <v>3</v>
      </c>
      <c r="C29">
        <v>14.7</v>
      </c>
      <c r="D29">
        <f t="shared" si="0"/>
        <v>14</v>
      </c>
      <c r="E29">
        <v>16</v>
      </c>
      <c r="F29">
        <f t="shared" si="1"/>
        <v>16</v>
      </c>
      <c r="G29">
        <f t="shared" si="2"/>
        <v>16</v>
      </c>
      <c r="H29">
        <v>16.1</v>
      </c>
      <c r="I29">
        <v>18.4</v>
      </c>
      <c r="J29">
        <f t="shared" si="3"/>
        <v>18.4</v>
      </c>
      <c r="K29">
        <v>7.4</v>
      </c>
      <c r="L29">
        <f t="shared" si="4"/>
        <v>7.4</v>
      </c>
      <c r="N29" s="12">
        <v>29.257559415534057</v>
      </c>
      <c r="O29" s="12">
        <v>25.316577319347388</v>
      </c>
      <c r="P29" s="12">
        <v>0.087</v>
      </c>
      <c r="Q29">
        <v>1</v>
      </c>
      <c r="R29" s="13">
        <f t="shared" si="5"/>
        <v>129.15658557268637</v>
      </c>
      <c r="S29">
        <f t="shared" si="6"/>
        <v>3.714285714285716</v>
      </c>
      <c r="T29">
        <f t="shared" si="7"/>
        <v>65.71428571428564</v>
      </c>
      <c r="Y29" s="15"/>
      <c r="AC29">
        <v>2000</v>
      </c>
      <c r="AF29" t="s">
        <v>38</v>
      </c>
    </row>
    <row r="30" spans="1:33" ht="12.75">
      <c r="A30">
        <v>29</v>
      </c>
      <c r="B30">
        <v>3</v>
      </c>
      <c r="C30">
        <v>19.6</v>
      </c>
      <c r="D30">
        <f t="shared" si="0"/>
        <v>20</v>
      </c>
      <c r="E30">
        <v>22</v>
      </c>
      <c r="F30">
        <f t="shared" si="1"/>
        <v>22</v>
      </c>
      <c r="G30">
        <f t="shared" si="2"/>
        <v>22</v>
      </c>
      <c r="H30">
        <v>18.2</v>
      </c>
      <c r="I30">
        <v>20.2</v>
      </c>
      <c r="J30">
        <f t="shared" si="3"/>
        <v>20.2</v>
      </c>
      <c r="K30">
        <v>6.8</v>
      </c>
      <c r="L30">
        <f t="shared" si="4"/>
        <v>6.8</v>
      </c>
      <c r="N30" s="12">
        <v>24.98714747983478</v>
      </c>
      <c r="O30" s="12">
        <v>21.09112836101916</v>
      </c>
      <c r="P30" s="12">
        <v>0.1764</v>
      </c>
      <c r="Q30">
        <v>1</v>
      </c>
      <c r="R30" s="13">
        <f t="shared" si="5"/>
        <v>252.7956030619278</v>
      </c>
      <c r="S30">
        <f t="shared" si="6"/>
        <v>6.857142857142853</v>
      </c>
      <c r="T30">
        <f t="shared" si="7"/>
        <v>57.142857142857146</v>
      </c>
      <c r="U30" s="25" t="s">
        <v>23</v>
      </c>
      <c r="V30" s="14" t="s">
        <v>55</v>
      </c>
      <c r="X30">
        <v>6</v>
      </c>
      <c r="Y30">
        <f>IF(ISNUMBER(VLOOKUP(X30,$U$34:$V$47,2,FALSE)),VLOOKUP(X30,$U$34:$V$47,2,FALSE),"")</f>
      </c>
      <c r="Z30" s="15">
        <f>IF(ISNUMBER(Y30/SUM($Y$2:$Y$13)),(Y30/SUM($Y$2:$Y$13)),"")</f>
      </c>
      <c r="AB30">
        <v>6</v>
      </c>
      <c r="AD30" s="15"/>
      <c r="AG30" s="15"/>
    </row>
    <row r="31" spans="1:33" ht="12.75">
      <c r="A31">
        <v>30</v>
      </c>
      <c r="B31">
        <v>3</v>
      </c>
      <c r="C31">
        <v>17.3</v>
      </c>
      <c r="D31">
        <f t="shared" si="0"/>
        <v>18</v>
      </c>
      <c r="E31">
        <v>18.6</v>
      </c>
      <c r="F31">
        <f t="shared" si="1"/>
        <v>18</v>
      </c>
      <c r="G31">
        <f t="shared" si="2"/>
        <v>18.6</v>
      </c>
      <c r="H31">
        <v>15.7</v>
      </c>
      <c r="I31">
        <v>17.4</v>
      </c>
      <c r="J31">
        <f t="shared" si="3"/>
        <v>17.4</v>
      </c>
      <c r="K31">
        <v>6.4</v>
      </c>
      <c r="L31">
        <f t="shared" si="4"/>
        <v>6.4</v>
      </c>
      <c r="M31" t="s">
        <v>65</v>
      </c>
      <c r="N31" s="12">
        <v>26.411145032319595</v>
      </c>
      <c r="O31" s="12">
        <v>17.795219386166053</v>
      </c>
      <c r="P31" s="12">
        <v>-0.132</v>
      </c>
      <c r="Q31">
        <v>1</v>
      </c>
      <c r="R31" s="13">
        <f t="shared" si="5"/>
        <v>170.60935818618387</v>
      </c>
      <c r="S31">
        <f t="shared" si="6"/>
        <v>3.714285714285716</v>
      </c>
      <c r="T31">
        <f t="shared" si="7"/>
        <v>48.571428571428555</v>
      </c>
      <c r="X31">
        <v>8</v>
      </c>
      <c r="Y31">
        <f aca="true" t="shared" si="10" ref="Y31:Y41">IF(ISNUMBER(VLOOKUP(X31,$U$34:$V$47,2,FALSE)),VLOOKUP(X31,$U$34:$V$47,2,FALSE),"")</f>
      </c>
      <c r="Z31" s="15">
        <f aca="true" t="shared" si="11" ref="Z31:Z41">IF(ISNUMBER(Y31/SUM($Y$2:$Y$13)),(Y31/SUM($Y$2:$Y$13)),"")</f>
      </c>
      <c r="AB31">
        <v>8</v>
      </c>
      <c r="AD31" s="15"/>
      <c r="AG31" s="15"/>
    </row>
    <row r="32" spans="1:34" ht="12.75">
      <c r="A32">
        <v>31</v>
      </c>
      <c r="B32">
        <v>3</v>
      </c>
      <c r="C32">
        <v>16.8</v>
      </c>
      <c r="D32">
        <f t="shared" si="0"/>
        <v>16</v>
      </c>
      <c r="E32">
        <v>17.7</v>
      </c>
      <c r="F32">
        <f t="shared" si="1"/>
        <v>18</v>
      </c>
      <c r="G32">
        <f t="shared" si="2"/>
        <v>17.7</v>
      </c>
      <c r="H32">
        <v>18.7</v>
      </c>
      <c r="I32">
        <v>20</v>
      </c>
      <c r="J32">
        <f t="shared" si="3"/>
        <v>20</v>
      </c>
      <c r="K32">
        <v>8.1</v>
      </c>
      <c r="L32">
        <f t="shared" si="4"/>
        <v>8.1</v>
      </c>
      <c r="N32" s="12">
        <v>19.772979636748172</v>
      </c>
      <c r="O32" s="12">
        <v>18.493487372714274</v>
      </c>
      <c r="P32" s="12">
        <v>-0.024000000000000007</v>
      </c>
      <c r="Q32">
        <v>1</v>
      </c>
      <c r="R32" s="13">
        <f t="shared" si="5"/>
        <v>196.0619754403622</v>
      </c>
      <c r="S32">
        <f t="shared" si="6"/>
        <v>2.571428571428567</v>
      </c>
      <c r="T32">
        <f t="shared" si="7"/>
        <v>37.14285714285716</v>
      </c>
      <c r="U32" s="16" t="s">
        <v>61</v>
      </c>
      <c r="V32" s="17"/>
      <c r="X32">
        <v>10</v>
      </c>
      <c r="Y32">
        <f t="shared" si="10"/>
        <v>31.42857142857147</v>
      </c>
      <c r="Z32" s="15">
        <f t="shared" si="11"/>
        <v>0.37865748709122254</v>
      </c>
      <c r="AB32">
        <v>10</v>
      </c>
      <c r="AC32">
        <v>10</v>
      </c>
      <c r="AD32">
        <v>7</v>
      </c>
      <c r="AE32">
        <v>16.2</v>
      </c>
      <c r="AF32">
        <v>1</v>
      </c>
      <c r="AG32">
        <v>7</v>
      </c>
      <c r="AH32">
        <v>16.2</v>
      </c>
    </row>
    <row r="33" spans="1:34" ht="12.75">
      <c r="A33">
        <v>32</v>
      </c>
      <c r="B33">
        <v>3</v>
      </c>
      <c r="C33">
        <v>15.2</v>
      </c>
      <c r="D33">
        <f t="shared" si="0"/>
        <v>16</v>
      </c>
      <c r="E33">
        <v>16</v>
      </c>
      <c r="F33">
        <f t="shared" si="1"/>
        <v>16</v>
      </c>
      <c r="G33">
        <f t="shared" si="2"/>
        <v>16</v>
      </c>
      <c r="H33">
        <v>17.2</v>
      </c>
      <c r="I33">
        <v>19.8</v>
      </c>
      <c r="J33">
        <f t="shared" si="3"/>
        <v>19.8</v>
      </c>
      <c r="K33">
        <v>9.8</v>
      </c>
      <c r="L33">
        <f t="shared" si="4"/>
        <v>9.8</v>
      </c>
      <c r="N33" s="12">
        <v>23.391620629108882</v>
      </c>
      <c r="O33" s="12">
        <v>14.899697260811978</v>
      </c>
      <c r="P33" s="12">
        <v>-0.29</v>
      </c>
      <c r="Q33">
        <v>1</v>
      </c>
      <c r="R33" s="13">
        <f t="shared" si="5"/>
        <v>147.9765991661344</v>
      </c>
      <c r="S33">
        <f t="shared" si="6"/>
        <v>2.285714285714288</v>
      </c>
      <c r="T33">
        <f t="shared" si="7"/>
        <v>74.28571428571432</v>
      </c>
      <c r="U33" s="25" t="s">
        <v>57</v>
      </c>
      <c r="V33" s="17" t="s">
        <v>35</v>
      </c>
      <c r="X33">
        <v>12</v>
      </c>
      <c r="Y33">
        <f t="shared" si="10"/>
        <v>56</v>
      </c>
      <c r="Z33" s="15">
        <f t="shared" si="11"/>
        <v>0.6746987951807228</v>
      </c>
      <c r="AB33">
        <v>12</v>
      </c>
      <c r="AC33">
        <v>26</v>
      </c>
      <c r="AD33">
        <v>7.3</v>
      </c>
      <c r="AE33">
        <v>17.1</v>
      </c>
      <c r="AF33">
        <v>4</v>
      </c>
      <c r="AG33">
        <v>7.3</v>
      </c>
      <c r="AH33">
        <v>17.1</v>
      </c>
    </row>
    <row r="34" spans="1:34" ht="12.75">
      <c r="A34">
        <v>33</v>
      </c>
      <c r="B34">
        <v>3</v>
      </c>
      <c r="C34">
        <v>15.4</v>
      </c>
      <c r="D34">
        <f t="shared" si="0"/>
        <v>16</v>
      </c>
      <c r="E34">
        <v>17.1</v>
      </c>
      <c r="F34">
        <f t="shared" si="1"/>
        <v>18</v>
      </c>
      <c r="G34">
        <f t="shared" si="2"/>
        <v>17.1</v>
      </c>
      <c r="H34">
        <v>17.7</v>
      </c>
      <c r="I34">
        <v>18.8</v>
      </c>
      <c r="J34">
        <f t="shared" si="3"/>
        <v>18.8</v>
      </c>
      <c r="K34">
        <v>7.6</v>
      </c>
      <c r="L34">
        <f t="shared" si="4"/>
        <v>7.6</v>
      </c>
      <c r="N34" s="12">
        <v>25.467395005802004</v>
      </c>
      <c r="O34" s="12">
        <v>14.041309972308541</v>
      </c>
      <c r="P34" s="12">
        <v>-0.332</v>
      </c>
      <c r="Q34">
        <v>1</v>
      </c>
      <c r="R34" s="13">
        <f t="shared" si="5"/>
        <v>156.58310433032403</v>
      </c>
      <c r="S34">
        <f t="shared" si="6"/>
        <v>4.85714285714286</v>
      </c>
      <c r="T34">
        <f t="shared" si="7"/>
        <v>31.42857142857147</v>
      </c>
      <c r="U34" s="16">
        <v>10</v>
      </c>
      <c r="V34" s="18">
        <v>31.42857142857147</v>
      </c>
      <c r="X34">
        <v>14</v>
      </c>
      <c r="Y34">
        <f t="shared" si="10"/>
        <v>62.857142857142854</v>
      </c>
      <c r="Z34" s="15">
        <f t="shared" si="11"/>
        <v>0.757314974182444</v>
      </c>
      <c r="AB34">
        <v>14</v>
      </c>
      <c r="AC34">
        <v>40</v>
      </c>
      <c r="AD34">
        <v>7.02</v>
      </c>
      <c r="AE34">
        <v>17.4</v>
      </c>
      <c r="AF34">
        <v>23</v>
      </c>
      <c r="AG34">
        <v>7.02</v>
      </c>
      <c r="AH34">
        <v>17.4</v>
      </c>
    </row>
    <row r="35" spans="1:34" ht="12.75">
      <c r="A35">
        <v>34</v>
      </c>
      <c r="B35">
        <v>3</v>
      </c>
      <c r="C35">
        <v>18.9</v>
      </c>
      <c r="D35">
        <f t="shared" si="0"/>
        <v>18</v>
      </c>
      <c r="E35">
        <v>20.9</v>
      </c>
      <c r="F35">
        <f t="shared" si="1"/>
        <v>20</v>
      </c>
      <c r="G35">
        <f t="shared" si="2"/>
        <v>20.9</v>
      </c>
      <c r="H35">
        <v>17.8</v>
      </c>
      <c r="I35">
        <v>19.2</v>
      </c>
      <c r="J35">
        <f t="shared" si="3"/>
        <v>19.2</v>
      </c>
      <c r="K35">
        <v>6.9</v>
      </c>
      <c r="L35">
        <f t="shared" si="4"/>
        <v>6.9</v>
      </c>
      <c r="N35" s="12">
        <v>29.590713648629404</v>
      </c>
      <c r="O35" s="12">
        <v>12.915730845942011</v>
      </c>
      <c r="P35" s="12">
        <v>0</v>
      </c>
      <c r="Q35">
        <v>1</v>
      </c>
      <c r="R35" s="13">
        <f t="shared" si="5"/>
        <v>230.69920029213475</v>
      </c>
      <c r="S35">
        <f t="shared" si="6"/>
        <v>5.714285714285714</v>
      </c>
      <c r="T35">
        <f t="shared" si="7"/>
        <v>39.99999999999996</v>
      </c>
      <c r="U35" s="19">
        <v>12</v>
      </c>
      <c r="V35" s="20">
        <v>56</v>
      </c>
      <c r="X35">
        <v>16</v>
      </c>
      <c r="Y35">
        <f t="shared" si="10"/>
        <v>67.21088435374148</v>
      </c>
      <c r="Z35" s="15">
        <f t="shared" si="11"/>
        <v>0.8097696910089335</v>
      </c>
      <c r="AB35">
        <v>16</v>
      </c>
      <c r="AC35">
        <v>24</v>
      </c>
      <c r="AD35">
        <v>7.77</v>
      </c>
      <c r="AE35">
        <v>18.79</v>
      </c>
      <c r="AF35">
        <v>17</v>
      </c>
      <c r="AG35">
        <v>7.77</v>
      </c>
      <c r="AH35">
        <v>18.79</v>
      </c>
    </row>
    <row r="36" spans="1:34" ht="12.75">
      <c r="A36">
        <v>35</v>
      </c>
      <c r="B36">
        <v>3</v>
      </c>
      <c r="C36">
        <v>14.5</v>
      </c>
      <c r="D36">
        <f t="shared" si="0"/>
        <v>14</v>
      </c>
      <c r="E36">
        <v>15.7</v>
      </c>
      <c r="F36">
        <f t="shared" si="1"/>
        <v>16</v>
      </c>
      <c r="G36">
        <f t="shared" si="2"/>
        <v>15.7</v>
      </c>
      <c r="H36">
        <v>16.5</v>
      </c>
      <c r="I36">
        <v>18.4</v>
      </c>
      <c r="J36">
        <f t="shared" si="3"/>
        <v>18.4</v>
      </c>
      <c r="K36">
        <v>9.1</v>
      </c>
      <c r="L36">
        <f t="shared" si="4"/>
        <v>9.1</v>
      </c>
      <c r="N36" s="12">
        <v>21.20765595301222</v>
      </c>
      <c r="O36" s="12">
        <v>12.291771975539792</v>
      </c>
      <c r="P36" s="12">
        <v>-0.22300000000000003</v>
      </c>
      <c r="Q36">
        <v>1</v>
      </c>
      <c r="R36" s="13">
        <f t="shared" si="5"/>
        <v>129.2738698978152</v>
      </c>
      <c r="S36">
        <f t="shared" si="6"/>
        <v>3.4285714285714266</v>
      </c>
      <c r="T36">
        <f t="shared" si="7"/>
        <v>54.28571428571424</v>
      </c>
      <c r="U36" s="19">
        <v>14</v>
      </c>
      <c r="V36" s="20">
        <v>62.857142857142854</v>
      </c>
      <c r="X36">
        <v>18</v>
      </c>
      <c r="Y36">
        <f t="shared" si="10"/>
        <v>64.02116402116401</v>
      </c>
      <c r="Z36" s="15">
        <f t="shared" si="11"/>
        <v>0.7713393255561929</v>
      </c>
      <c r="AB36">
        <v>18</v>
      </c>
      <c r="AC36">
        <v>27</v>
      </c>
      <c r="AD36">
        <v>7.325925925925925</v>
      </c>
      <c r="AE36">
        <v>19.09259259259259</v>
      </c>
      <c r="AF36">
        <v>22</v>
      </c>
      <c r="AG36">
        <v>7.325925925925925</v>
      </c>
      <c r="AH36">
        <v>19.09259259259259</v>
      </c>
    </row>
    <row r="37" spans="1:34" ht="12.75">
      <c r="A37">
        <v>36</v>
      </c>
      <c r="B37">
        <v>3</v>
      </c>
      <c r="C37">
        <v>18.2</v>
      </c>
      <c r="D37">
        <f t="shared" si="0"/>
        <v>18</v>
      </c>
      <c r="E37">
        <v>19.2</v>
      </c>
      <c r="F37">
        <f t="shared" si="1"/>
        <v>20</v>
      </c>
      <c r="G37">
        <f t="shared" si="2"/>
        <v>19.2</v>
      </c>
      <c r="H37">
        <v>17.3</v>
      </c>
      <c r="I37">
        <v>20.1</v>
      </c>
      <c r="J37">
        <f t="shared" si="3"/>
        <v>20.1</v>
      </c>
      <c r="K37">
        <v>6.8</v>
      </c>
      <c r="L37">
        <f t="shared" si="4"/>
        <v>6.8</v>
      </c>
      <c r="N37" s="12">
        <v>26.85353340019364</v>
      </c>
      <c r="O37" s="12">
        <v>10.624542881681297</v>
      </c>
      <c r="P37" s="12">
        <v>-0.384</v>
      </c>
      <c r="Q37">
        <v>1</v>
      </c>
      <c r="R37" s="13">
        <f t="shared" si="5"/>
        <v>208.49389434392177</v>
      </c>
      <c r="S37">
        <f t="shared" si="6"/>
        <v>2.857142857142857</v>
      </c>
      <c r="T37">
        <f t="shared" si="7"/>
        <v>80.00000000000001</v>
      </c>
      <c r="U37" s="19">
        <v>16</v>
      </c>
      <c r="V37" s="20">
        <v>67.21088435374148</v>
      </c>
      <c r="X37">
        <v>20</v>
      </c>
      <c r="Y37">
        <f t="shared" si="10"/>
        <v>64.17582417582418</v>
      </c>
      <c r="Z37" s="15">
        <f t="shared" si="11"/>
        <v>0.7732027009135443</v>
      </c>
      <c r="AB37">
        <v>20</v>
      </c>
      <c r="AC37">
        <v>20</v>
      </c>
      <c r="AD37">
        <v>7.038461538461538</v>
      </c>
      <c r="AE37">
        <v>19.546153846153846</v>
      </c>
      <c r="AF37">
        <v>19</v>
      </c>
      <c r="AG37">
        <v>7.038461538461538</v>
      </c>
      <c r="AH37">
        <v>19.546153846153846</v>
      </c>
    </row>
    <row r="38" spans="1:34" ht="12.75">
      <c r="A38">
        <v>37</v>
      </c>
      <c r="B38">
        <v>3</v>
      </c>
      <c r="C38">
        <v>15.6</v>
      </c>
      <c r="D38">
        <f t="shared" si="0"/>
        <v>16</v>
      </c>
      <c r="E38">
        <v>17</v>
      </c>
      <c r="F38">
        <f t="shared" si="1"/>
        <v>18</v>
      </c>
      <c r="G38">
        <f t="shared" si="2"/>
        <v>17</v>
      </c>
      <c r="H38">
        <v>16.5</v>
      </c>
      <c r="I38">
        <v>18.5</v>
      </c>
      <c r="J38">
        <f t="shared" si="3"/>
        <v>18.5</v>
      </c>
      <c r="K38">
        <v>6.7</v>
      </c>
      <c r="L38">
        <f t="shared" si="4"/>
        <v>6.7</v>
      </c>
      <c r="M38" t="s">
        <v>51</v>
      </c>
      <c r="N38" s="12">
        <v>26.89227431803927</v>
      </c>
      <c r="O38" s="12">
        <v>7.27962313058345</v>
      </c>
      <c r="P38" s="12">
        <v>-0.734</v>
      </c>
      <c r="Q38">
        <v>1</v>
      </c>
      <c r="R38" s="13">
        <f t="shared" si="5"/>
        <v>148.43781480987425</v>
      </c>
      <c r="S38">
        <f t="shared" si="6"/>
        <v>4.000000000000001</v>
      </c>
      <c r="T38">
        <f t="shared" si="7"/>
        <v>57.142857142857146</v>
      </c>
      <c r="U38" s="19">
        <v>18</v>
      </c>
      <c r="V38" s="20">
        <v>64.02116402116401</v>
      </c>
      <c r="X38">
        <v>22</v>
      </c>
      <c r="Y38">
        <f t="shared" si="10"/>
        <v>65.71428571428572</v>
      </c>
      <c r="Z38" s="15">
        <f t="shared" si="11"/>
        <v>0.7917383820998279</v>
      </c>
      <c r="AB38">
        <v>22</v>
      </c>
      <c r="AC38">
        <v>3</v>
      </c>
      <c r="AD38">
        <v>6.65</v>
      </c>
      <c r="AE38">
        <v>19.675</v>
      </c>
      <c r="AF38">
        <v>3</v>
      </c>
      <c r="AG38">
        <v>6.65</v>
      </c>
      <c r="AH38">
        <v>19.675</v>
      </c>
    </row>
    <row r="39" spans="1:34" ht="12.75">
      <c r="A39">
        <v>38</v>
      </c>
      <c r="B39">
        <v>3</v>
      </c>
      <c r="C39">
        <v>16.9</v>
      </c>
      <c r="D39">
        <f t="shared" si="0"/>
        <v>16</v>
      </c>
      <c r="E39">
        <v>17.7</v>
      </c>
      <c r="F39">
        <f t="shared" si="1"/>
        <v>18</v>
      </c>
      <c r="G39">
        <f t="shared" si="2"/>
        <v>17.7</v>
      </c>
      <c r="H39">
        <v>16.8</v>
      </c>
      <c r="I39">
        <v>19.1</v>
      </c>
      <c r="J39">
        <f t="shared" si="3"/>
        <v>19.1</v>
      </c>
      <c r="K39">
        <v>6</v>
      </c>
      <c r="L39">
        <f t="shared" si="4"/>
        <v>6</v>
      </c>
      <c r="N39" s="12">
        <v>24.167784035354845</v>
      </c>
      <c r="O39" s="12">
        <v>8.251679558759383</v>
      </c>
      <c r="P39" s="12">
        <v>-0.5329999999999999</v>
      </c>
      <c r="Q39">
        <v>1</v>
      </c>
      <c r="R39" s="13">
        <f t="shared" si="5"/>
        <v>175.9091721515437</v>
      </c>
      <c r="S39">
        <f t="shared" si="6"/>
        <v>2.285714285714288</v>
      </c>
      <c r="T39">
        <f t="shared" si="7"/>
        <v>65.71428571428574</v>
      </c>
      <c r="U39" s="19">
        <v>20</v>
      </c>
      <c r="V39" s="20">
        <v>64.17582417582418</v>
      </c>
      <c r="X39">
        <v>24</v>
      </c>
      <c r="Y39">
        <f t="shared" si="10"/>
        <v>74.28571428571432</v>
      </c>
      <c r="Z39" s="15">
        <f t="shared" si="11"/>
        <v>0.8950086058519797</v>
      </c>
      <c r="AB39">
        <v>24</v>
      </c>
      <c r="AC39">
        <v>1</v>
      </c>
      <c r="AD39">
        <v>7.9</v>
      </c>
      <c r="AE39">
        <v>20.6</v>
      </c>
      <c r="AF39">
        <v>1</v>
      </c>
      <c r="AG39">
        <v>7.9</v>
      </c>
      <c r="AH39">
        <v>20.6</v>
      </c>
    </row>
    <row r="40" spans="1:34" ht="12.75">
      <c r="A40">
        <v>39</v>
      </c>
      <c r="B40">
        <v>3</v>
      </c>
      <c r="C40">
        <v>13.6</v>
      </c>
      <c r="D40">
        <f t="shared" si="0"/>
        <v>14</v>
      </c>
      <c r="E40">
        <v>16</v>
      </c>
      <c r="F40">
        <f t="shared" si="1"/>
        <v>16</v>
      </c>
      <c r="G40">
        <f t="shared" si="2"/>
        <v>16</v>
      </c>
      <c r="H40">
        <v>14</v>
      </c>
      <c r="I40">
        <v>16.1</v>
      </c>
      <c r="J40">
        <f t="shared" si="3"/>
        <v>16.1</v>
      </c>
      <c r="K40">
        <v>4</v>
      </c>
      <c r="L40">
        <f t="shared" si="4"/>
        <v>4</v>
      </c>
      <c r="N40" s="12">
        <v>21.021145770734734</v>
      </c>
      <c r="O40" s="12">
        <v>6.015529154240824</v>
      </c>
      <c r="P40" s="12">
        <v>-0.6629999999999999</v>
      </c>
      <c r="Q40">
        <v>1</v>
      </c>
      <c r="R40" s="13">
        <f t="shared" si="5"/>
        <v>95.86303508341932</v>
      </c>
      <c r="S40">
        <f t="shared" si="6"/>
        <v>6.8571428571428585</v>
      </c>
      <c r="T40">
        <f t="shared" si="7"/>
        <v>60.00000000000004</v>
      </c>
      <c r="U40" s="19">
        <v>22</v>
      </c>
      <c r="V40" s="20">
        <v>65.71428571428572</v>
      </c>
      <c r="X40">
        <v>26</v>
      </c>
      <c r="Y40">
        <f t="shared" si="10"/>
        <v>60</v>
      </c>
      <c r="Z40" s="15">
        <f t="shared" si="11"/>
        <v>0.7228915662650602</v>
      </c>
      <c r="AB40">
        <v>26</v>
      </c>
      <c r="AD40">
        <v>6.6</v>
      </c>
      <c r="AE40">
        <v>21</v>
      </c>
      <c r="AF40" s="15" t="s">
        <v>37</v>
      </c>
      <c r="AG40">
        <v>6.6</v>
      </c>
      <c r="AH40">
        <v>21</v>
      </c>
    </row>
    <row r="41" spans="1:34" ht="12.75">
      <c r="A41">
        <v>40</v>
      </c>
      <c r="B41">
        <v>3</v>
      </c>
      <c r="C41">
        <v>17.7</v>
      </c>
      <c r="D41">
        <f t="shared" si="0"/>
        <v>18</v>
      </c>
      <c r="E41">
        <v>19.3</v>
      </c>
      <c r="F41">
        <f t="shared" si="1"/>
        <v>20</v>
      </c>
      <c r="G41">
        <f t="shared" si="2"/>
        <v>19.3</v>
      </c>
      <c r="H41">
        <v>16.6</v>
      </c>
      <c r="I41">
        <v>19.5</v>
      </c>
      <c r="J41">
        <f t="shared" si="3"/>
        <v>19.5</v>
      </c>
      <c r="K41">
        <v>6.6</v>
      </c>
      <c r="L41">
        <f t="shared" si="4"/>
        <v>6.6</v>
      </c>
      <c r="N41" s="12">
        <v>24.702921797859425</v>
      </c>
      <c r="O41" s="12">
        <v>4.816942367191214</v>
      </c>
      <c r="P41" s="12">
        <v>-0.7719999999999999</v>
      </c>
      <c r="Q41">
        <v>1</v>
      </c>
      <c r="R41" s="13">
        <f t="shared" si="5"/>
        <v>189.18745771146058</v>
      </c>
      <c r="S41">
        <f t="shared" si="6"/>
        <v>4.571428571428576</v>
      </c>
      <c r="T41">
        <f t="shared" si="7"/>
        <v>82.85714285714282</v>
      </c>
      <c r="U41" s="19">
        <v>24</v>
      </c>
      <c r="V41" s="20">
        <v>74.28571428571432</v>
      </c>
      <c r="X41">
        <v>28</v>
      </c>
      <c r="Y41">
        <f t="shared" si="10"/>
      </c>
      <c r="Z41" s="15">
        <f t="shared" si="11"/>
      </c>
      <c r="AB41">
        <v>28</v>
      </c>
      <c r="AD41" s="15"/>
      <c r="AF41" s="15"/>
      <c r="AH41" s="15"/>
    </row>
    <row r="42" spans="1:31" ht="12.75">
      <c r="A42">
        <v>41</v>
      </c>
      <c r="B42">
        <v>3</v>
      </c>
      <c r="C42">
        <v>11.6</v>
      </c>
      <c r="D42">
        <f t="shared" si="0"/>
        <v>12</v>
      </c>
      <c r="E42">
        <v>14.1</v>
      </c>
      <c r="F42">
        <f t="shared" si="1"/>
        <v>14</v>
      </c>
      <c r="G42">
        <f t="shared" si="2"/>
        <v>14.1</v>
      </c>
      <c r="H42">
        <v>14.7</v>
      </c>
      <c r="I42">
        <v>17.4</v>
      </c>
      <c r="J42">
        <f t="shared" si="3"/>
        <v>17.4</v>
      </c>
      <c r="K42">
        <v>5.6</v>
      </c>
      <c r="L42">
        <f t="shared" si="4"/>
        <v>5.6</v>
      </c>
      <c r="N42" s="12">
        <v>29.502744529130293</v>
      </c>
      <c r="O42" s="12">
        <v>0.8324251130717808</v>
      </c>
      <c r="P42" s="12">
        <v>-1.093</v>
      </c>
      <c r="Q42">
        <v>1</v>
      </c>
      <c r="R42" s="13">
        <f t="shared" si="5"/>
        <v>74.32560586279166</v>
      </c>
      <c r="S42">
        <f t="shared" si="6"/>
        <v>7.142857142857143</v>
      </c>
      <c r="T42">
        <f t="shared" si="7"/>
        <v>77.14285714285712</v>
      </c>
      <c r="U42" s="19">
        <v>26</v>
      </c>
      <c r="V42" s="20">
        <v>60</v>
      </c>
      <c r="AC42" t="s">
        <v>40</v>
      </c>
      <c r="AD42" t="s">
        <v>62</v>
      </c>
      <c r="AE42" s="15"/>
    </row>
    <row r="43" spans="1:34" s="23" customFormat="1" ht="12.75">
      <c r="A43">
        <v>42</v>
      </c>
      <c r="B43">
        <v>3</v>
      </c>
      <c r="C43">
        <v>14.2</v>
      </c>
      <c r="D43">
        <f t="shared" si="0"/>
        <v>14</v>
      </c>
      <c r="E43">
        <v>16.2</v>
      </c>
      <c r="F43">
        <f t="shared" si="1"/>
        <v>16</v>
      </c>
      <c r="G43">
        <f t="shared" si="2"/>
        <v>16.2</v>
      </c>
      <c r="H43">
        <v>15.4</v>
      </c>
      <c r="I43">
        <v>16.3</v>
      </c>
      <c r="J43">
        <f t="shared" si="3"/>
        <v>16.3</v>
      </c>
      <c r="K43">
        <v>4.8</v>
      </c>
      <c r="L43">
        <f t="shared" si="4"/>
        <v>4.8</v>
      </c>
      <c r="M43"/>
      <c r="N43" s="12">
        <v>19.96954202700568</v>
      </c>
      <c r="O43" s="12">
        <v>1.4496366274532035</v>
      </c>
      <c r="P43" s="12">
        <v>-0.704</v>
      </c>
      <c r="Q43">
        <v>1</v>
      </c>
      <c r="R43" s="13">
        <f t="shared" si="5"/>
        <v>115.23827905968398</v>
      </c>
      <c r="S43">
        <f t="shared" si="6"/>
        <v>5.714285714285714</v>
      </c>
      <c r="T43">
        <f t="shared" si="7"/>
        <v>25.714285714285722</v>
      </c>
      <c r="U43" s="21" t="s">
        <v>36</v>
      </c>
      <c r="V43" s="22">
        <v>64.16523235800345</v>
      </c>
      <c r="W43"/>
      <c r="X43"/>
      <c r="Y43"/>
      <c r="Z43"/>
      <c r="AA43"/>
      <c r="AB43">
        <v>6</v>
      </c>
      <c r="AC43"/>
      <c r="AD43"/>
      <c r="AE43"/>
      <c r="AF43"/>
      <c r="AG43"/>
      <c r="AH43"/>
    </row>
    <row r="44" spans="1:28" ht="12.75">
      <c r="A44">
        <v>43</v>
      </c>
      <c r="B44">
        <v>3</v>
      </c>
      <c r="C44">
        <v>11</v>
      </c>
      <c r="D44">
        <f t="shared" si="0"/>
        <v>12</v>
      </c>
      <c r="E44">
        <v>12.6</v>
      </c>
      <c r="F44">
        <f t="shared" si="1"/>
        <v>12</v>
      </c>
      <c r="G44">
        <f t="shared" si="2"/>
        <v>12.6</v>
      </c>
      <c r="H44">
        <v>15</v>
      </c>
      <c r="I44">
        <v>17.3</v>
      </c>
      <c r="J44">
        <f t="shared" si="3"/>
        <v>17.3</v>
      </c>
      <c r="K44">
        <v>7.6</v>
      </c>
      <c r="L44">
        <f t="shared" si="4"/>
        <v>7.6</v>
      </c>
      <c r="N44" s="12">
        <v>12.173633629595338</v>
      </c>
      <c r="O44" s="12">
        <v>1.5764012092057844</v>
      </c>
      <c r="P44" s="12">
        <v>-0.5579999999999999</v>
      </c>
      <c r="Q44">
        <v>1</v>
      </c>
      <c r="R44" s="13">
        <f t="shared" si="5"/>
        <v>68.50373350207693</v>
      </c>
      <c r="S44">
        <f t="shared" si="6"/>
        <v>4.57142857142857</v>
      </c>
      <c r="T44">
        <f t="shared" si="7"/>
        <v>65.71428571428574</v>
      </c>
      <c r="X44" s="15"/>
      <c r="AB44">
        <v>8</v>
      </c>
    </row>
    <row r="45" spans="1:30" ht="12.75">
      <c r="A45">
        <v>44</v>
      </c>
      <c r="B45">
        <v>3</v>
      </c>
      <c r="C45">
        <v>10.8</v>
      </c>
      <c r="D45">
        <f t="shared" si="0"/>
        <v>10</v>
      </c>
      <c r="E45">
        <v>11.5</v>
      </c>
      <c r="F45">
        <f t="shared" si="1"/>
        <v>12</v>
      </c>
      <c r="G45">
        <f t="shared" si="2"/>
        <v>11.5</v>
      </c>
      <c r="H45">
        <v>14.4</v>
      </c>
      <c r="I45">
        <v>15.7</v>
      </c>
      <c r="J45">
        <f t="shared" si="3"/>
        <v>15.7</v>
      </c>
      <c r="K45">
        <v>6.6</v>
      </c>
      <c r="L45">
        <f t="shared" si="4"/>
        <v>6.6</v>
      </c>
      <c r="N45" s="12">
        <v>16.446425075278732</v>
      </c>
      <c r="O45" s="12">
        <v>3.9568430298968105</v>
      </c>
      <c r="P45" s="12">
        <v>-0.615</v>
      </c>
      <c r="Q45">
        <v>1</v>
      </c>
      <c r="R45" s="13">
        <f t="shared" si="5"/>
        <v>63.27717077637096</v>
      </c>
      <c r="S45">
        <f t="shared" si="6"/>
        <v>1.999999999999998</v>
      </c>
      <c r="T45">
        <f t="shared" si="7"/>
        <v>37.14285714285711</v>
      </c>
      <c r="X45" s="15"/>
      <c r="AB45">
        <v>10</v>
      </c>
      <c r="AC45">
        <v>1.142857142857144</v>
      </c>
      <c r="AD45">
        <v>3.142857142857147</v>
      </c>
    </row>
    <row r="46" spans="1:30" ht="12.75">
      <c r="A46">
        <v>45</v>
      </c>
      <c r="B46">
        <v>3</v>
      </c>
      <c r="C46">
        <v>17.5</v>
      </c>
      <c r="D46">
        <f t="shared" si="0"/>
        <v>18</v>
      </c>
      <c r="E46">
        <v>18.7</v>
      </c>
      <c r="F46">
        <f t="shared" si="1"/>
        <v>18</v>
      </c>
      <c r="G46">
        <f t="shared" si="2"/>
        <v>18.7</v>
      </c>
      <c r="H46">
        <v>16.6</v>
      </c>
      <c r="I46">
        <v>19.5</v>
      </c>
      <c r="J46">
        <f t="shared" si="3"/>
        <v>19.5</v>
      </c>
      <c r="K46">
        <v>6.2</v>
      </c>
      <c r="L46">
        <f t="shared" si="4"/>
        <v>6.2</v>
      </c>
      <c r="N46" s="12">
        <v>14.757375181752538</v>
      </c>
      <c r="O46" s="12">
        <v>7.727413206564942</v>
      </c>
      <c r="P46" s="12">
        <v>-0.402</v>
      </c>
      <c r="Q46">
        <v>1</v>
      </c>
      <c r="R46" s="13">
        <f t="shared" si="5"/>
        <v>185.24244945269513</v>
      </c>
      <c r="S46">
        <f t="shared" si="6"/>
        <v>3.4285714285714266</v>
      </c>
      <c r="T46">
        <f t="shared" si="7"/>
        <v>82.85714285714282</v>
      </c>
      <c r="X46" s="15"/>
      <c r="AB46">
        <v>12</v>
      </c>
      <c r="AC46">
        <v>2.8</v>
      </c>
      <c r="AD46">
        <v>5.6</v>
      </c>
    </row>
    <row r="47" spans="1:30" ht="12.75">
      <c r="A47">
        <v>46</v>
      </c>
      <c r="B47">
        <v>3</v>
      </c>
      <c r="C47">
        <v>16.2</v>
      </c>
      <c r="D47">
        <f t="shared" si="0"/>
        <v>16</v>
      </c>
      <c r="E47">
        <v>19.7</v>
      </c>
      <c r="F47">
        <f t="shared" si="1"/>
        <v>20</v>
      </c>
      <c r="G47">
        <f t="shared" si="2"/>
        <v>19.7</v>
      </c>
      <c r="H47">
        <v>16.9</v>
      </c>
      <c r="I47">
        <v>19.6</v>
      </c>
      <c r="J47">
        <f t="shared" si="3"/>
        <v>19.6</v>
      </c>
      <c r="K47">
        <v>5.4</v>
      </c>
      <c r="L47">
        <f t="shared" si="4"/>
        <v>5.4</v>
      </c>
      <c r="N47" s="12">
        <v>18.930683776492714</v>
      </c>
      <c r="O47" s="12">
        <v>9.527723005757235</v>
      </c>
      <c r="P47" s="12">
        <v>-0.445</v>
      </c>
      <c r="Q47">
        <v>1</v>
      </c>
      <c r="R47" s="13">
        <f t="shared" si="5"/>
        <v>163.60358390874276</v>
      </c>
      <c r="S47">
        <f t="shared" si="6"/>
        <v>10</v>
      </c>
      <c r="T47">
        <f t="shared" si="7"/>
        <v>77.14285714285722</v>
      </c>
      <c r="X47" s="15"/>
      <c r="AB47">
        <v>14</v>
      </c>
      <c r="AC47">
        <v>4.285714285714283</v>
      </c>
      <c r="AD47">
        <v>6.285714285714286</v>
      </c>
    </row>
    <row r="48" spans="1:30" ht="12.75">
      <c r="A48">
        <v>47</v>
      </c>
      <c r="B48">
        <v>3</v>
      </c>
      <c r="C48">
        <v>17.7</v>
      </c>
      <c r="D48">
        <f t="shared" si="0"/>
        <v>18</v>
      </c>
      <c r="E48">
        <v>18.7</v>
      </c>
      <c r="F48">
        <f t="shared" si="1"/>
        <v>18</v>
      </c>
      <c r="G48">
        <f t="shared" si="2"/>
        <v>18.7</v>
      </c>
      <c r="H48">
        <v>17</v>
      </c>
      <c r="I48">
        <v>20.1</v>
      </c>
      <c r="J48">
        <f t="shared" si="3"/>
        <v>20.1</v>
      </c>
      <c r="K48">
        <v>8.1</v>
      </c>
      <c r="L48">
        <f t="shared" si="4"/>
        <v>8.1</v>
      </c>
      <c r="N48" s="12">
        <v>17.97735403518608</v>
      </c>
      <c r="O48" s="12">
        <v>12.459493529577308</v>
      </c>
      <c r="P48" s="12">
        <v>-0.29100000000000004</v>
      </c>
      <c r="Q48">
        <v>1</v>
      </c>
      <c r="R48" s="13">
        <f t="shared" si="5"/>
        <v>194.22264562801612</v>
      </c>
      <c r="S48">
        <f t="shared" si="6"/>
        <v>2.857142857142857</v>
      </c>
      <c r="T48">
        <f t="shared" si="7"/>
        <v>88.5714285714286</v>
      </c>
      <c r="X48" s="15"/>
      <c r="AB48">
        <v>16</v>
      </c>
      <c r="AC48">
        <v>3.6326530612244894</v>
      </c>
      <c r="AD48">
        <v>6.721088435374147</v>
      </c>
    </row>
    <row r="49" spans="1:30" ht="12.75">
      <c r="A49">
        <v>48</v>
      </c>
      <c r="B49">
        <v>3</v>
      </c>
      <c r="C49">
        <v>13.8</v>
      </c>
      <c r="D49">
        <f t="shared" si="0"/>
        <v>14</v>
      </c>
      <c r="E49">
        <v>15.2</v>
      </c>
      <c r="F49">
        <f t="shared" si="1"/>
        <v>16</v>
      </c>
      <c r="G49">
        <f t="shared" si="2"/>
        <v>15.2</v>
      </c>
      <c r="H49">
        <v>17.1</v>
      </c>
      <c r="I49">
        <v>19.8</v>
      </c>
      <c r="J49">
        <f t="shared" si="3"/>
        <v>19.8</v>
      </c>
      <c r="K49">
        <v>9.8</v>
      </c>
      <c r="L49">
        <f t="shared" si="4"/>
        <v>9.8</v>
      </c>
      <c r="N49" s="12">
        <v>13.163028485913683</v>
      </c>
      <c r="O49" s="12">
        <v>12.714588620912</v>
      </c>
      <c r="P49" s="12">
        <v>-0.278</v>
      </c>
      <c r="Q49">
        <v>1</v>
      </c>
      <c r="R49" s="13">
        <f t="shared" si="5"/>
        <v>122.38484858942157</v>
      </c>
      <c r="S49">
        <f t="shared" si="6"/>
        <v>3.999999999999996</v>
      </c>
      <c r="T49">
        <f t="shared" si="7"/>
        <v>77.14285714285712</v>
      </c>
      <c r="X49" s="15"/>
      <c r="AB49">
        <v>18</v>
      </c>
      <c r="AC49">
        <v>4.095238095238095</v>
      </c>
      <c r="AD49">
        <v>6.402116402116401</v>
      </c>
    </row>
    <row r="50" spans="1:30" ht="12.75">
      <c r="A50">
        <v>49</v>
      </c>
      <c r="B50">
        <v>3</v>
      </c>
      <c r="C50">
        <v>17.1</v>
      </c>
      <c r="D50">
        <f t="shared" si="0"/>
        <v>18</v>
      </c>
      <c r="E50">
        <v>19.3</v>
      </c>
      <c r="F50">
        <f t="shared" si="1"/>
        <v>20</v>
      </c>
      <c r="G50">
        <f t="shared" si="2"/>
        <v>19.3</v>
      </c>
      <c r="H50">
        <v>18.2</v>
      </c>
      <c r="I50">
        <v>19.9</v>
      </c>
      <c r="J50">
        <f t="shared" si="3"/>
        <v>19.9</v>
      </c>
      <c r="K50">
        <v>8.5</v>
      </c>
      <c r="L50">
        <f t="shared" si="4"/>
        <v>8.5</v>
      </c>
      <c r="N50" s="12">
        <v>18.46734246317142</v>
      </c>
      <c r="O50" s="12">
        <v>14.969192184882454</v>
      </c>
      <c r="P50" s="12">
        <v>-0.06899999999999999</v>
      </c>
      <c r="Q50">
        <v>1</v>
      </c>
      <c r="R50" s="13">
        <f t="shared" si="5"/>
        <v>196.5537720729807</v>
      </c>
      <c r="S50">
        <f t="shared" si="6"/>
        <v>6.285714285714284</v>
      </c>
      <c r="T50">
        <f t="shared" si="7"/>
        <v>48.571428571428555</v>
      </c>
      <c r="X50" s="15"/>
      <c r="AB50">
        <v>20</v>
      </c>
      <c r="AC50">
        <v>5.120879120879122</v>
      </c>
      <c r="AD50">
        <v>6.417582417582418</v>
      </c>
    </row>
    <row r="51" spans="1:30" ht="12.75">
      <c r="A51">
        <v>50</v>
      </c>
      <c r="B51">
        <v>3</v>
      </c>
      <c r="C51">
        <v>15.4</v>
      </c>
      <c r="D51">
        <f t="shared" si="0"/>
        <v>16</v>
      </c>
      <c r="E51">
        <v>16.5</v>
      </c>
      <c r="F51">
        <f t="shared" si="1"/>
        <v>16</v>
      </c>
      <c r="G51">
        <f t="shared" si="2"/>
        <v>16.5</v>
      </c>
      <c r="H51">
        <v>17.4</v>
      </c>
      <c r="I51">
        <v>19.5</v>
      </c>
      <c r="J51">
        <f t="shared" si="3"/>
        <v>19.5</v>
      </c>
      <c r="K51">
        <v>9.7</v>
      </c>
      <c r="L51">
        <f t="shared" si="4"/>
        <v>9.7</v>
      </c>
      <c r="N51" s="12">
        <v>14.74633082829775</v>
      </c>
      <c r="O51" s="12">
        <v>18.710309319260208</v>
      </c>
      <c r="P51" s="12">
        <v>0.4024</v>
      </c>
      <c r="Q51">
        <v>1</v>
      </c>
      <c r="R51" s="13">
        <f t="shared" si="5"/>
        <v>153.63089615624997</v>
      </c>
      <c r="S51">
        <f t="shared" si="6"/>
        <v>3.142857142857142</v>
      </c>
      <c r="T51">
        <f t="shared" si="7"/>
        <v>60.00000000000004</v>
      </c>
      <c r="X51" s="15"/>
      <c r="AB51">
        <v>22</v>
      </c>
      <c r="AC51">
        <v>5.746031746031748</v>
      </c>
      <c r="AD51">
        <v>6.571428571428572</v>
      </c>
    </row>
    <row r="52" spans="1:30" ht="12.75">
      <c r="A52">
        <v>51</v>
      </c>
      <c r="B52">
        <v>3</v>
      </c>
      <c r="C52">
        <v>15.2</v>
      </c>
      <c r="D52">
        <f t="shared" si="0"/>
        <v>16</v>
      </c>
      <c r="E52">
        <v>17.3</v>
      </c>
      <c r="F52">
        <f t="shared" si="1"/>
        <v>18</v>
      </c>
      <c r="G52">
        <f t="shared" si="2"/>
        <v>17.3</v>
      </c>
      <c r="H52">
        <v>16.3</v>
      </c>
      <c r="I52">
        <v>19.9</v>
      </c>
      <c r="J52">
        <f t="shared" si="3"/>
        <v>19.9</v>
      </c>
      <c r="K52">
        <v>9.5</v>
      </c>
      <c r="L52">
        <f t="shared" si="4"/>
        <v>9.5</v>
      </c>
      <c r="N52" s="12">
        <v>17.439662344967388</v>
      </c>
      <c r="O52" s="12">
        <v>19.212987487986524</v>
      </c>
      <c r="P52" s="12">
        <v>0.2874</v>
      </c>
      <c r="Q52">
        <v>1</v>
      </c>
      <c r="R52" s="13">
        <f t="shared" si="5"/>
        <v>139.4644908419179</v>
      </c>
      <c r="S52">
        <f t="shared" si="6"/>
        <v>6.000000000000004</v>
      </c>
      <c r="T52">
        <f t="shared" si="7"/>
        <v>102.85714285714279</v>
      </c>
      <c r="X52" s="15"/>
      <c r="AB52">
        <v>24</v>
      </c>
      <c r="AC52">
        <v>4.857142857142855</v>
      </c>
      <c r="AD52">
        <v>7.428571428571432</v>
      </c>
    </row>
    <row r="53" spans="1:30" ht="12.75">
      <c r="A53">
        <v>52</v>
      </c>
      <c r="B53">
        <v>3</v>
      </c>
      <c r="C53">
        <v>16.7</v>
      </c>
      <c r="D53">
        <f t="shared" si="0"/>
        <v>16</v>
      </c>
      <c r="E53">
        <v>17.9</v>
      </c>
      <c r="F53">
        <f t="shared" si="1"/>
        <v>18</v>
      </c>
      <c r="G53">
        <f t="shared" si="2"/>
        <v>17.9</v>
      </c>
      <c r="H53">
        <v>16.5</v>
      </c>
      <c r="I53">
        <v>21.4</v>
      </c>
      <c r="J53">
        <f t="shared" si="3"/>
        <v>21.4</v>
      </c>
      <c r="K53">
        <v>6.6</v>
      </c>
      <c r="L53">
        <f t="shared" si="4"/>
        <v>6.6</v>
      </c>
      <c r="N53" s="12">
        <v>12.120199527180798</v>
      </c>
      <c r="O53" s="12">
        <v>20.32156329964126</v>
      </c>
      <c r="P53" s="12">
        <v>0.8514</v>
      </c>
      <c r="Q53">
        <v>1</v>
      </c>
      <c r="R53" s="13">
        <f t="shared" si="5"/>
        <v>168.66577224868854</v>
      </c>
      <c r="S53">
        <f t="shared" si="6"/>
        <v>3.4285714285714266</v>
      </c>
      <c r="T53">
        <f t="shared" si="7"/>
        <v>139.99999999999997</v>
      </c>
      <c r="X53" s="15"/>
      <c r="AB53">
        <v>26</v>
      </c>
      <c r="AC53">
        <v>3.142857142857147</v>
      </c>
      <c r="AD53">
        <v>6</v>
      </c>
    </row>
    <row r="54" spans="1:28" ht="12.75">
      <c r="A54">
        <v>53</v>
      </c>
      <c r="B54">
        <v>3</v>
      </c>
      <c r="C54">
        <v>15</v>
      </c>
      <c r="D54">
        <f t="shared" si="0"/>
        <v>16</v>
      </c>
      <c r="E54">
        <v>16.5</v>
      </c>
      <c r="F54">
        <f t="shared" si="1"/>
        <v>16</v>
      </c>
      <c r="G54">
        <f t="shared" si="2"/>
        <v>16.5</v>
      </c>
      <c r="H54">
        <v>16.7</v>
      </c>
      <c r="I54">
        <v>19.4</v>
      </c>
      <c r="J54">
        <f t="shared" si="3"/>
        <v>19.4</v>
      </c>
      <c r="K54">
        <v>7.5</v>
      </c>
      <c r="L54">
        <f t="shared" si="4"/>
        <v>7.5</v>
      </c>
      <c r="N54" s="12">
        <v>14.787167305384983</v>
      </c>
      <c r="O54" s="12">
        <v>22.386868088291262</v>
      </c>
      <c r="P54" s="12">
        <v>1.0064</v>
      </c>
      <c r="Q54">
        <v>1</v>
      </c>
      <c r="R54" s="13">
        <f t="shared" si="5"/>
        <v>139.68906620297383</v>
      </c>
      <c r="S54">
        <f t="shared" si="6"/>
        <v>4.285714285714286</v>
      </c>
      <c r="T54">
        <f t="shared" si="7"/>
        <v>77.14285714285712</v>
      </c>
      <c r="X54" s="15"/>
      <c r="AB54">
        <v>28</v>
      </c>
    </row>
    <row r="55" spans="1:24" ht="12.75">
      <c r="A55">
        <v>54</v>
      </c>
      <c r="B55">
        <v>3</v>
      </c>
      <c r="C55">
        <v>19.5</v>
      </c>
      <c r="D55">
        <f t="shared" si="0"/>
        <v>20</v>
      </c>
      <c r="E55">
        <v>21.9</v>
      </c>
      <c r="F55">
        <f t="shared" si="1"/>
        <v>22</v>
      </c>
      <c r="G55">
        <f t="shared" si="2"/>
        <v>21.9</v>
      </c>
      <c r="H55">
        <v>16.8</v>
      </c>
      <c r="I55">
        <v>20</v>
      </c>
      <c r="J55">
        <f t="shared" si="3"/>
        <v>20</v>
      </c>
      <c r="K55">
        <v>8.6</v>
      </c>
      <c r="L55">
        <f t="shared" si="4"/>
        <v>8.6</v>
      </c>
      <c r="N55" s="12">
        <v>17.67443068547269</v>
      </c>
      <c r="O55" s="12">
        <v>24.678287555347545</v>
      </c>
      <c r="P55" s="12">
        <v>1.0844</v>
      </c>
      <c r="Q55">
        <v>1</v>
      </c>
      <c r="R55" s="13">
        <f t="shared" si="5"/>
        <v>229.10591508153027</v>
      </c>
      <c r="S55">
        <f t="shared" si="6"/>
        <v>6.857142857142853</v>
      </c>
      <c r="T55">
        <f t="shared" si="7"/>
        <v>91.42857142857142</v>
      </c>
      <c r="X55" s="15"/>
    </row>
    <row r="56" spans="1:28" s="23" customFormat="1" ht="12.75">
      <c r="A56">
        <v>55</v>
      </c>
      <c r="B56">
        <v>3</v>
      </c>
      <c r="C56">
        <v>16.8</v>
      </c>
      <c r="D56">
        <f t="shared" si="0"/>
        <v>16</v>
      </c>
      <c r="E56">
        <v>18.5</v>
      </c>
      <c r="F56">
        <f t="shared" si="1"/>
        <v>18</v>
      </c>
      <c r="G56">
        <f t="shared" si="2"/>
        <v>18.5</v>
      </c>
      <c r="H56">
        <v>16.1</v>
      </c>
      <c r="I56">
        <v>18.4</v>
      </c>
      <c r="J56">
        <f t="shared" si="3"/>
        <v>18.4</v>
      </c>
      <c r="K56">
        <v>4.8</v>
      </c>
      <c r="L56">
        <f t="shared" si="4"/>
        <v>4.8</v>
      </c>
      <c r="M56"/>
      <c r="N56" s="12">
        <v>14.322096827875813</v>
      </c>
      <c r="O56" s="12">
        <v>25.256093497866008</v>
      </c>
      <c r="P56" s="12">
        <v>1.4974</v>
      </c>
      <c r="Q56">
        <v>1</v>
      </c>
      <c r="R56" s="13">
        <f t="shared" si="5"/>
        <v>166.030503523006</v>
      </c>
      <c r="S56">
        <f t="shared" si="6"/>
        <v>4.857142857142855</v>
      </c>
      <c r="T56">
        <f t="shared" si="7"/>
        <v>65.71428571428564</v>
      </c>
      <c r="V56"/>
      <c r="W56"/>
      <c r="X56" s="15"/>
      <c r="Y56"/>
      <c r="Z56"/>
      <c r="AA56"/>
      <c r="AB56"/>
    </row>
    <row r="57" spans="1:24" ht="12.75">
      <c r="A57">
        <v>56</v>
      </c>
      <c r="B57">
        <v>3</v>
      </c>
      <c r="C57">
        <v>14.7</v>
      </c>
      <c r="D57">
        <f t="shared" si="0"/>
        <v>14</v>
      </c>
      <c r="E57">
        <v>16.6</v>
      </c>
      <c r="F57">
        <f t="shared" si="1"/>
        <v>16</v>
      </c>
      <c r="G57">
        <f t="shared" si="2"/>
        <v>16.6</v>
      </c>
      <c r="H57">
        <v>15.6</v>
      </c>
      <c r="I57">
        <v>18.8</v>
      </c>
      <c r="J57">
        <f t="shared" si="3"/>
        <v>18.8</v>
      </c>
      <c r="K57">
        <v>4.8</v>
      </c>
      <c r="L57">
        <f t="shared" si="4"/>
        <v>4.8</v>
      </c>
      <c r="N57" s="12">
        <v>11.625259035831123</v>
      </c>
      <c r="O57" s="12">
        <v>28.79756860343989</v>
      </c>
      <c r="P57" s="12">
        <v>1.5194</v>
      </c>
      <c r="Q57">
        <v>1</v>
      </c>
      <c r="R57" s="13">
        <f t="shared" si="5"/>
        <v>124.79630825606834</v>
      </c>
      <c r="S57">
        <f t="shared" si="6"/>
        <v>5.428571428571435</v>
      </c>
      <c r="T57">
        <f t="shared" si="7"/>
        <v>91.42857142857146</v>
      </c>
      <c r="X57" s="15"/>
    </row>
    <row r="58" spans="1:24" ht="12.75">
      <c r="A58">
        <v>57</v>
      </c>
      <c r="B58">
        <v>3</v>
      </c>
      <c r="C58">
        <v>14</v>
      </c>
      <c r="D58">
        <f t="shared" si="0"/>
        <v>14</v>
      </c>
      <c r="E58">
        <v>15</v>
      </c>
      <c r="F58">
        <f t="shared" si="1"/>
        <v>16</v>
      </c>
      <c r="G58">
        <f t="shared" si="2"/>
        <v>15</v>
      </c>
      <c r="H58">
        <v>15.7</v>
      </c>
      <c r="I58">
        <v>17.8</v>
      </c>
      <c r="J58">
        <f t="shared" si="3"/>
        <v>17.8</v>
      </c>
      <c r="K58">
        <v>8.8</v>
      </c>
      <c r="L58">
        <f t="shared" si="4"/>
        <v>8.8</v>
      </c>
      <c r="N58" s="12">
        <v>18.69365197340888</v>
      </c>
      <c r="O58" s="12">
        <v>30.30274343713893</v>
      </c>
      <c r="P58" s="12">
        <v>1.1964000000000001</v>
      </c>
      <c r="Q58">
        <v>1</v>
      </c>
      <c r="R58" s="13">
        <f t="shared" si="5"/>
        <v>114.53772047266717</v>
      </c>
      <c r="S58">
        <f t="shared" si="6"/>
        <v>2.857142857142857</v>
      </c>
      <c r="T58">
        <f t="shared" si="7"/>
        <v>60.00000000000004</v>
      </c>
      <c r="X58" s="15"/>
    </row>
    <row r="59" spans="1:28" s="23" customFormat="1" ht="12.75">
      <c r="A59">
        <v>58</v>
      </c>
      <c r="B59">
        <v>3</v>
      </c>
      <c r="C59">
        <v>16.6</v>
      </c>
      <c r="D59">
        <f t="shared" si="0"/>
        <v>16</v>
      </c>
      <c r="E59">
        <v>17.9</v>
      </c>
      <c r="F59">
        <f t="shared" si="1"/>
        <v>18</v>
      </c>
      <c r="G59">
        <f t="shared" si="2"/>
        <v>17.9</v>
      </c>
      <c r="H59">
        <v>17.4</v>
      </c>
      <c r="I59">
        <v>19.9</v>
      </c>
      <c r="J59">
        <f t="shared" si="3"/>
        <v>19.9</v>
      </c>
      <c r="K59">
        <v>7</v>
      </c>
      <c r="L59">
        <f t="shared" si="4"/>
        <v>7</v>
      </c>
      <c r="M59"/>
      <c r="N59" s="12">
        <v>12.856537855179845</v>
      </c>
      <c r="O59" s="12">
        <v>31.24168101268444</v>
      </c>
      <c r="P59" s="12">
        <v>1.3874</v>
      </c>
      <c r="Q59">
        <v>1</v>
      </c>
      <c r="R59" s="13">
        <v>0</v>
      </c>
      <c r="S59">
        <f t="shared" si="6"/>
        <v>3.714285714285706</v>
      </c>
      <c r="T59">
        <f t="shared" si="7"/>
        <v>71.42857142857143</v>
      </c>
      <c r="V59"/>
      <c r="W59"/>
      <c r="X59" s="15"/>
      <c r="Y59"/>
      <c r="Z59"/>
      <c r="AA59"/>
      <c r="AB59"/>
    </row>
    <row r="60" spans="1:24" ht="12.75">
      <c r="A60">
        <v>59</v>
      </c>
      <c r="B60">
        <v>3</v>
      </c>
      <c r="C60">
        <v>22.3</v>
      </c>
      <c r="D60">
        <f t="shared" si="0"/>
        <v>22</v>
      </c>
      <c r="E60">
        <v>24</v>
      </c>
      <c r="F60">
        <f t="shared" si="1"/>
        <v>24</v>
      </c>
      <c r="G60">
        <f t="shared" si="2"/>
        <v>24</v>
      </c>
      <c r="H60">
        <v>18</v>
      </c>
      <c r="I60">
        <v>20.6</v>
      </c>
      <c r="J60">
        <f t="shared" si="3"/>
        <v>20.6</v>
      </c>
      <c r="K60">
        <v>7.9</v>
      </c>
      <c r="L60">
        <f t="shared" si="4"/>
        <v>7.9</v>
      </c>
      <c r="N60" s="12">
        <v>16.4534255147558</v>
      </c>
      <c r="O60" s="12">
        <v>33.478525925589715</v>
      </c>
      <c r="P60" s="12">
        <v>1.4104</v>
      </c>
      <c r="Q60">
        <v>1</v>
      </c>
      <c r="R60" s="13">
        <f t="shared" si="5"/>
        <v>315.28596822075093</v>
      </c>
      <c r="S60">
        <f t="shared" si="6"/>
        <v>4.857142857142855</v>
      </c>
      <c r="T60">
        <f t="shared" si="7"/>
        <v>74.28571428571432</v>
      </c>
      <c r="X60" s="15"/>
    </row>
    <row r="61" spans="1:20" ht="12.75">
      <c r="A61">
        <v>60</v>
      </c>
      <c r="B61">
        <v>3</v>
      </c>
      <c r="C61">
        <v>16.8</v>
      </c>
      <c r="D61">
        <f t="shared" si="0"/>
        <v>16</v>
      </c>
      <c r="E61">
        <v>18.6</v>
      </c>
      <c r="F61">
        <f t="shared" si="1"/>
        <v>18</v>
      </c>
      <c r="G61">
        <f t="shared" si="2"/>
        <v>18.6</v>
      </c>
      <c r="H61">
        <v>17.7</v>
      </c>
      <c r="I61">
        <v>20.4</v>
      </c>
      <c r="J61">
        <f t="shared" si="3"/>
        <v>20.4</v>
      </c>
      <c r="K61">
        <v>8.5</v>
      </c>
      <c r="L61">
        <f t="shared" si="4"/>
        <v>8.5</v>
      </c>
      <c r="N61" s="12">
        <v>16.183885584702693</v>
      </c>
      <c r="O61" s="12">
        <v>37.68321298006915</v>
      </c>
      <c r="P61" s="12">
        <v>1.1674</v>
      </c>
      <c r="Q61">
        <v>1</v>
      </c>
      <c r="R61" s="13">
        <f t="shared" si="5"/>
        <v>184.3419438553305</v>
      </c>
      <c r="S61">
        <f t="shared" si="6"/>
        <v>5.142857142857145</v>
      </c>
      <c r="T61">
        <f t="shared" si="7"/>
        <v>77.14285714285712</v>
      </c>
    </row>
    <row r="62" spans="1:20" ht="12.75">
      <c r="A62">
        <v>61</v>
      </c>
      <c r="B62">
        <v>3</v>
      </c>
      <c r="C62">
        <v>24.9</v>
      </c>
      <c r="D62">
        <f t="shared" si="0"/>
        <v>24</v>
      </c>
      <c r="E62">
        <v>26</v>
      </c>
      <c r="F62">
        <f t="shared" si="1"/>
        <v>26</v>
      </c>
      <c r="G62">
        <f t="shared" si="2"/>
        <v>26</v>
      </c>
      <c r="H62">
        <v>18.9</v>
      </c>
      <c r="I62">
        <v>21</v>
      </c>
      <c r="J62">
        <f t="shared" si="3"/>
        <v>21</v>
      </c>
      <c r="K62">
        <v>6.6</v>
      </c>
      <c r="L62">
        <f t="shared" si="4"/>
        <v>6.6</v>
      </c>
      <c r="N62" s="12">
        <v>9.032897738519</v>
      </c>
      <c r="O62" s="12">
        <v>35.40527228204097</v>
      </c>
      <c r="P62" s="12">
        <v>1.9054</v>
      </c>
      <c r="Q62">
        <v>1</v>
      </c>
      <c r="R62" s="13">
        <f t="shared" si="5"/>
        <v>404.86711888009205</v>
      </c>
      <c r="S62">
        <f t="shared" si="6"/>
        <v>3.142857142857147</v>
      </c>
      <c r="T62">
        <f t="shared" si="7"/>
        <v>60.00000000000004</v>
      </c>
    </row>
    <row r="63" spans="1:20" ht="12.75">
      <c r="A63">
        <v>62</v>
      </c>
      <c r="B63">
        <v>3</v>
      </c>
      <c r="C63">
        <v>12.8</v>
      </c>
      <c r="D63">
        <f t="shared" si="0"/>
        <v>12</v>
      </c>
      <c r="E63">
        <v>14</v>
      </c>
      <c r="F63">
        <f t="shared" si="1"/>
        <v>14</v>
      </c>
      <c r="G63">
        <f t="shared" si="2"/>
        <v>14</v>
      </c>
      <c r="H63">
        <v>15.9</v>
      </c>
      <c r="I63">
        <v>18.3</v>
      </c>
      <c r="J63">
        <f t="shared" si="3"/>
        <v>18.3</v>
      </c>
      <c r="K63">
        <v>9.4</v>
      </c>
      <c r="L63">
        <f t="shared" si="4"/>
        <v>9.4</v>
      </c>
      <c r="N63" s="12">
        <v>5.8740355459248725</v>
      </c>
      <c r="O63" s="12">
        <v>37.03346135220433</v>
      </c>
      <c r="P63" s="12">
        <v>1.9034</v>
      </c>
      <c r="Q63">
        <v>1</v>
      </c>
      <c r="R63" s="13">
        <f t="shared" si="5"/>
        <v>97.8250163772536</v>
      </c>
      <c r="S63">
        <f t="shared" si="6"/>
        <v>3.4285714285714266</v>
      </c>
      <c r="T63">
        <f t="shared" si="7"/>
        <v>68.57142857142858</v>
      </c>
    </row>
    <row r="64" spans="1:20" ht="12.75">
      <c r="A64">
        <v>63</v>
      </c>
      <c r="B64">
        <v>3</v>
      </c>
      <c r="C64">
        <v>15.9</v>
      </c>
      <c r="D64">
        <f t="shared" si="0"/>
        <v>16</v>
      </c>
      <c r="E64">
        <v>15.9</v>
      </c>
      <c r="F64">
        <f t="shared" si="1"/>
        <v>16</v>
      </c>
      <c r="G64">
        <f t="shared" si="2"/>
        <v>15.9</v>
      </c>
      <c r="H64">
        <v>17.5</v>
      </c>
      <c r="I64">
        <v>20.7</v>
      </c>
      <c r="J64">
        <f t="shared" si="3"/>
        <v>20.7</v>
      </c>
      <c r="K64">
        <v>9.1</v>
      </c>
      <c r="L64">
        <f t="shared" si="4"/>
        <v>9.1</v>
      </c>
      <c r="N64" s="12">
        <v>9.721108874144678</v>
      </c>
      <c r="O64" s="12">
        <v>32.88313223184534</v>
      </c>
      <c r="P64" s="12">
        <v>1.5414</v>
      </c>
      <c r="Q64">
        <v>1</v>
      </c>
      <c r="R64" s="13">
        <f t="shared" si="5"/>
        <v>164.19521592608461</v>
      </c>
      <c r="S64">
        <f t="shared" si="6"/>
        <v>0</v>
      </c>
      <c r="T64">
        <f t="shared" si="7"/>
        <v>91.42857142857142</v>
      </c>
    </row>
    <row r="65" spans="1:20" ht="12.75">
      <c r="A65">
        <v>64</v>
      </c>
      <c r="B65">
        <v>3</v>
      </c>
      <c r="C65">
        <v>12.3</v>
      </c>
      <c r="D65">
        <f t="shared" si="0"/>
        <v>12</v>
      </c>
      <c r="E65">
        <v>13.2</v>
      </c>
      <c r="F65">
        <f t="shared" si="1"/>
        <v>14</v>
      </c>
      <c r="G65">
        <f t="shared" si="2"/>
        <v>13.2</v>
      </c>
      <c r="H65">
        <v>15</v>
      </c>
      <c r="I65">
        <v>17</v>
      </c>
      <c r="J65">
        <f t="shared" si="3"/>
        <v>17</v>
      </c>
      <c r="K65">
        <v>6</v>
      </c>
      <c r="L65">
        <f t="shared" si="4"/>
        <v>6</v>
      </c>
      <c r="N65" s="12">
        <v>6.392163710158834</v>
      </c>
      <c r="O65" s="12">
        <v>33.913423499000054</v>
      </c>
      <c r="P65" s="12">
        <v>1.8194000000000001</v>
      </c>
      <c r="Q65">
        <v>1</v>
      </c>
      <c r="R65" s="13">
        <f t="shared" si="5"/>
        <v>85.06542233576276</v>
      </c>
      <c r="S65">
        <f t="shared" si="6"/>
        <v>2.571428571428567</v>
      </c>
      <c r="T65">
        <f t="shared" si="7"/>
        <v>57.142857142857146</v>
      </c>
    </row>
    <row r="66" spans="1:20" ht="12.75">
      <c r="A66">
        <v>65</v>
      </c>
      <c r="B66">
        <v>3</v>
      </c>
      <c r="C66">
        <v>15.6</v>
      </c>
      <c r="D66">
        <f t="shared" si="0"/>
        <v>16</v>
      </c>
      <c r="E66">
        <v>16.9</v>
      </c>
      <c r="F66">
        <f t="shared" si="1"/>
        <v>16</v>
      </c>
      <c r="G66">
        <f t="shared" si="2"/>
        <v>16.9</v>
      </c>
      <c r="H66">
        <v>16.9</v>
      </c>
      <c r="I66">
        <v>19</v>
      </c>
      <c r="J66">
        <f t="shared" si="3"/>
        <v>19</v>
      </c>
      <c r="K66">
        <v>6.3</v>
      </c>
      <c r="L66">
        <f t="shared" si="4"/>
        <v>6.3</v>
      </c>
      <c r="N66" s="12">
        <v>0.6919946100996354</v>
      </c>
      <c r="O66" s="12">
        <v>34.514839487090086</v>
      </c>
      <c r="P66" s="12">
        <v>2.1024</v>
      </c>
      <c r="Q66">
        <v>1</v>
      </c>
      <c r="R66" s="13">
        <f t="shared" si="5"/>
        <v>152.4071431619123</v>
      </c>
      <c r="S66">
        <f t="shared" si="6"/>
        <v>3.7142857142857113</v>
      </c>
      <c r="T66">
        <f t="shared" si="7"/>
        <v>60.00000000000004</v>
      </c>
    </row>
    <row r="67" spans="1:20" ht="12.75">
      <c r="A67">
        <v>66</v>
      </c>
      <c r="B67">
        <v>3</v>
      </c>
      <c r="C67">
        <v>17.3</v>
      </c>
      <c r="D67">
        <f aca="true" t="shared" si="12" ref="D67:D84">IF(ABS(C67-FLOOR(C67,2))&lt;ABS(C67-CEILING(C67,2)),FLOOR(C67,2),CEILING(C67,2))</f>
        <v>18</v>
      </c>
      <c r="E67">
        <v>19.4</v>
      </c>
      <c r="F67">
        <f aca="true" t="shared" si="13" ref="F67:F84">IF(ABS(E67-FLOOR(E67,2))&lt;ABS(E67-CEILING(E67,2)),FLOOR(E67,2),CEILING(E67,2))</f>
        <v>20</v>
      </c>
      <c r="G67">
        <f aca="true" t="shared" si="14" ref="G67:G84">IF(Q67=1,E67,"")</f>
        <v>19.4</v>
      </c>
      <c r="H67">
        <v>17.2</v>
      </c>
      <c r="I67">
        <v>19.7</v>
      </c>
      <c r="J67">
        <f aca="true" t="shared" si="15" ref="J67:J84">IF(Q67=1,I67,"")</f>
        <v>19.7</v>
      </c>
      <c r="K67">
        <v>8.6</v>
      </c>
      <c r="L67">
        <f aca="true" t="shared" si="16" ref="L67:L84">IF(Q67=1,K67,"")</f>
        <v>8.6</v>
      </c>
      <c r="N67" s="12">
        <v>3.780266289413002</v>
      </c>
      <c r="O67" s="12">
        <v>30.81084523834307</v>
      </c>
      <c r="P67" s="12">
        <v>1.4864</v>
      </c>
      <c r="Q67">
        <v>1</v>
      </c>
      <c r="R67" s="13">
        <f aca="true" t="shared" si="17" ref="R67:R83">0.011197*C67^2.10253*(0.986)^C67*H67^3.98519*(H67-1.3)^-2.659</f>
        <v>188.58278175853258</v>
      </c>
      <c r="S67">
        <f aca="true" t="shared" si="18" ref="S67:S84">((E67-C67)*10)/3.5</f>
        <v>5.999999999999994</v>
      </c>
      <c r="T67">
        <f aca="true" t="shared" si="19" ref="T67:T84">((I67-H67)*100)/3.5</f>
        <v>71.42857142857143</v>
      </c>
    </row>
    <row r="68" spans="1:20" ht="12.75">
      <c r="A68">
        <v>67</v>
      </c>
      <c r="B68">
        <v>3</v>
      </c>
      <c r="C68">
        <v>18.4</v>
      </c>
      <c r="D68">
        <f t="shared" si="12"/>
        <v>18</v>
      </c>
      <c r="E68">
        <v>19.8</v>
      </c>
      <c r="F68">
        <f t="shared" si="13"/>
        <v>20</v>
      </c>
      <c r="G68">
        <f t="shared" si="14"/>
        <v>19.8</v>
      </c>
      <c r="H68">
        <v>16.8</v>
      </c>
      <c r="I68">
        <v>18.7</v>
      </c>
      <c r="J68">
        <f t="shared" si="15"/>
        <v>18.7</v>
      </c>
      <c r="K68">
        <v>6.3</v>
      </c>
      <c r="L68">
        <f t="shared" si="16"/>
        <v>6.3</v>
      </c>
      <c r="N68" s="12">
        <v>5.20835348771462</v>
      </c>
      <c r="O68" s="12">
        <v>27.800950729552596</v>
      </c>
      <c r="P68" s="12">
        <v>1.5094</v>
      </c>
      <c r="Q68">
        <v>1</v>
      </c>
      <c r="R68" s="13">
        <f t="shared" si="17"/>
        <v>205.94565870540603</v>
      </c>
      <c r="S68">
        <f t="shared" si="18"/>
        <v>4.000000000000006</v>
      </c>
      <c r="T68">
        <f t="shared" si="19"/>
        <v>54.28571428571424</v>
      </c>
    </row>
    <row r="69" spans="1:20" ht="12.75">
      <c r="A69">
        <v>68</v>
      </c>
      <c r="B69">
        <v>3</v>
      </c>
      <c r="C69">
        <v>16.8</v>
      </c>
      <c r="D69">
        <f t="shared" si="12"/>
        <v>16</v>
      </c>
      <c r="E69">
        <v>18.1</v>
      </c>
      <c r="F69">
        <f t="shared" si="13"/>
        <v>18</v>
      </c>
      <c r="G69">
        <f t="shared" si="14"/>
        <v>18.1</v>
      </c>
      <c r="H69">
        <v>19.2</v>
      </c>
      <c r="I69">
        <v>20.1</v>
      </c>
      <c r="J69">
        <f t="shared" si="15"/>
        <v>20.1</v>
      </c>
      <c r="K69">
        <v>10.5</v>
      </c>
      <c r="L69">
        <f t="shared" si="16"/>
        <v>10.5</v>
      </c>
      <c r="N69" s="12">
        <v>0.1413025722451865</v>
      </c>
      <c r="O69" s="12">
        <v>25.657864874986714</v>
      </c>
      <c r="P69" s="12">
        <v>1.1824000000000001</v>
      </c>
      <c r="Q69">
        <v>1</v>
      </c>
      <c r="R69" s="13">
        <f t="shared" si="17"/>
        <v>201.9976828317201</v>
      </c>
      <c r="S69">
        <f t="shared" si="18"/>
        <v>3.714285714285716</v>
      </c>
      <c r="T69">
        <f t="shared" si="19"/>
        <v>25.714285714285776</v>
      </c>
    </row>
    <row r="70" spans="1:20" ht="12.75">
      <c r="A70">
        <v>69</v>
      </c>
      <c r="B70">
        <v>3</v>
      </c>
      <c r="C70">
        <v>20.4</v>
      </c>
      <c r="D70">
        <f t="shared" si="12"/>
        <v>20</v>
      </c>
      <c r="E70">
        <v>22.3</v>
      </c>
      <c r="F70">
        <f t="shared" si="13"/>
        <v>22</v>
      </c>
      <c r="G70">
        <f t="shared" si="14"/>
        <v>22.3</v>
      </c>
      <c r="H70">
        <v>17.6</v>
      </c>
      <c r="I70">
        <v>20</v>
      </c>
      <c r="J70">
        <f t="shared" si="15"/>
        <v>20</v>
      </c>
      <c r="K70">
        <v>6.2</v>
      </c>
      <c r="L70">
        <f t="shared" si="16"/>
        <v>6.2</v>
      </c>
      <c r="N70" s="12">
        <v>6.497065284119262</v>
      </c>
      <c r="O70" s="12">
        <v>22.92454222474011</v>
      </c>
      <c r="P70" s="12">
        <v>1.0544</v>
      </c>
      <c r="Q70">
        <v>1</v>
      </c>
      <c r="R70" s="13">
        <f t="shared" si="17"/>
        <v>261.8938182608019</v>
      </c>
      <c r="S70">
        <f t="shared" si="18"/>
        <v>5.428571428571435</v>
      </c>
      <c r="T70">
        <f t="shared" si="19"/>
        <v>68.57142857142853</v>
      </c>
    </row>
    <row r="71" spans="1:20" ht="12.75">
      <c r="A71">
        <v>70</v>
      </c>
      <c r="B71">
        <v>3</v>
      </c>
      <c r="C71">
        <v>16.1</v>
      </c>
      <c r="D71">
        <f t="shared" si="12"/>
        <v>16</v>
      </c>
      <c r="E71">
        <v>17.2</v>
      </c>
      <c r="F71">
        <f t="shared" si="13"/>
        <v>18</v>
      </c>
      <c r="G71">
        <f t="shared" si="14"/>
        <v>17.2</v>
      </c>
      <c r="H71">
        <v>16.2</v>
      </c>
      <c r="I71">
        <v>18.6</v>
      </c>
      <c r="J71">
        <f t="shared" si="15"/>
        <v>18.6</v>
      </c>
      <c r="K71">
        <v>7.1</v>
      </c>
      <c r="L71">
        <f t="shared" si="16"/>
        <v>7.1</v>
      </c>
      <c r="N71" s="12">
        <v>9.743914641510786</v>
      </c>
      <c r="O71" s="12">
        <v>23.497668956280574</v>
      </c>
      <c r="P71" s="12">
        <v>1.4234</v>
      </c>
      <c r="Q71">
        <v>1</v>
      </c>
      <c r="R71" s="13">
        <f t="shared" si="17"/>
        <v>154.36629157516424</v>
      </c>
      <c r="S71">
        <f t="shared" si="18"/>
        <v>3.1428571428571366</v>
      </c>
      <c r="T71">
        <f t="shared" si="19"/>
        <v>68.57142857142864</v>
      </c>
    </row>
    <row r="72" spans="1:20" ht="12.75">
      <c r="A72">
        <v>71</v>
      </c>
      <c r="B72">
        <v>3</v>
      </c>
      <c r="C72">
        <v>15.4</v>
      </c>
      <c r="D72">
        <f t="shared" si="12"/>
        <v>16</v>
      </c>
      <c r="E72">
        <v>16.7</v>
      </c>
      <c r="F72">
        <f t="shared" si="13"/>
        <v>16</v>
      </c>
      <c r="G72">
        <f t="shared" si="14"/>
        <v>16.7</v>
      </c>
      <c r="H72">
        <v>16.4</v>
      </c>
      <c r="I72">
        <v>19.7</v>
      </c>
      <c r="J72">
        <f t="shared" si="15"/>
        <v>19.7</v>
      </c>
      <c r="K72">
        <v>8.5</v>
      </c>
      <c r="L72">
        <f t="shared" si="16"/>
        <v>8.5</v>
      </c>
      <c r="N72" s="12">
        <v>9.003891788666227</v>
      </c>
      <c r="O72" s="12">
        <v>20.581709564027687</v>
      </c>
      <c r="P72" s="12">
        <v>0.8234</v>
      </c>
      <c r="Q72">
        <v>1</v>
      </c>
      <c r="R72" s="13">
        <f t="shared" si="17"/>
        <v>143.90900201373483</v>
      </c>
      <c r="S72">
        <f t="shared" si="18"/>
        <v>3.7142857142857113</v>
      </c>
      <c r="T72">
        <f t="shared" si="19"/>
        <v>94.2857142857143</v>
      </c>
    </row>
    <row r="73" spans="1:20" ht="12.75">
      <c r="A73">
        <v>72</v>
      </c>
      <c r="B73">
        <v>3</v>
      </c>
      <c r="C73">
        <v>15.6</v>
      </c>
      <c r="D73">
        <f t="shared" si="12"/>
        <v>16</v>
      </c>
      <c r="E73">
        <v>16.8</v>
      </c>
      <c r="F73">
        <f t="shared" si="13"/>
        <v>16</v>
      </c>
      <c r="G73">
        <f t="shared" si="14"/>
        <v>16.8</v>
      </c>
      <c r="H73">
        <v>15.8</v>
      </c>
      <c r="I73">
        <v>18.1</v>
      </c>
      <c r="J73">
        <f t="shared" si="15"/>
        <v>18.1</v>
      </c>
      <c r="K73">
        <v>6.9</v>
      </c>
      <c r="L73">
        <f t="shared" si="16"/>
        <v>6.9</v>
      </c>
      <c r="N73" s="12">
        <v>5.491147767113357</v>
      </c>
      <c r="O73" s="12">
        <v>18.977510561707664</v>
      </c>
      <c r="P73" s="12">
        <v>0.5354</v>
      </c>
      <c r="Q73">
        <v>1</v>
      </c>
      <c r="R73" s="13">
        <f t="shared" si="17"/>
        <v>141.56651190165923</v>
      </c>
      <c r="S73">
        <f t="shared" si="18"/>
        <v>3.4285714285714315</v>
      </c>
      <c r="T73">
        <f t="shared" si="19"/>
        <v>65.71428571428574</v>
      </c>
    </row>
    <row r="74" spans="1:20" ht="12.75">
      <c r="A74">
        <v>73</v>
      </c>
      <c r="B74">
        <v>3</v>
      </c>
      <c r="C74">
        <v>20.9</v>
      </c>
      <c r="D74">
        <f t="shared" si="12"/>
        <v>20</v>
      </c>
      <c r="E74">
        <v>22.5</v>
      </c>
      <c r="F74">
        <f t="shared" si="13"/>
        <v>22</v>
      </c>
      <c r="G74">
        <f t="shared" si="14"/>
        <v>22.5</v>
      </c>
      <c r="H74">
        <v>18</v>
      </c>
      <c r="I74">
        <v>20.6</v>
      </c>
      <c r="J74">
        <f t="shared" si="15"/>
        <v>20.6</v>
      </c>
      <c r="K74">
        <v>5.5</v>
      </c>
      <c r="L74">
        <f t="shared" si="16"/>
        <v>5.5</v>
      </c>
      <c r="N74" s="12">
        <v>6.893980746596453</v>
      </c>
      <c r="O74" s="12">
        <v>15.29908091963558</v>
      </c>
      <c r="P74" s="12">
        <v>0.15339999999999998</v>
      </c>
      <c r="Q74">
        <v>1</v>
      </c>
      <c r="R74" s="13">
        <f t="shared" si="17"/>
        <v>280.5903360813079</v>
      </c>
      <c r="S74">
        <f t="shared" si="18"/>
        <v>4.571428571428576</v>
      </c>
      <c r="T74">
        <f t="shared" si="19"/>
        <v>74.28571428571432</v>
      </c>
    </row>
    <row r="75" spans="1:20" ht="12.75">
      <c r="A75">
        <v>74</v>
      </c>
      <c r="B75">
        <v>3</v>
      </c>
      <c r="C75">
        <v>19.9</v>
      </c>
      <c r="D75">
        <f t="shared" si="12"/>
        <v>20</v>
      </c>
      <c r="E75">
        <v>22</v>
      </c>
      <c r="F75">
        <f t="shared" si="13"/>
        <v>22</v>
      </c>
      <c r="G75">
        <f t="shared" si="14"/>
        <v>22</v>
      </c>
      <c r="H75">
        <v>15.6</v>
      </c>
      <c r="I75">
        <v>19.4</v>
      </c>
      <c r="J75">
        <f t="shared" si="15"/>
        <v>19.4</v>
      </c>
      <c r="K75">
        <v>4.7</v>
      </c>
      <c r="L75">
        <f t="shared" si="16"/>
        <v>4.7</v>
      </c>
      <c r="N75" s="12">
        <v>9.983173330872011</v>
      </c>
      <c r="O75" s="12">
        <v>13.52503182864151</v>
      </c>
      <c r="P75" s="12">
        <v>0.056999999999999995</v>
      </c>
      <c r="Q75">
        <v>1</v>
      </c>
      <c r="R75" s="13">
        <f t="shared" si="17"/>
        <v>219.23987146248805</v>
      </c>
      <c r="S75">
        <f t="shared" si="18"/>
        <v>6.000000000000004</v>
      </c>
      <c r="T75">
        <f t="shared" si="19"/>
        <v>108.57142857142854</v>
      </c>
    </row>
    <row r="76" spans="1:20" ht="12.75">
      <c r="A76">
        <v>75</v>
      </c>
      <c r="B76">
        <v>3</v>
      </c>
      <c r="C76">
        <v>19</v>
      </c>
      <c r="D76">
        <f t="shared" si="12"/>
        <v>20</v>
      </c>
      <c r="E76">
        <v>19.9</v>
      </c>
      <c r="F76">
        <f t="shared" si="13"/>
        <v>20</v>
      </c>
      <c r="G76">
        <f t="shared" si="14"/>
        <v>19.9</v>
      </c>
      <c r="H76">
        <v>16.8</v>
      </c>
      <c r="I76">
        <v>19.5</v>
      </c>
      <c r="J76">
        <f t="shared" si="15"/>
        <v>19.5</v>
      </c>
      <c r="K76">
        <v>8.7</v>
      </c>
      <c r="L76">
        <f t="shared" si="16"/>
        <v>8.7</v>
      </c>
      <c r="N76" s="12">
        <v>0.667445928265397</v>
      </c>
      <c r="O76" s="12">
        <v>13.7131168102967</v>
      </c>
      <c r="P76" s="12">
        <v>0.5404</v>
      </c>
      <c r="Q76">
        <v>1</v>
      </c>
      <c r="R76" s="13">
        <f t="shared" si="17"/>
        <v>218.4636481483605</v>
      </c>
      <c r="S76">
        <f t="shared" si="18"/>
        <v>2.571428571428567</v>
      </c>
      <c r="T76">
        <f t="shared" si="19"/>
        <v>77.14285714285712</v>
      </c>
    </row>
    <row r="77" spans="1:20" s="23" customFormat="1" ht="12.75">
      <c r="A77">
        <v>76</v>
      </c>
      <c r="B77">
        <v>3</v>
      </c>
      <c r="C77">
        <v>19.3</v>
      </c>
      <c r="D77">
        <f t="shared" si="12"/>
        <v>20</v>
      </c>
      <c r="E77">
        <v>21.1</v>
      </c>
      <c r="F77">
        <f t="shared" si="13"/>
        <v>22</v>
      </c>
      <c r="G77">
        <f t="shared" si="14"/>
        <v>21.1</v>
      </c>
      <c r="H77">
        <v>17.4</v>
      </c>
      <c r="I77">
        <v>19.7</v>
      </c>
      <c r="J77">
        <f t="shared" si="15"/>
        <v>19.7</v>
      </c>
      <c r="K77">
        <v>9.8</v>
      </c>
      <c r="L77">
        <f t="shared" si="16"/>
        <v>9.8</v>
      </c>
      <c r="M77" t="s">
        <v>66</v>
      </c>
      <c r="N77" s="12">
        <v>2.0541671127309655</v>
      </c>
      <c r="O77" s="12">
        <v>10.566467583491399</v>
      </c>
      <c r="P77" s="12">
        <v>-0.040999999999999995</v>
      </c>
      <c r="Q77">
        <v>1</v>
      </c>
      <c r="R77" s="13">
        <f t="shared" si="17"/>
        <v>233.73481184234885</v>
      </c>
      <c r="S77">
        <f t="shared" si="18"/>
        <v>5.142857142857145</v>
      </c>
      <c r="T77">
        <f t="shared" si="19"/>
        <v>65.71428571428574</v>
      </c>
    </row>
    <row r="78" spans="1:20" ht="12.75">
      <c r="A78">
        <v>77</v>
      </c>
      <c r="B78">
        <v>3</v>
      </c>
      <c r="C78">
        <v>15.6</v>
      </c>
      <c r="D78">
        <f t="shared" si="12"/>
        <v>16</v>
      </c>
      <c r="E78">
        <v>17</v>
      </c>
      <c r="F78">
        <f t="shared" si="13"/>
        <v>18</v>
      </c>
      <c r="G78">
        <f t="shared" si="14"/>
        <v>17</v>
      </c>
      <c r="H78">
        <v>16.7</v>
      </c>
      <c r="I78">
        <v>18.7</v>
      </c>
      <c r="J78">
        <f t="shared" si="15"/>
        <v>18.7</v>
      </c>
      <c r="K78">
        <v>6.8</v>
      </c>
      <c r="L78">
        <f t="shared" si="16"/>
        <v>6.8</v>
      </c>
      <c r="N78" s="12">
        <v>4.477262852546418</v>
      </c>
      <c r="O78" s="12">
        <v>9.807094792506492</v>
      </c>
      <c r="P78" s="12">
        <v>-0.14100000000000001</v>
      </c>
      <c r="Q78">
        <v>1</v>
      </c>
      <c r="R78" s="13">
        <f t="shared" si="17"/>
        <v>150.41864426110604</v>
      </c>
      <c r="S78">
        <f t="shared" si="18"/>
        <v>4.000000000000001</v>
      </c>
      <c r="T78">
        <f t="shared" si="19"/>
        <v>57.142857142857146</v>
      </c>
    </row>
    <row r="79" spans="1:20" ht="12.75">
      <c r="A79">
        <v>78</v>
      </c>
      <c r="B79">
        <v>3</v>
      </c>
      <c r="C79">
        <v>11.3</v>
      </c>
      <c r="D79">
        <f t="shared" si="12"/>
        <v>12</v>
      </c>
      <c r="E79">
        <v>12.6</v>
      </c>
      <c r="F79">
        <f t="shared" si="13"/>
        <v>12</v>
      </c>
      <c r="G79">
        <f t="shared" si="14"/>
        <v>12.6</v>
      </c>
      <c r="H79">
        <v>15.3</v>
      </c>
      <c r="I79">
        <v>16.9</v>
      </c>
      <c r="J79">
        <f t="shared" si="15"/>
        <v>16.9</v>
      </c>
      <c r="K79">
        <v>7.6</v>
      </c>
      <c r="L79">
        <f t="shared" si="16"/>
        <v>7.6</v>
      </c>
      <c r="N79" s="12">
        <v>7.451606947640609</v>
      </c>
      <c r="O79" s="12">
        <v>8.732047721919194</v>
      </c>
      <c r="P79" s="12">
        <v>-0.3</v>
      </c>
      <c r="Q79">
        <v>1</v>
      </c>
      <c r="R79" s="13">
        <f t="shared" si="17"/>
        <v>73.74045841823184</v>
      </c>
      <c r="S79">
        <f t="shared" si="18"/>
        <v>3.7142857142857113</v>
      </c>
      <c r="T79">
        <f t="shared" si="19"/>
        <v>45.71428571428565</v>
      </c>
    </row>
    <row r="80" spans="1:20" ht="12.75">
      <c r="A80">
        <v>79</v>
      </c>
      <c r="B80">
        <v>3</v>
      </c>
      <c r="C80">
        <v>10.8</v>
      </c>
      <c r="D80">
        <f t="shared" si="12"/>
        <v>10</v>
      </c>
      <c r="E80">
        <v>11.5</v>
      </c>
      <c r="F80">
        <f t="shared" si="13"/>
        <v>12</v>
      </c>
      <c r="G80">
        <f t="shared" si="14"/>
        <v>11.5</v>
      </c>
      <c r="H80">
        <v>14.2</v>
      </c>
      <c r="I80">
        <v>16.8</v>
      </c>
      <c r="J80">
        <f t="shared" si="15"/>
        <v>16.8</v>
      </c>
      <c r="K80">
        <v>9.1</v>
      </c>
      <c r="L80">
        <f t="shared" si="16"/>
        <v>9.1</v>
      </c>
      <c r="N80" s="12">
        <v>4.614961940891548</v>
      </c>
      <c r="O80" s="12">
        <v>6.648124713340034</v>
      </c>
      <c r="P80" s="12">
        <v>-0.20600000000000002</v>
      </c>
      <c r="Q80">
        <v>1</v>
      </c>
      <c r="R80" s="13">
        <f t="shared" si="17"/>
        <v>62.345735921480056</v>
      </c>
      <c r="S80">
        <f t="shared" si="18"/>
        <v>1.999999999999998</v>
      </c>
      <c r="T80">
        <f t="shared" si="19"/>
        <v>74.28571428571432</v>
      </c>
    </row>
    <row r="81" spans="1:20" s="23" customFormat="1" ht="12.75">
      <c r="A81">
        <v>80</v>
      </c>
      <c r="B81">
        <v>3</v>
      </c>
      <c r="C81">
        <v>15.5</v>
      </c>
      <c r="D81">
        <f t="shared" si="12"/>
        <v>16</v>
      </c>
      <c r="E81">
        <v>15.9</v>
      </c>
      <c r="F81">
        <f t="shared" si="13"/>
        <v>16</v>
      </c>
      <c r="G81">
        <f t="shared" si="14"/>
        <v>15.9</v>
      </c>
      <c r="H81">
        <v>15.5</v>
      </c>
      <c r="I81">
        <v>18.9</v>
      </c>
      <c r="J81">
        <f t="shared" si="15"/>
        <v>18.9</v>
      </c>
      <c r="K81">
        <v>6.8</v>
      </c>
      <c r="L81">
        <f t="shared" si="16"/>
        <v>6.8</v>
      </c>
      <c r="M81"/>
      <c r="N81" s="12">
        <v>1.174565474283693</v>
      </c>
      <c r="O81" s="12">
        <v>6.218219895325408</v>
      </c>
      <c r="P81" s="12">
        <v>-0.133</v>
      </c>
      <c r="Q81">
        <v>1</v>
      </c>
      <c r="R81" s="13">
        <f t="shared" si="17"/>
        <v>136.98254719462065</v>
      </c>
      <c r="S81">
        <f t="shared" si="18"/>
        <v>1.142857142857144</v>
      </c>
      <c r="T81">
        <f t="shared" si="19"/>
        <v>97.14285714285711</v>
      </c>
    </row>
    <row r="82" spans="1:20" ht="12.75">
      <c r="A82">
        <v>81</v>
      </c>
      <c r="B82">
        <v>3</v>
      </c>
      <c r="C82">
        <v>15</v>
      </c>
      <c r="D82">
        <f t="shared" si="12"/>
        <v>16</v>
      </c>
      <c r="E82">
        <v>16</v>
      </c>
      <c r="F82">
        <f t="shared" si="13"/>
        <v>16</v>
      </c>
      <c r="G82">
        <f t="shared" si="14"/>
        <v>16</v>
      </c>
      <c r="H82">
        <v>15.9</v>
      </c>
      <c r="I82">
        <v>19.2</v>
      </c>
      <c r="J82">
        <f t="shared" si="15"/>
        <v>19.2</v>
      </c>
      <c r="K82">
        <v>7.8</v>
      </c>
      <c r="L82">
        <f t="shared" si="16"/>
        <v>7.8</v>
      </c>
      <c r="N82" s="12">
        <v>5.512562421245128</v>
      </c>
      <c r="O82" s="12">
        <v>2.7186211343024715</v>
      </c>
      <c r="P82" s="12">
        <v>-0.328</v>
      </c>
      <c r="Q82">
        <v>1</v>
      </c>
      <c r="R82" s="13">
        <f t="shared" si="17"/>
        <v>132.37443503146494</v>
      </c>
      <c r="S82">
        <f t="shared" si="18"/>
        <v>2.857142857142857</v>
      </c>
      <c r="T82">
        <f t="shared" si="19"/>
        <v>94.28571428571425</v>
      </c>
    </row>
    <row r="83" spans="1:20" ht="12.75">
      <c r="A83">
        <v>82</v>
      </c>
      <c r="B83">
        <v>3</v>
      </c>
      <c r="C83">
        <v>10</v>
      </c>
      <c r="D83">
        <f t="shared" si="12"/>
        <v>10</v>
      </c>
      <c r="E83">
        <v>10.4</v>
      </c>
      <c r="F83">
        <f t="shared" si="13"/>
        <v>10</v>
      </c>
      <c r="G83">
        <f t="shared" si="14"/>
        <v>10.4</v>
      </c>
      <c r="H83">
        <v>15.2</v>
      </c>
      <c r="I83">
        <v>16.3</v>
      </c>
      <c r="J83">
        <f t="shared" si="15"/>
        <v>16.3</v>
      </c>
      <c r="K83">
        <v>10</v>
      </c>
      <c r="L83">
        <f t="shared" si="16"/>
        <v>10</v>
      </c>
      <c r="N83" s="12">
        <v>9.333586846499916</v>
      </c>
      <c r="O83" s="12">
        <v>2.2809941908833924</v>
      </c>
      <c r="P83" s="12">
        <v>-0.434</v>
      </c>
      <c r="Q83">
        <v>1</v>
      </c>
      <c r="R83" s="13">
        <f t="shared" si="17"/>
        <v>57.676078198809755</v>
      </c>
      <c r="S83">
        <f t="shared" si="18"/>
        <v>1.142857142857144</v>
      </c>
      <c r="T83">
        <f t="shared" si="19"/>
        <v>31.42857142857147</v>
      </c>
    </row>
    <row r="84" spans="1:20" s="23" customFormat="1" ht="12.75">
      <c r="A84">
        <v>83</v>
      </c>
      <c r="B84">
        <v>3</v>
      </c>
      <c r="C84">
        <v>18</v>
      </c>
      <c r="D84">
        <f t="shared" si="12"/>
        <v>18</v>
      </c>
      <c r="E84">
        <v>19.5</v>
      </c>
      <c r="F84">
        <f t="shared" si="13"/>
        <v>20</v>
      </c>
      <c r="G84">
        <f t="shared" si="14"/>
        <v>19.5</v>
      </c>
      <c r="H84">
        <v>16</v>
      </c>
      <c r="I84">
        <v>18.5</v>
      </c>
      <c r="J84">
        <f t="shared" si="15"/>
        <v>18.5</v>
      </c>
      <c r="K84">
        <v>6.2</v>
      </c>
      <c r="L84">
        <f t="shared" si="16"/>
        <v>6.2</v>
      </c>
      <c r="M84"/>
      <c r="N84" s="12">
        <v>0.7567315993550071</v>
      </c>
      <c r="O84" s="12">
        <v>0.4075620278406872</v>
      </c>
      <c r="P84" s="12">
        <v>-0.188</v>
      </c>
      <c r="Q84">
        <v>1</v>
      </c>
      <c r="R84" s="13">
        <v>0</v>
      </c>
      <c r="S84">
        <f t="shared" si="18"/>
        <v>4.285714285714286</v>
      </c>
      <c r="T84">
        <f t="shared" si="19"/>
        <v>71.42857142857143</v>
      </c>
    </row>
    <row r="85" ht="12.75">
      <c r="R85" s="13"/>
    </row>
    <row r="86" ht="12.75">
      <c r="R86" s="13"/>
    </row>
    <row r="87" ht="12.75">
      <c r="R87" s="13"/>
    </row>
    <row r="88" ht="12.75">
      <c r="R88" s="13"/>
    </row>
    <row r="89" ht="12.75">
      <c r="R89" s="13"/>
    </row>
    <row r="90" ht="12.75">
      <c r="R90" s="13"/>
    </row>
    <row r="91" ht="12.75">
      <c r="R91" s="13"/>
    </row>
    <row r="92" ht="12.75">
      <c r="R92" s="13"/>
    </row>
    <row r="93" ht="12.75">
      <c r="R93" s="13"/>
    </row>
    <row r="94" ht="12.75">
      <c r="R94" s="13"/>
    </row>
    <row r="95" ht="12.75">
      <c r="R95" s="13"/>
    </row>
    <row r="96" ht="12.75">
      <c r="R96" s="13"/>
    </row>
    <row r="97" ht="12.75">
      <c r="R97" s="13"/>
    </row>
    <row r="98" ht="12.75">
      <c r="R98" s="13"/>
    </row>
    <row r="99" ht="12.75">
      <c r="R99" s="13"/>
    </row>
    <row r="100" ht="12.75">
      <c r="R100" s="13"/>
    </row>
    <row r="101" ht="12.75">
      <c r="R101" s="13"/>
    </row>
    <row r="102" spans="8:18" ht="12.75">
      <c r="H102" s="24"/>
      <c r="I102" s="24"/>
      <c r="K102" s="24"/>
      <c r="R102" s="13"/>
    </row>
    <row r="103" ht="12.75">
      <c r="R103" s="13"/>
    </row>
    <row r="104" ht="12.75">
      <c r="R104" s="13"/>
    </row>
    <row r="105" ht="12.75">
      <c r="R105" s="13"/>
    </row>
    <row r="106" ht="12.75">
      <c r="R106" s="13"/>
    </row>
    <row r="107" ht="12.75">
      <c r="R107" s="13"/>
    </row>
    <row r="108" ht="12.75">
      <c r="R108" s="13"/>
    </row>
    <row r="109" ht="12.75">
      <c r="R109" s="13"/>
    </row>
    <row r="110" ht="12.75">
      <c r="R110" s="13"/>
    </row>
    <row r="111" ht="12.75">
      <c r="R111" s="13"/>
    </row>
    <row r="112" ht="12.75">
      <c r="R112" s="13"/>
    </row>
    <row r="113" ht="12.75">
      <c r="R113" s="13"/>
    </row>
    <row r="114" ht="12.75">
      <c r="R114" s="13"/>
    </row>
    <row r="115" ht="12.75">
      <c r="R115" s="13"/>
    </row>
    <row r="116" ht="12.75">
      <c r="R116" s="13"/>
    </row>
    <row r="117" ht="12.75">
      <c r="R117" s="13"/>
    </row>
    <row r="118" ht="12.75">
      <c r="R118" s="13"/>
    </row>
    <row r="119" ht="12.75">
      <c r="R119" s="13"/>
    </row>
    <row r="120" ht="12.75">
      <c r="R120" s="13"/>
    </row>
    <row r="121" ht="12.75">
      <c r="R121" s="13"/>
    </row>
    <row r="122" ht="12.75">
      <c r="R122" s="13"/>
    </row>
    <row r="123" ht="12.75">
      <c r="R123" s="13"/>
    </row>
    <row r="124" ht="12.75">
      <c r="R124" s="13"/>
    </row>
    <row r="125" ht="12.75">
      <c r="R125" s="13"/>
    </row>
    <row r="126" ht="12.75">
      <c r="R126" s="13"/>
    </row>
    <row r="127" ht="12.75">
      <c r="R127" s="13"/>
    </row>
    <row r="128" ht="12.75">
      <c r="R128" s="13"/>
    </row>
    <row r="129" spans="7:18" ht="12.75">
      <c r="G129">
        <f>IF(Q129=1,E129,"")</f>
      </c>
      <c r="J129">
        <f>IF(Q129=1,I129,"")</f>
      </c>
      <c r="L129">
        <f>IF(Q129=1,K129,"")</f>
      </c>
      <c r="R129" s="13"/>
    </row>
    <row r="130" spans="7:18" ht="12.75">
      <c r="G130">
        <f>IF(Q130=1,E130,"")</f>
      </c>
      <c r="J130">
        <f>IF(Q130=1,I130,"")</f>
      </c>
      <c r="L130">
        <f>IF(Q130=1,K130,"")</f>
      </c>
      <c r="R130" s="13"/>
    </row>
    <row r="131" spans="7:18" ht="12.75">
      <c r="G131">
        <f aca="true" t="shared" si="20" ref="G131:G158">IF(Q131=1,E131,"")</f>
      </c>
      <c r="J131">
        <f aca="true" t="shared" si="21" ref="J131:J158">IF(Q131=1,I131,"")</f>
      </c>
      <c r="L131">
        <f aca="true" t="shared" si="22" ref="L131:L158">IF(Q131=1,K131,"")</f>
      </c>
      <c r="R131" s="13"/>
    </row>
    <row r="132" spans="7:18" ht="12.75">
      <c r="G132">
        <f t="shared" si="20"/>
      </c>
      <c r="J132">
        <f t="shared" si="21"/>
      </c>
      <c r="L132">
        <f t="shared" si="22"/>
      </c>
      <c r="R132" s="13"/>
    </row>
    <row r="133" spans="7:18" ht="12.75">
      <c r="G133">
        <f t="shared" si="20"/>
      </c>
      <c r="J133">
        <f t="shared" si="21"/>
      </c>
      <c r="L133">
        <f t="shared" si="22"/>
      </c>
      <c r="R133" s="13"/>
    </row>
    <row r="134" spans="7:18" ht="12.75">
      <c r="G134">
        <f t="shared" si="20"/>
      </c>
      <c r="J134">
        <f t="shared" si="21"/>
      </c>
      <c r="L134">
        <f t="shared" si="22"/>
      </c>
      <c r="R134" s="13"/>
    </row>
    <row r="135" spans="7:18" ht="12.75">
      <c r="G135">
        <f t="shared" si="20"/>
      </c>
      <c r="J135">
        <f t="shared" si="21"/>
      </c>
      <c r="L135">
        <f t="shared" si="22"/>
      </c>
      <c r="R135" s="13"/>
    </row>
    <row r="136" spans="7:18" ht="12.75">
      <c r="G136">
        <f t="shared" si="20"/>
      </c>
      <c r="J136">
        <f t="shared" si="21"/>
      </c>
      <c r="L136">
        <f t="shared" si="22"/>
      </c>
      <c r="R136" s="13"/>
    </row>
    <row r="137" spans="7:18" ht="12.75">
      <c r="G137">
        <f t="shared" si="20"/>
      </c>
      <c r="J137">
        <f t="shared" si="21"/>
      </c>
      <c r="L137">
        <f t="shared" si="22"/>
      </c>
      <c r="R137" s="13"/>
    </row>
    <row r="138" spans="7:18" ht="12.75">
      <c r="G138">
        <f t="shared" si="20"/>
      </c>
      <c r="J138">
        <f t="shared" si="21"/>
      </c>
      <c r="L138">
        <f t="shared" si="22"/>
      </c>
      <c r="R138" s="13"/>
    </row>
    <row r="139" spans="7:18" ht="12.75">
      <c r="G139">
        <f t="shared" si="20"/>
      </c>
      <c r="J139">
        <f t="shared" si="21"/>
      </c>
      <c r="L139">
        <f t="shared" si="22"/>
      </c>
      <c r="R139" s="13"/>
    </row>
    <row r="140" spans="7:18" ht="12.75">
      <c r="G140">
        <f t="shared" si="20"/>
      </c>
      <c r="J140">
        <f t="shared" si="21"/>
      </c>
      <c r="L140">
        <f t="shared" si="22"/>
      </c>
      <c r="R140" s="13"/>
    </row>
    <row r="141" spans="7:18" ht="12.75">
      <c r="G141">
        <f t="shared" si="20"/>
      </c>
      <c r="J141">
        <f t="shared" si="21"/>
      </c>
      <c r="L141">
        <f t="shared" si="22"/>
      </c>
      <c r="R141" s="13"/>
    </row>
    <row r="142" spans="7:18" ht="12.75">
      <c r="G142">
        <f t="shared" si="20"/>
      </c>
      <c r="J142">
        <f t="shared" si="21"/>
      </c>
      <c r="L142">
        <f t="shared" si="22"/>
      </c>
      <c r="R142" s="13"/>
    </row>
    <row r="143" spans="7:18" ht="12.75">
      <c r="G143">
        <f t="shared" si="20"/>
      </c>
      <c r="J143">
        <f t="shared" si="21"/>
      </c>
      <c r="L143">
        <f t="shared" si="22"/>
      </c>
      <c r="R143" s="13"/>
    </row>
    <row r="144" spans="7:18" ht="12.75">
      <c r="G144">
        <f t="shared" si="20"/>
      </c>
      <c r="J144">
        <f t="shared" si="21"/>
      </c>
      <c r="L144">
        <f t="shared" si="22"/>
      </c>
      <c r="R144" s="13"/>
    </row>
    <row r="145" spans="7:18" ht="12.75">
      <c r="G145">
        <f t="shared" si="20"/>
      </c>
      <c r="J145">
        <f t="shared" si="21"/>
      </c>
      <c r="L145">
        <f t="shared" si="22"/>
      </c>
      <c r="R145" s="13"/>
    </row>
    <row r="146" spans="7:18" ht="12.75">
      <c r="G146">
        <f t="shared" si="20"/>
      </c>
      <c r="J146">
        <f t="shared" si="21"/>
      </c>
      <c r="L146">
        <f t="shared" si="22"/>
      </c>
      <c r="R146" s="13"/>
    </row>
    <row r="147" spans="7:18" ht="12.75">
      <c r="G147">
        <f t="shared" si="20"/>
      </c>
      <c r="J147">
        <f t="shared" si="21"/>
      </c>
      <c r="L147">
        <f t="shared" si="22"/>
      </c>
      <c r="R147" s="13"/>
    </row>
    <row r="148" spans="7:18" ht="12.75">
      <c r="G148">
        <f t="shared" si="20"/>
      </c>
      <c r="J148">
        <f t="shared" si="21"/>
      </c>
      <c r="L148">
        <f t="shared" si="22"/>
      </c>
      <c r="R148" s="13"/>
    </row>
    <row r="149" spans="7:18" ht="12.75">
      <c r="G149">
        <f t="shared" si="20"/>
      </c>
      <c r="J149">
        <f t="shared" si="21"/>
      </c>
      <c r="L149">
        <f t="shared" si="22"/>
      </c>
      <c r="R149" s="13"/>
    </row>
    <row r="150" spans="7:18" ht="12.75">
      <c r="G150">
        <f t="shared" si="20"/>
      </c>
      <c r="J150">
        <f t="shared" si="21"/>
      </c>
      <c r="L150">
        <f t="shared" si="22"/>
      </c>
      <c r="R150" s="13"/>
    </row>
    <row r="151" spans="7:18" ht="12.75">
      <c r="G151">
        <f t="shared" si="20"/>
      </c>
      <c r="J151">
        <f t="shared" si="21"/>
      </c>
      <c r="L151">
        <f t="shared" si="22"/>
      </c>
      <c r="R151" s="13"/>
    </row>
    <row r="152" spans="7:18" ht="12.75">
      <c r="G152">
        <f t="shared" si="20"/>
      </c>
      <c r="J152">
        <f t="shared" si="21"/>
      </c>
      <c r="L152">
        <f t="shared" si="22"/>
      </c>
      <c r="R152" s="13"/>
    </row>
    <row r="153" spans="7:18" ht="12.75">
      <c r="G153">
        <f t="shared" si="20"/>
      </c>
      <c r="J153">
        <f t="shared" si="21"/>
      </c>
      <c r="L153">
        <f t="shared" si="22"/>
      </c>
      <c r="R153" s="13"/>
    </row>
    <row r="154" spans="7:18" ht="12.75">
      <c r="G154">
        <f t="shared" si="20"/>
      </c>
      <c r="J154">
        <f t="shared" si="21"/>
      </c>
      <c r="L154">
        <f t="shared" si="22"/>
      </c>
      <c r="R154" s="13"/>
    </row>
    <row r="155" spans="7:18" ht="12.75">
      <c r="G155">
        <f t="shared" si="20"/>
      </c>
      <c r="J155">
        <f t="shared" si="21"/>
      </c>
      <c r="L155">
        <f t="shared" si="22"/>
      </c>
      <c r="R155" s="13"/>
    </row>
    <row r="156" spans="7:18" ht="12.75">
      <c r="G156">
        <f t="shared" si="20"/>
      </c>
      <c r="J156">
        <f t="shared" si="21"/>
      </c>
      <c r="L156">
        <f t="shared" si="22"/>
      </c>
      <c r="R156" s="13"/>
    </row>
    <row r="157" spans="7:18" ht="12.75">
      <c r="G157">
        <f t="shared" si="20"/>
      </c>
      <c r="J157">
        <f t="shared" si="21"/>
      </c>
      <c r="L157">
        <f t="shared" si="22"/>
      </c>
      <c r="R157" s="13"/>
    </row>
    <row r="158" spans="7:18" ht="12.75">
      <c r="G158">
        <f t="shared" si="20"/>
      </c>
      <c r="J158">
        <f t="shared" si="21"/>
      </c>
      <c r="L158">
        <f t="shared" si="22"/>
      </c>
      <c r="R158" s="13"/>
    </row>
    <row r="159" ht="12.75">
      <c r="R159" s="13"/>
    </row>
  </sheetData>
  <mergeCells count="3">
    <mergeCell ref="AC1:AD1"/>
    <mergeCell ref="AE1:AF1"/>
    <mergeCell ref="AE19:AF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9"/>
  <sheetViews>
    <sheetView tabSelected="1" workbookViewId="0" topLeftCell="M1">
      <selection activeCell="D17" sqref="D17"/>
    </sheetView>
  </sheetViews>
  <sheetFormatPr defaultColWidth="9.140625" defaultRowHeight="12.75"/>
  <cols>
    <col min="7" max="7" width="17.28125" style="0" customWidth="1"/>
    <col min="12" max="12" width="15.28125" style="0" customWidth="1"/>
    <col min="13" max="13" width="11.28125" style="0" customWidth="1"/>
    <col min="14" max="16" width="8.8515625" style="10" customWidth="1"/>
    <col min="18" max="18" width="16.421875" style="0" customWidth="1"/>
    <col min="21" max="21" width="19.421875" style="0" customWidth="1"/>
    <col min="22" max="22" width="13.7109375" style="0" customWidth="1"/>
    <col min="23" max="23" width="9.28125" style="0" customWidth="1"/>
    <col min="26" max="26" width="9.421875" style="0" customWidth="1"/>
    <col min="31" max="31" width="9.421875" style="0" customWidth="1"/>
  </cols>
  <sheetData>
    <row r="1" spans="1:33" ht="15">
      <c r="A1" t="s">
        <v>22</v>
      </c>
      <c r="B1" t="s">
        <v>23</v>
      </c>
      <c r="C1" t="s">
        <v>73</v>
      </c>
      <c r="D1" t="s">
        <v>69</v>
      </c>
      <c r="E1" t="s">
        <v>70</v>
      </c>
      <c r="F1" t="s">
        <v>71</v>
      </c>
      <c r="G1" t="s">
        <v>24</v>
      </c>
      <c r="H1" t="s">
        <v>56</v>
      </c>
      <c r="I1" t="s">
        <v>25</v>
      </c>
      <c r="J1" t="s">
        <v>26</v>
      </c>
      <c r="K1" t="s">
        <v>54</v>
      </c>
      <c r="L1" t="s">
        <v>27</v>
      </c>
      <c r="M1" t="s">
        <v>41</v>
      </c>
      <c r="N1" s="10" t="s">
        <v>28</v>
      </c>
      <c r="O1" s="10" t="s">
        <v>29</v>
      </c>
      <c r="P1" s="10" t="s">
        <v>30</v>
      </c>
      <c r="Q1" s="10" t="s">
        <v>31</v>
      </c>
      <c r="R1" t="s">
        <v>32</v>
      </c>
      <c r="S1" t="s">
        <v>39</v>
      </c>
      <c r="T1" t="s">
        <v>59</v>
      </c>
      <c r="U1" s="25" t="s">
        <v>31</v>
      </c>
      <c r="V1" s="26">
        <v>1</v>
      </c>
      <c r="AC1" s="11">
        <v>1997</v>
      </c>
      <c r="AD1" s="11"/>
      <c r="AE1" s="11">
        <v>2000</v>
      </c>
      <c r="AF1" s="11"/>
      <c r="AG1" t="s">
        <v>60</v>
      </c>
    </row>
    <row r="2" spans="1:34" ht="12.75">
      <c r="A2">
        <v>1</v>
      </c>
      <c r="B2">
        <v>3</v>
      </c>
      <c r="C2">
        <v>20.6</v>
      </c>
      <c r="D2">
        <f>IF(ABS(C2-FLOOR(C2,2))&lt;ABS(C2-CEILING(C2,2)),FLOOR(C2,2),CEILING(C2,2))</f>
        <v>20</v>
      </c>
      <c r="E2">
        <v>22.1</v>
      </c>
      <c r="F2">
        <f>IF(ABS(E2-FLOOR(E2,2))&lt;ABS(E2-CEILING(E2,2)),FLOOR(E2,2),CEILING(E2,2))</f>
        <v>22</v>
      </c>
      <c r="G2">
        <f>IF(Q2=1,E2,"")</f>
        <v>22.1</v>
      </c>
      <c r="H2">
        <v>18</v>
      </c>
      <c r="I2">
        <v>19.9</v>
      </c>
      <c r="J2">
        <f>IF(Q2=1,I2,"")</f>
        <v>19.9</v>
      </c>
      <c r="K2">
        <v>8.9</v>
      </c>
      <c r="L2">
        <f>IF(Q2=1,K2,"")</f>
        <v>8.9</v>
      </c>
      <c r="N2" s="27">
        <v>1.3521048362634738</v>
      </c>
      <c r="O2" s="27">
        <v>0.4912479127211892</v>
      </c>
      <c r="P2" s="27">
        <v>0.093</v>
      </c>
      <c r="Q2" s="28">
        <v>1</v>
      </c>
      <c r="R2" s="13">
        <f>0.011197*C2^2.10253*(0.986)^C2*H2^3.98519*(H2-1.3)^-2.659</f>
        <v>273.3428452215699</v>
      </c>
      <c r="S2">
        <f>((E2-C2)*10)/3.5</f>
        <v>4.285714285714286</v>
      </c>
      <c r="T2">
        <f>((I2-H2)*100)/3.5</f>
        <v>54.28571428571424</v>
      </c>
      <c r="U2" s="25" t="s">
        <v>23</v>
      </c>
      <c r="V2" s="14" t="s">
        <v>55</v>
      </c>
      <c r="X2">
        <v>6</v>
      </c>
      <c r="Y2">
        <f>IF(ISNUMBER(VLOOKUP(X2,$U$6:$V$19,2,FALSE)),VLOOKUP(X2,$U$6:$V$19,2,FALSE),"")</f>
      </c>
      <c r="Z2" s="15">
        <f>IF(ISNUMBER(Y2/SUM($Y$2:$Y$13)),(Y2/SUM($Y$2:$Y$13)),"")</f>
      </c>
      <c r="AB2">
        <v>6</v>
      </c>
      <c r="AD2" s="15" t="s">
        <v>37</v>
      </c>
      <c r="AF2" s="15" t="s">
        <v>37</v>
      </c>
      <c r="AH2" s="15" t="s">
        <v>37</v>
      </c>
    </row>
    <row r="3" spans="1:34" ht="12.75">
      <c r="A3">
        <v>2</v>
      </c>
      <c r="B3">
        <v>3</v>
      </c>
      <c r="C3">
        <v>12.5</v>
      </c>
      <c r="D3">
        <f aca="true" t="shared" si="0" ref="D3:D66">IF(ABS(C3-FLOOR(C3,2))&lt;ABS(C3-CEILING(C3,2)),FLOOR(C3,2),CEILING(C3,2))</f>
        <v>12</v>
      </c>
      <c r="E3">
        <v>14</v>
      </c>
      <c r="F3">
        <f aca="true" t="shared" si="1" ref="F3:F66">IF(ABS(E3-FLOOR(E3,2))&lt;ABS(E3-CEILING(E3,2)),FLOOR(E3,2),CEILING(E3,2))</f>
        <v>14</v>
      </c>
      <c r="G3">
        <f aca="true" t="shared" si="2" ref="G3:G66">IF(Q3=1,E3,"")</f>
      </c>
      <c r="H3">
        <v>14.8</v>
      </c>
      <c r="I3">
        <v>17.1</v>
      </c>
      <c r="J3">
        <f aca="true" t="shared" si="3" ref="J3:J66">IF(Q3=1,I3,"")</f>
      </c>
      <c r="K3">
        <v>6.3</v>
      </c>
      <c r="L3">
        <f aca="true" t="shared" si="4" ref="L3:L66">IF(Q3=1,K3,"")</f>
      </c>
      <c r="N3" s="27">
        <v>4.278703722617115</v>
      </c>
      <c r="O3" s="27">
        <v>3.1786191111963134</v>
      </c>
      <c r="P3" s="27">
        <v>0.131</v>
      </c>
      <c r="Q3" s="28">
        <v>2</v>
      </c>
      <c r="R3" s="13">
        <f aca="true" t="shared" si="5" ref="R3:R66">0.011197*C3^2.10253*(0.986)^C3*H3^3.98519*(H3-1.3)^-2.659</f>
        <v>86.49820990692314</v>
      </c>
      <c r="S3">
        <f aca="true" t="shared" si="6" ref="S3:S66">((E3-C3)*10)/3.5</f>
        <v>4.285714285714286</v>
      </c>
      <c r="T3">
        <f aca="true" t="shared" si="7" ref="T3:T66">((I3-H3)*100)/3.5</f>
        <v>65.71428571428574</v>
      </c>
      <c r="X3">
        <v>8</v>
      </c>
      <c r="Y3">
        <f aca="true" t="shared" si="8" ref="Y3:Y13">IF(ISNUMBER(VLOOKUP(X3,$U$6:$V$19,2,FALSE)),VLOOKUP(X3,$U$6:$V$19,2,FALSE),"")</f>
      </c>
      <c r="Z3" s="15">
        <f aca="true" t="shared" si="9" ref="Z3:Z13">IF(ISNUMBER(Y3/SUM($Y$2:$Y$13)),(Y3/SUM($Y$2:$Y$13)),"")</f>
      </c>
      <c r="AB3">
        <v>8</v>
      </c>
      <c r="AD3" s="15" t="s">
        <v>37</v>
      </c>
      <c r="AF3" s="15" t="s">
        <v>37</v>
      </c>
      <c r="AH3" s="15" t="s">
        <v>37</v>
      </c>
    </row>
    <row r="4" spans="1:34" ht="12.75">
      <c r="A4">
        <v>3</v>
      </c>
      <c r="B4">
        <v>3</v>
      </c>
      <c r="C4">
        <v>17.1</v>
      </c>
      <c r="D4">
        <f t="shared" si="0"/>
        <v>18</v>
      </c>
      <c r="E4">
        <v>18.6</v>
      </c>
      <c r="F4">
        <f t="shared" si="1"/>
        <v>18</v>
      </c>
      <c r="G4">
        <f t="shared" si="2"/>
        <v>18.6</v>
      </c>
      <c r="H4">
        <v>14.6</v>
      </c>
      <c r="I4">
        <v>17.5</v>
      </c>
      <c r="J4">
        <f t="shared" si="3"/>
        <v>17.5</v>
      </c>
      <c r="K4">
        <v>7.4</v>
      </c>
      <c r="L4">
        <f t="shared" si="4"/>
        <v>7.4</v>
      </c>
      <c r="N4" s="27">
        <v>3.817285928590271</v>
      </c>
      <c r="O4" s="27">
        <v>7.152859368069997</v>
      </c>
      <c r="P4" s="27">
        <v>0.115</v>
      </c>
      <c r="Q4" s="28">
        <v>1</v>
      </c>
      <c r="R4" s="13">
        <f t="shared" si="5"/>
        <v>154.4024117534696</v>
      </c>
      <c r="S4">
        <f t="shared" si="6"/>
        <v>4.285714285714286</v>
      </c>
      <c r="T4">
        <f t="shared" si="7"/>
        <v>82.85714285714288</v>
      </c>
      <c r="U4" s="16" t="s">
        <v>58</v>
      </c>
      <c r="V4" s="17"/>
      <c r="X4">
        <v>10</v>
      </c>
      <c r="Y4">
        <f t="shared" si="8"/>
      </c>
      <c r="Z4" s="15">
        <f t="shared" si="9"/>
      </c>
      <c r="AB4">
        <v>10</v>
      </c>
      <c r="AC4">
        <v>4</v>
      </c>
      <c r="AD4" s="15">
        <v>0.035398230088495575</v>
      </c>
      <c r="AE4">
        <v>2</v>
      </c>
      <c r="AF4" s="15">
        <v>0.017699115044247787</v>
      </c>
      <c r="AH4" s="15" t="s">
        <v>37</v>
      </c>
    </row>
    <row r="5" spans="1:34" ht="12.75">
      <c r="A5">
        <v>4</v>
      </c>
      <c r="B5">
        <v>3</v>
      </c>
      <c r="C5">
        <v>14.8</v>
      </c>
      <c r="D5">
        <f t="shared" si="0"/>
        <v>14</v>
      </c>
      <c r="E5">
        <v>16</v>
      </c>
      <c r="F5">
        <f t="shared" si="1"/>
        <v>16</v>
      </c>
      <c r="G5">
        <f t="shared" si="2"/>
      </c>
      <c r="H5">
        <v>15</v>
      </c>
      <c r="I5">
        <v>17.7</v>
      </c>
      <c r="J5">
        <f t="shared" si="3"/>
      </c>
      <c r="K5">
        <v>8.7</v>
      </c>
      <c r="L5">
        <f t="shared" si="4"/>
      </c>
      <c r="M5" t="s">
        <v>33</v>
      </c>
      <c r="N5" s="27">
        <v>0.6898298587304734</v>
      </c>
      <c r="O5" s="27">
        <v>6.748726306941474</v>
      </c>
      <c r="P5" s="27">
        <v>0.439</v>
      </c>
      <c r="Q5" s="28">
        <v>2</v>
      </c>
      <c r="R5" s="13">
        <f t="shared" si="5"/>
        <v>121.1706731066796</v>
      </c>
      <c r="S5">
        <f t="shared" si="6"/>
        <v>3.4285714285714266</v>
      </c>
      <c r="T5">
        <f t="shared" si="7"/>
        <v>77.14285714285712</v>
      </c>
      <c r="U5" s="25" t="s">
        <v>57</v>
      </c>
      <c r="V5" s="17" t="s">
        <v>35</v>
      </c>
      <c r="X5">
        <v>12</v>
      </c>
      <c r="Y5">
        <f t="shared" si="8"/>
      </c>
      <c r="Z5" s="15">
        <f t="shared" si="9"/>
      </c>
      <c r="AB5">
        <v>12</v>
      </c>
      <c r="AC5">
        <v>13</v>
      </c>
      <c r="AD5" s="15">
        <v>0.11504424778761062</v>
      </c>
      <c r="AE5">
        <v>6</v>
      </c>
      <c r="AF5" s="15">
        <v>0.05309734513274336</v>
      </c>
      <c r="AH5" s="15" t="s">
        <v>37</v>
      </c>
    </row>
    <row r="6" spans="1:34" ht="12.75">
      <c r="A6">
        <v>5</v>
      </c>
      <c r="B6">
        <v>3</v>
      </c>
      <c r="C6">
        <v>17.1</v>
      </c>
      <c r="D6">
        <f t="shared" si="0"/>
        <v>18</v>
      </c>
      <c r="E6">
        <v>18.9</v>
      </c>
      <c r="F6">
        <f t="shared" si="1"/>
        <v>18</v>
      </c>
      <c r="G6">
        <f t="shared" si="2"/>
        <v>18.9</v>
      </c>
      <c r="H6">
        <v>17.8</v>
      </c>
      <c r="I6">
        <v>19.4</v>
      </c>
      <c r="J6">
        <f t="shared" si="3"/>
        <v>19.4</v>
      </c>
      <c r="K6">
        <v>8</v>
      </c>
      <c r="L6">
        <f t="shared" si="4"/>
        <v>8</v>
      </c>
      <c r="N6" s="27">
        <v>2.277102883341463</v>
      </c>
      <c r="O6" s="27">
        <v>13.384932553385465</v>
      </c>
      <c r="P6" s="27">
        <v>-0.2984</v>
      </c>
      <c r="Q6" s="28">
        <v>1</v>
      </c>
      <c r="R6" s="13">
        <f t="shared" si="5"/>
        <v>191.72542847621045</v>
      </c>
      <c r="S6">
        <f t="shared" si="6"/>
        <v>5.142857142857134</v>
      </c>
      <c r="T6">
        <f t="shared" si="7"/>
        <v>45.71428571428565</v>
      </c>
      <c r="U6" s="16">
        <v>14</v>
      </c>
      <c r="V6" s="18">
        <v>3</v>
      </c>
      <c r="X6">
        <v>14</v>
      </c>
      <c r="Y6">
        <f t="shared" si="8"/>
        <v>3</v>
      </c>
      <c r="Z6" s="15">
        <f t="shared" si="9"/>
        <v>0.0379746835443038</v>
      </c>
      <c r="AB6">
        <v>14</v>
      </c>
      <c r="AC6">
        <v>20</v>
      </c>
      <c r="AD6" s="15">
        <v>0.17699115044247787</v>
      </c>
      <c r="AE6">
        <v>19</v>
      </c>
      <c r="AF6" s="15">
        <v>0.168141592920354</v>
      </c>
      <c r="AG6">
        <v>3</v>
      </c>
      <c r="AH6" s="15">
        <v>0.0379746835443038</v>
      </c>
    </row>
    <row r="7" spans="1:34" ht="12.75">
      <c r="A7">
        <v>6</v>
      </c>
      <c r="B7">
        <v>3</v>
      </c>
      <c r="C7">
        <v>18.7</v>
      </c>
      <c r="D7">
        <f t="shared" si="0"/>
        <v>18</v>
      </c>
      <c r="E7">
        <v>19.9</v>
      </c>
      <c r="F7">
        <f t="shared" si="1"/>
        <v>20</v>
      </c>
      <c r="G7">
        <f t="shared" si="2"/>
        <v>19.9</v>
      </c>
      <c r="H7">
        <v>16.3</v>
      </c>
      <c r="I7">
        <v>18.8</v>
      </c>
      <c r="J7">
        <f t="shared" si="3"/>
        <v>18.8</v>
      </c>
      <c r="K7">
        <v>6.7</v>
      </c>
      <c r="L7">
        <f t="shared" si="4"/>
        <v>6.7</v>
      </c>
      <c r="M7" t="s">
        <v>42</v>
      </c>
      <c r="N7" s="27">
        <v>4.325793551841546</v>
      </c>
      <c r="O7" s="27">
        <v>11.66386557479321</v>
      </c>
      <c r="P7" s="27">
        <v>0.049</v>
      </c>
      <c r="Q7" s="28">
        <v>1</v>
      </c>
      <c r="R7" s="13">
        <f t="shared" si="5"/>
        <v>205.23734220464198</v>
      </c>
      <c r="S7">
        <f t="shared" si="6"/>
        <v>3.4285714285714266</v>
      </c>
      <c r="T7">
        <f t="shared" si="7"/>
        <v>71.42857142857143</v>
      </c>
      <c r="U7" s="19">
        <v>16</v>
      </c>
      <c r="V7" s="20">
        <v>16</v>
      </c>
      <c r="X7">
        <v>16</v>
      </c>
      <c r="Y7">
        <f t="shared" si="8"/>
        <v>16</v>
      </c>
      <c r="Z7" s="15">
        <f t="shared" si="9"/>
        <v>0.20253164556962025</v>
      </c>
      <c r="AB7">
        <v>16</v>
      </c>
      <c r="AC7">
        <v>31</v>
      </c>
      <c r="AD7" s="15">
        <v>0.2743362831858407</v>
      </c>
      <c r="AE7">
        <v>22</v>
      </c>
      <c r="AF7" s="15">
        <v>0.19469026548672566</v>
      </c>
      <c r="AG7">
        <v>16</v>
      </c>
      <c r="AH7" s="15">
        <v>0.20253164556962025</v>
      </c>
    </row>
    <row r="8" spans="1:34" ht="12.75">
      <c r="A8">
        <v>7</v>
      </c>
      <c r="B8">
        <v>3</v>
      </c>
      <c r="C8">
        <v>17.8</v>
      </c>
      <c r="D8">
        <f t="shared" si="0"/>
        <v>18</v>
      </c>
      <c r="E8">
        <v>19.5</v>
      </c>
      <c r="F8">
        <f t="shared" si="1"/>
        <v>20</v>
      </c>
      <c r="G8">
        <f t="shared" si="2"/>
        <v>19.5</v>
      </c>
      <c r="H8">
        <v>17.6</v>
      </c>
      <c r="I8">
        <v>19.3</v>
      </c>
      <c r="J8">
        <f t="shared" si="3"/>
        <v>19.3</v>
      </c>
      <c r="K8">
        <v>8.6</v>
      </c>
      <c r="L8">
        <f t="shared" si="4"/>
        <v>8.6</v>
      </c>
      <c r="N8" s="27">
        <v>5.848759825956537</v>
      </c>
      <c r="O8" s="27">
        <v>14.253791969096392</v>
      </c>
      <c r="P8" s="27">
        <v>-0.2374</v>
      </c>
      <c r="Q8" s="28">
        <v>1</v>
      </c>
      <c r="R8" s="13">
        <f t="shared" si="5"/>
        <v>203.96428164257117</v>
      </c>
      <c r="S8">
        <f t="shared" si="6"/>
        <v>4.857142857142855</v>
      </c>
      <c r="T8">
        <f t="shared" si="7"/>
        <v>48.571428571428555</v>
      </c>
      <c r="U8" s="19">
        <v>18</v>
      </c>
      <c r="V8" s="20">
        <v>24</v>
      </c>
      <c r="X8">
        <v>18</v>
      </c>
      <c r="Y8">
        <f t="shared" si="8"/>
        <v>24</v>
      </c>
      <c r="Z8" s="15">
        <f t="shared" si="9"/>
        <v>0.3037974683544304</v>
      </c>
      <c r="AB8">
        <v>18</v>
      </c>
      <c r="AC8">
        <v>36</v>
      </c>
      <c r="AD8" s="15">
        <v>0.3185840707964602</v>
      </c>
      <c r="AE8">
        <v>28</v>
      </c>
      <c r="AF8" s="15">
        <v>0.24778761061946902</v>
      </c>
      <c r="AG8">
        <v>24</v>
      </c>
      <c r="AH8" s="15">
        <v>0.3037974683544304</v>
      </c>
    </row>
    <row r="9" spans="1:34" ht="12.75">
      <c r="A9">
        <v>8</v>
      </c>
      <c r="B9">
        <v>3</v>
      </c>
      <c r="C9">
        <v>19.3</v>
      </c>
      <c r="D9">
        <f t="shared" si="0"/>
        <v>20</v>
      </c>
      <c r="E9">
        <v>20.4</v>
      </c>
      <c r="F9">
        <f t="shared" si="1"/>
        <v>20</v>
      </c>
      <c r="G9">
        <f t="shared" si="2"/>
        <v>20.4</v>
      </c>
      <c r="H9">
        <v>17.1</v>
      </c>
      <c r="I9">
        <v>18.7</v>
      </c>
      <c r="J9">
        <f t="shared" si="3"/>
        <v>18.7</v>
      </c>
      <c r="K9">
        <v>7.2</v>
      </c>
      <c r="L9">
        <f t="shared" si="4"/>
        <v>7.2</v>
      </c>
      <c r="N9" s="27">
        <v>5.262733530465755</v>
      </c>
      <c r="O9" s="27">
        <v>17.095540406413345</v>
      </c>
      <c r="P9" s="27">
        <v>-0.3574</v>
      </c>
      <c r="Q9" s="28">
        <v>1</v>
      </c>
      <c r="R9" s="13">
        <f t="shared" si="5"/>
        <v>229.26804116784453</v>
      </c>
      <c r="S9">
        <f t="shared" si="6"/>
        <v>3.1428571428571366</v>
      </c>
      <c r="T9">
        <f t="shared" si="7"/>
        <v>45.71428571428565</v>
      </c>
      <c r="U9" s="19">
        <v>20</v>
      </c>
      <c r="V9" s="20">
        <v>28</v>
      </c>
      <c r="X9">
        <v>20</v>
      </c>
      <c r="Y9">
        <f t="shared" si="8"/>
        <v>28</v>
      </c>
      <c r="Z9" s="15">
        <f t="shared" si="9"/>
        <v>0.35443037974683544</v>
      </c>
      <c r="AB9">
        <v>20</v>
      </c>
      <c r="AC9">
        <v>6</v>
      </c>
      <c r="AD9" s="15">
        <v>0.05309734513274336</v>
      </c>
      <c r="AE9">
        <v>28</v>
      </c>
      <c r="AF9" s="15">
        <v>0.24778761061946902</v>
      </c>
      <c r="AG9">
        <v>28</v>
      </c>
      <c r="AH9" s="15">
        <v>0.35443037974683544</v>
      </c>
    </row>
    <row r="10" spans="1:34" ht="12.75">
      <c r="A10">
        <v>9</v>
      </c>
      <c r="B10">
        <v>3</v>
      </c>
      <c r="C10">
        <v>10.1</v>
      </c>
      <c r="D10">
        <f t="shared" si="0"/>
        <v>10</v>
      </c>
      <c r="E10">
        <v>10.4</v>
      </c>
      <c r="F10">
        <f t="shared" si="1"/>
        <v>10</v>
      </c>
      <c r="G10">
        <f t="shared" si="2"/>
      </c>
      <c r="H10">
        <v>15.8</v>
      </c>
      <c r="I10">
        <v>16.1</v>
      </c>
      <c r="J10">
        <f t="shared" si="3"/>
      </c>
      <c r="K10">
        <v>7.8</v>
      </c>
      <c r="L10">
        <f t="shared" si="4"/>
      </c>
      <c r="N10" s="27">
        <v>8.796832589275867</v>
      </c>
      <c r="O10" s="27">
        <v>15.014231961584118</v>
      </c>
      <c r="P10" s="27">
        <v>-0.7804</v>
      </c>
      <c r="Q10" s="28">
        <v>2</v>
      </c>
      <c r="R10" s="13">
        <f t="shared" si="5"/>
        <v>61.330012831537644</v>
      </c>
      <c r="S10">
        <f t="shared" si="6"/>
        <v>0.8571428571428592</v>
      </c>
      <c r="T10">
        <f t="shared" si="7"/>
        <v>8.571428571428592</v>
      </c>
      <c r="U10" s="19">
        <v>22</v>
      </c>
      <c r="V10" s="20">
        <v>7</v>
      </c>
      <c r="X10">
        <v>22</v>
      </c>
      <c r="Y10">
        <f t="shared" si="8"/>
        <v>7</v>
      </c>
      <c r="Z10" s="15">
        <f t="shared" si="9"/>
        <v>0.08860759493670886</v>
      </c>
      <c r="AB10">
        <v>22</v>
      </c>
      <c r="AC10">
        <v>3</v>
      </c>
      <c r="AD10" s="15">
        <v>0.02654867256637168</v>
      </c>
      <c r="AE10">
        <v>7</v>
      </c>
      <c r="AF10" s="15">
        <v>0.061946902654867256</v>
      </c>
      <c r="AG10">
        <v>7</v>
      </c>
      <c r="AH10" s="15">
        <v>0.08860759493670886</v>
      </c>
    </row>
    <row r="11" spans="1:34" ht="12.75">
      <c r="A11">
        <v>10</v>
      </c>
      <c r="B11">
        <v>3</v>
      </c>
      <c r="C11">
        <v>16.3</v>
      </c>
      <c r="D11">
        <f t="shared" si="0"/>
        <v>16</v>
      </c>
      <c r="E11">
        <v>17.7</v>
      </c>
      <c r="F11">
        <f t="shared" si="1"/>
        <v>18</v>
      </c>
      <c r="G11">
        <f t="shared" si="2"/>
        <v>17.7</v>
      </c>
      <c r="H11">
        <v>16.7</v>
      </c>
      <c r="I11">
        <v>19.3</v>
      </c>
      <c r="J11">
        <f t="shared" si="3"/>
        <v>19.3</v>
      </c>
      <c r="K11">
        <v>9.1</v>
      </c>
      <c r="L11">
        <f t="shared" si="4"/>
        <v>9.1</v>
      </c>
      <c r="N11" s="27">
        <v>10.52061643555419</v>
      </c>
      <c r="O11" s="27">
        <v>11.2058891131381</v>
      </c>
      <c r="P11" s="27">
        <v>-0.7804</v>
      </c>
      <c r="Q11" s="28">
        <v>1</v>
      </c>
      <c r="R11" s="13">
        <f t="shared" si="5"/>
        <v>163.34131687181008</v>
      </c>
      <c r="S11">
        <f t="shared" si="6"/>
        <v>3.999999999999996</v>
      </c>
      <c r="T11">
        <f t="shared" si="7"/>
        <v>74.28571428571432</v>
      </c>
      <c r="U11" s="19">
        <v>24</v>
      </c>
      <c r="V11" s="20">
        <v>1</v>
      </c>
      <c r="X11">
        <v>24</v>
      </c>
      <c r="Y11">
        <f t="shared" si="8"/>
        <v>1</v>
      </c>
      <c r="Z11" s="15">
        <f t="shared" si="9"/>
        <v>0.012658227848101266</v>
      </c>
      <c r="AB11">
        <v>24</v>
      </c>
      <c r="AD11" s="15" t="s">
        <v>37</v>
      </c>
      <c r="AE11">
        <v>1</v>
      </c>
      <c r="AF11" s="15">
        <v>0.008849557522123894</v>
      </c>
      <c r="AG11">
        <v>1</v>
      </c>
      <c r="AH11" s="15">
        <v>0.012658227848101266</v>
      </c>
    </row>
    <row r="12" spans="1:34" ht="12.75">
      <c r="A12">
        <v>11</v>
      </c>
      <c r="B12">
        <v>3</v>
      </c>
      <c r="C12">
        <v>16.4</v>
      </c>
      <c r="D12">
        <f t="shared" si="0"/>
        <v>16</v>
      </c>
      <c r="E12">
        <v>17.4</v>
      </c>
      <c r="F12">
        <f t="shared" si="1"/>
        <v>18</v>
      </c>
      <c r="G12">
        <f t="shared" si="2"/>
        <v>17.4</v>
      </c>
      <c r="H12">
        <v>17.5</v>
      </c>
      <c r="I12">
        <v>19.5</v>
      </c>
      <c r="J12">
        <f t="shared" si="3"/>
        <v>19.5</v>
      </c>
      <c r="K12">
        <v>9.6</v>
      </c>
      <c r="L12">
        <f t="shared" si="4"/>
        <v>9.6</v>
      </c>
      <c r="N12" s="27">
        <v>12.169955947752964</v>
      </c>
      <c r="O12" s="27">
        <v>8.259664012522075</v>
      </c>
      <c r="P12" s="27">
        <v>-0.7994</v>
      </c>
      <c r="Q12" s="28">
        <v>1</v>
      </c>
      <c r="R12" s="13">
        <f t="shared" si="5"/>
        <v>174.0087537665274</v>
      </c>
      <c r="S12">
        <f t="shared" si="6"/>
        <v>2.857142857142857</v>
      </c>
      <c r="T12">
        <f t="shared" si="7"/>
        <v>57.142857142857146</v>
      </c>
      <c r="U12" s="21" t="s">
        <v>36</v>
      </c>
      <c r="V12" s="22">
        <v>79</v>
      </c>
      <c r="X12">
        <v>26</v>
      </c>
      <c r="Y12">
        <f t="shared" si="8"/>
      </c>
      <c r="Z12" s="15">
        <f t="shared" si="9"/>
      </c>
      <c r="AB12">
        <v>26</v>
      </c>
      <c r="AD12" s="15" t="s">
        <v>37</v>
      </c>
      <c r="AF12" s="15" t="s">
        <v>37</v>
      </c>
      <c r="AH12" s="15" t="s">
        <v>37</v>
      </c>
    </row>
    <row r="13" spans="1:34" ht="12.75">
      <c r="A13">
        <v>12</v>
      </c>
      <c r="B13">
        <v>3</v>
      </c>
      <c r="C13">
        <v>17.7</v>
      </c>
      <c r="D13">
        <f t="shared" si="0"/>
        <v>18</v>
      </c>
      <c r="E13">
        <v>18.6</v>
      </c>
      <c r="F13">
        <f t="shared" si="1"/>
        <v>18</v>
      </c>
      <c r="G13">
        <f t="shared" si="2"/>
        <v>18.6</v>
      </c>
      <c r="H13">
        <v>17.5</v>
      </c>
      <c r="I13">
        <v>20.4</v>
      </c>
      <c r="J13">
        <f t="shared" si="3"/>
        <v>20.4</v>
      </c>
      <c r="K13">
        <v>7.8</v>
      </c>
      <c r="L13">
        <f t="shared" si="4"/>
        <v>7.8</v>
      </c>
      <c r="N13" s="27">
        <v>15.057503737801177</v>
      </c>
      <c r="O13" s="27">
        <v>8.665466587905325</v>
      </c>
      <c r="P13" s="27">
        <v>-1.2314</v>
      </c>
      <c r="Q13" s="28">
        <v>1</v>
      </c>
      <c r="R13" s="13">
        <f t="shared" si="5"/>
        <v>200.57032672800145</v>
      </c>
      <c r="S13">
        <f t="shared" si="6"/>
        <v>2.5714285714285774</v>
      </c>
      <c r="T13">
        <f t="shared" si="7"/>
        <v>82.85714285714282</v>
      </c>
      <c r="X13">
        <v>28</v>
      </c>
      <c r="Y13">
        <f t="shared" si="8"/>
      </c>
      <c r="Z13" s="15">
        <f t="shared" si="9"/>
      </c>
      <c r="AB13">
        <v>28</v>
      </c>
      <c r="AD13" s="15" t="s">
        <v>37</v>
      </c>
      <c r="AF13" s="15" t="s">
        <v>37</v>
      </c>
      <c r="AH13" s="15" t="s">
        <v>37</v>
      </c>
    </row>
    <row r="14" spans="1:31" ht="12.75">
      <c r="A14">
        <v>13</v>
      </c>
      <c r="B14">
        <v>2</v>
      </c>
      <c r="C14">
        <v>13.9</v>
      </c>
      <c r="D14">
        <f t="shared" si="0"/>
        <v>14</v>
      </c>
      <c r="E14">
        <v>15.7</v>
      </c>
      <c r="F14">
        <f t="shared" si="1"/>
        <v>16</v>
      </c>
      <c r="G14">
        <f t="shared" si="2"/>
      </c>
      <c r="H14">
        <v>12.5</v>
      </c>
      <c r="I14">
        <v>14.7</v>
      </c>
      <c r="J14">
        <f t="shared" si="3"/>
      </c>
      <c r="K14">
        <v>0.7</v>
      </c>
      <c r="L14">
        <f t="shared" si="4"/>
      </c>
      <c r="N14" s="27">
        <v>13.789220286423195</v>
      </c>
      <c r="O14" s="27">
        <v>6.132028420718144</v>
      </c>
      <c r="P14" s="27">
        <v>-0.8274</v>
      </c>
      <c r="Q14" s="28">
        <v>2</v>
      </c>
      <c r="R14" s="13">
        <f t="shared" si="5"/>
        <v>88.86644280338913</v>
      </c>
      <c r="S14">
        <f t="shared" si="6"/>
        <v>5.14285714285714</v>
      </c>
      <c r="T14">
        <f t="shared" si="7"/>
        <v>62.85714285714284</v>
      </c>
      <c r="AE14" s="15"/>
    </row>
    <row r="15" spans="1:31" ht="12.75">
      <c r="A15">
        <v>14</v>
      </c>
      <c r="B15">
        <v>3</v>
      </c>
      <c r="C15">
        <v>12.7</v>
      </c>
      <c r="D15">
        <f t="shared" si="0"/>
        <v>12</v>
      </c>
      <c r="E15">
        <v>14.3</v>
      </c>
      <c r="F15">
        <f t="shared" si="1"/>
        <v>14</v>
      </c>
      <c r="G15">
        <f t="shared" si="2"/>
      </c>
      <c r="H15">
        <v>16.5</v>
      </c>
      <c r="I15">
        <v>18.9</v>
      </c>
      <c r="J15">
        <f t="shared" si="3"/>
      </c>
      <c r="K15">
        <v>8.8</v>
      </c>
      <c r="L15">
        <f t="shared" si="4"/>
      </c>
      <c r="N15" s="27">
        <v>15.189035991705952</v>
      </c>
      <c r="O15" s="27">
        <v>3.3719369274441013</v>
      </c>
      <c r="P15" s="27">
        <v>-1.4374</v>
      </c>
      <c r="Q15" s="28">
        <v>2</v>
      </c>
      <c r="R15" s="13">
        <f t="shared" si="5"/>
        <v>100.34637185903146</v>
      </c>
      <c r="S15">
        <f t="shared" si="6"/>
        <v>4.571428571428576</v>
      </c>
      <c r="T15">
        <f t="shared" si="7"/>
        <v>68.57142857142853</v>
      </c>
      <c r="AE15" s="15"/>
    </row>
    <row r="16" spans="1:31" ht="12.75">
      <c r="A16">
        <v>15</v>
      </c>
      <c r="B16">
        <v>3</v>
      </c>
      <c r="C16">
        <v>13.6</v>
      </c>
      <c r="D16">
        <f t="shared" si="0"/>
        <v>14</v>
      </c>
      <c r="E16">
        <v>15.1</v>
      </c>
      <c r="F16">
        <f t="shared" si="1"/>
        <v>16</v>
      </c>
      <c r="G16">
        <f t="shared" si="2"/>
        <v>15.1</v>
      </c>
      <c r="H16">
        <v>16.7</v>
      </c>
      <c r="I16">
        <v>18.6</v>
      </c>
      <c r="J16">
        <f t="shared" si="3"/>
        <v>18.6</v>
      </c>
      <c r="K16">
        <v>6.5</v>
      </c>
      <c r="L16">
        <f t="shared" si="4"/>
        <v>6.5</v>
      </c>
      <c r="M16" t="s">
        <v>43</v>
      </c>
      <c r="N16" s="27">
        <v>12.67031464948882</v>
      </c>
      <c r="O16" s="27">
        <v>3.501468893614359</v>
      </c>
      <c r="P16" s="27">
        <v>-1.0194</v>
      </c>
      <c r="Q16" s="28">
        <v>1</v>
      </c>
      <c r="R16" s="13">
        <f t="shared" si="5"/>
        <v>115.949035227722</v>
      </c>
      <c r="S16">
        <f t="shared" si="6"/>
        <v>4.285714285714286</v>
      </c>
      <c r="T16">
        <f t="shared" si="7"/>
        <v>54.28571428571435</v>
      </c>
      <c r="AE16" s="15"/>
    </row>
    <row r="17" spans="1:31" ht="12.75">
      <c r="A17">
        <v>16</v>
      </c>
      <c r="B17">
        <v>3</v>
      </c>
      <c r="C17">
        <v>15.9</v>
      </c>
      <c r="D17">
        <f t="shared" si="0"/>
        <v>16</v>
      </c>
      <c r="E17">
        <v>16.8</v>
      </c>
      <c r="F17">
        <f t="shared" si="1"/>
        <v>16</v>
      </c>
      <c r="G17">
        <f t="shared" si="2"/>
      </c>
      <c r="H17">
        <v>16</v>
      </c>
      <c r="I17">
        <v>18.5</v>
      </c>
      <c r="J17">
        <f t="shared" si="3"/>
      </c>
      <c r="K17">
        <v>8.3</v>
      </c>
      <c r="L17">
        <f t="shared" si="4"/>
      </c>
      <c r="N17" s="27">
        <v>10.442313844080331</v>
      </c>
      <c r="O17" s="27">
        <v>5.61154333332001</v>
      </c>
      <c r="P17" s="27">
        <v>-0.5934</v>
      </c>
      <c r="Q17" s="28">
        <v>2</v>
      </c>
      <c r="R17" s="13">
        <f t="shared" si="5"/>
        <v>148.753859363862</v>
      </c>
      <c r="S17">
        <f t="shared" si="6"/>
        <v>2.5714285714285725</v>
      </c>
      <c r="T17">
        <f t="shared" si="7"/>
        <v>71.42857142857143</v>
      </c>
      <c r="AE17" s="15"/>
    </row>
    <row r="18" spans="1:31" ht="12.75">
      <c r="A18">
        <v>17</v>
      </c>
      <c r="B18">
        <v>3</v>
      </c>
      <c r="C18">
        <v>16.8</v>
      </c>
      <c r="D18">
        <f t="shared" si="0"/>
        <v>16</v>
      </c>
      <c r="E18">
        <v>18.1</v>
      </c>
      <c r="F18">
        <f t="shared" si="1"/>
        <v>18</v>
      </c>
      <c r="G18">
        <f t="shared" si="2"/>
        <v>18.1</v>
      </c>
      <c r="H18">
        <v>16.3</v>
      </c>
      <c r="I18">
        <v>19.6</v>
      </c>
      <c r="J18">
        <f t="shared" si="3"/>
        <v>19.6</v>
      </c>
      <c r="K18">
        <v>9.3</v>
      </c>
      <c r="L18">
        <f t="shared" si="4"/>
        <v>9.3</v>
      </c>
      <c r="N18" s="27">
        <v>8.007383756604728</v>
      </c>
      <c r="O18" s="27">
        <v>6.620106900531346</v>
      </c>
      <c r="P18" s="27">
        <v>-0.2304</v>
      </c>
      <c r="Q18" s="28">
        <v>1</v>
      </c>
      <c r="R18" s="13">
        <f t="shared" si="5"/>
        <v>168.28857565174877</v>
      </c>
      <c r="S18">
        <f t="shared" si="6"/>
        <v>3.714285714285716</v>
      </c>
      <c r="T18">
        <f t="shared" si="7"/>
        <v>94.2857142857143</v>
      </c>
      <c r="Y18" s="15"/>
      <c r="AE18" s="15"/>
    </row>
    <row r="19" spans="1:32" ht="12.75">
      <c r="A19">
        <v>18</v>
      </c>
      <c r="B19">
        <v>3</v>
      </c>
      <c r="C19">
        <v>15.1</v>
      </c>
      <c r="D19">
        <f t="shared" si="0"/>
        <v>16</v>
      </c>
      <c r="E19">
        <v>16.5</v>
      </c>
      <c r="F19">
        <f t="shared" si="1"/>
        <v>16</v>
      </c>
      <c r="G19">
        <f t="shared" si="2"/>
        <v>16.5</v>
      </c>
      <c r="H19">
        <v>16.2</v>
      </c>
      <c r="I19">
        <v>18.4</v>
      </c>
      <c r="J19">
        <f t="shared" si="3"/>
        <v>18.4</v>
      </c>
      <c r="K19">
        <v>6.9</v>
      </c>
      <c r="L19">
        <f t="shared" si="4"/>
        <v>6.9</v>
      </c>
      <c r="N19" s="27">
        <v>7.911730813939315</v>
      </c>
      <c r="O19" s="27">
        <v>3.2818107955461326</v>
      </c>
      <c r="P19" s="27">
        <v>-0.2274</v>
      </c>
      <c r="Q19" s="28">
        <v>1</v>
      </c>
      <c r="R19" s="13">
        <f t="shared" si="5"/>
        <v>136.81141916172393</v>
      </c>
      <c r="S19">
        <f t="shared" si="6"/>
        <v>4.000000000000001</v>
      </c>
      <c r="T19">
        <f t="shared" si="7"/>
        <v>62.85714285714284</v>
      </c>
      <c r="Y19" s="15"/>
      <c r="AE19" s="11"/>
      <c r="AF19" s="11"/>
    </row>
    <row r="20" spans="1:34" ht="13.5" customHeight="1">
      <c r="A20">
        <v>19</v>
      </c>
      <c r="B20">
        <v>3</v>
      </c>
      <c r="C20">
        <v>21.3</v>
      </c>
      <c r="D20">
        <f t="shared" si="0"/>
        <v>22</v>
      </c>
      <c r="E20">
        <v>22.4</v>
      </c>
      <c r="F20">
        <f t="shared" si="1"/>
        <v>22</v>
      </c>
      <c r="G20">
        <f t="shared" si="2"/>
        <v>22.4</v>
      </c>
      <c r="H20">
        <v>18.8</v>
      </c>
      <c r="I20">
        <v>20.6</v>
      </c>
      <c r="J20">
        <f t="shared" si="3"/>
        <v>20.6</v>
      </c>
      <c r="K20">
        <v>6.5</v>
      </c>
      <c r="L20">
        <f t="shared" si="4"/>
        <v>6.5</v>
      </c>
      <c r="N20" s="27">
        <v>20.102054688965417</v>
      </c>
      <c r="O20" s="27">
        <v>2.860988514804528</v>
      </c>
      <c r="P20" s="27">
        <v>-2.1074</v>
      </c>
      <c r="Q20" s="28">
        <v>1</v>
      </c>
      <c r="R20" s="13">
        <f t="shared" si="5"/>
        <v>304.90242741749745</v>
      </c>
      <c r="S20">
        <f t="shared" si="6"/>
        <v>3.1428571428571366</v>
      </c>
      <c r="T20">
        <f t="shared" si="7"/>
        <v>51.428571428571445</v>
      </c>
      <c r="Y20" s="15"/>
      <c r="AF20" s="15"/>
      <c r="AH20" s="15"/>
    </row>
    <row r="21" spans="1:34" ht="12.75">
      <c r="A21">
        <v>20</v>
      </c>
      <c r="B21">
        <v>3</v>
      </c>
      <c r="C21">
        <v>15</v>
      </c>
      <c r="D21">
        <f t="shared" si="0"/>
        <v>16</v>
      </c>
      <c r="E21">
        <v>16.3</v>
      </c>
      <c r="F21">
        <f t="shared" si="1"/>
        <v>16</v>
      </c>
      <c r="G21">
        <f t="shared" si="2"/>
      </c>
      <c r="H21">
        <v>16.8</v>
      </c>
      <c r="I21">
        <v>18.7</v>
      </c>
      <c r="J21">
        <f t="shared" si="3"/>
      </c>
      <c r="K21">
        <v>8</v>
      </c>
      <c r="L21">
        <f t="shared" si="4"/>
      </c>
      <c r="N21" s="27">
        <v>18.21761944739918</v>
      </c>
      <c r="O21" s="27">
        <v>4.258690135445782</v>
      </c>
      <c r="P21" s="27">
        <v>-1.7854</v>
      </c>
      <c r="Q21" s="28">
        <v>2</v>
      </c>
      <c r="R21" s="13">
        <f t="shared" si="5"/>
        <v>140.61150875847414</v>
      </c>
      <c r="S21">
        <f t="shared" si="6"/>
        <v>3.714285714285716</v>
      </c>
      <c r="T21">
        <f t="shared" si="7"/>
        <v>54.28571428571424</v>
      </c>
      <c r="Y21" s="15"/>
      <c r="AF21" s="15"/>
      <c r="AH21" s="15"/>
    </row>
    <row r="22" spans="1:34" ht="12.75">
      <c r="A22">
        <v>21</v>
      </c>
      <c r="B22">
        <v>3</v>
      </c>
      <c r="C22">
        <v>17.2</v>
      </c>
      <c r="D22">
        <f t="shared" si="0"/>
        <v>18</v>
      </c>
      <c r="E22">
        <v>18.2</v>
      </c>
      <c r="F22">
        <f t="shared" si="1"/>
        <v>18</v>
      </c>
      <c r="G22">
        <f t="shared" si="2"/>
        <v>18.2</v>
      </c>
      <c r="H22">
        <v>18.4</v>
      </c>
      <c r="I22">
        <v>18.7</v>
      </c>
      <c r="J22">
        <f t="shared" si="3"/>
        <v>18.7</v>
      </c>
      <c r="K22">
        <v>8.6</v>
      </c>
      <c r="L22">
        <f t="shared" si="4"/>
        <v>8.6</v>
      </c>
      <c r="N22" s="27">
        <v>20.553855274345047</v>
      </c>
      <c r="O22" s="27">
        <v>5.929863932779431</v>
      </c>
      <c r="P22" s="27">
        <v>-1.7414</v>
      </c>
      <c r="Q22" s="28">
        <v>1</v>
      </c>
      <c r="R22" s="13">
        <f t="shared" si="5"/>
        <v>201.15133684370613</v>
      </c>
      <c r="S22">
        <f t="shared" si="6"/>
        <v>2.857142857142857</v>
      </c>
      <c r="T22">
        <f t="shared" si="7"/>
        <v>8.571428571428592</v>
      </c>
      <c r="Y22" s="15"/>
      <c r="AF22" s="15"/>
      <c r="AH22" s="15"/>
    </row>
    <row r="23" spans="1:34" ht="12.75">
      <c r="A23">
        <v>22</v>
      </c>
      <c r="B23">
        <v>3</v>
      </c>
      <c r="C23">
        <v>18.1</v>
      </c>
      <c r="D23">
        <f t="shared" si="0"/>
        <v>18</v>
      </c>
      <c r="E23">
        <v>19.6</v>
      </c>
      <c r="F23">
        <f t="shared" si="1"/>
        <v>20</v>
      </c>
      <c r="G23">
        <f t="shared" si="2"/>
        <v>19.6</v>
      </c>
      <c r="H23">
        <v>18.8</v>
      </c>
      <c r="I23">
        <v>19</v>
      </c>
      <c r="J23">
        <f t="shared" si="3"/>
        <v>19</v>
      </c>
      <c r="K23">
        <v>8.5</v>
      </c>
      <c r="L23">
        <f t="shared" si="4"/>
        <v>8.5</v>
      </c>
      <c r="N23" s="27">
        <v>23.361199981746758</v>
      </c>
      <c r="O23" s="27">
        <v>4.63464264133012</v>
      </c>
      <c r="P23" s="27">
        <v>-2.3054</v>
      </c>
      <c r="Q23" s="28">
        <v>1</v>
      </c>
      <c r="R23" s="13">
        <f t="shared" si="5"/>
        <v>226.51852265628074</v>
      </c>
      <c r="S23">
        <f t="shared" si="6"/>
        <v>4.285714285714286</v>
      </c>
      <c r="T23">
        <f t="shared" si="7"/>
        <v>5.714285714285694</v>
      </c>
      <c r="Y23" s="15"/>
      <c r="AC23">
        <f>IF(Z16&lt;&gt;ISNA(Z16),o,"")</f>
      </c>
      <c r="AF23" s="15"/>
      <c r="AH23" s="15"/>
    </row>
    <row r="24" spans="1:34" ht="12.75">
      <c r="A24">
        <v>23</v>
      </c>
      <c r="B24">
        <v>3</v>
      </c>
      <c r="C24">
        <v>16.9</v>
      </c>
      <c r="D24">
        <f t="shared" si="0"/>
        <v>16</v>
      </c>
      <c r="E24">
        <v>17.7</v>
      </c>
      <c r="F24">
        <f t="shared" si="1"/>
        <v>18</v>
      </c>
      <c r="G24">
        <f t="shared" si="2"/>
        <v>17.7</v>
      </c>
      <c r="H24">
        <v>16.7</v>
      </c>
      <c r="I24">
        <v>19.8</v>
      </c>
      <c r="J24">
        <f t="shared" si="3"/>
        <v>19.8</v>
      </c>
      <c r="K24">
        <v>9</v>
      </c>
      <c r="L24">
        <f t="shared" si="4"/>
        <v>9</v>
      </c>
      <c r="N24" s="27">
        <v>22.278894464883233</v>
      </c>
      <c r="O24" s="27">
        <v>8.217771807040837</v>
      </c>
      <c r="P24" s="27">
        <v>-2.2884</v>
      </c>
      <c r="Q24" s="28">
        <v>1</v>
      </c>
      <c r="R24" s="13">
        <f t="shared" si="5"/>
        <v>174.7551691276935</v>
      </c>
      <c r="S24">
        <f t="shared" si="6"/>
        <v>2.285714285714288</v>
      </c>
      <c r="T24">
        <f t="shared" si="7"/>
        <v>88.5714285714286</v>
      </c>
      <c r="Y24" s="15"/>
      <c r="AC24">
        <f>IF(Z17&lt;&gt;ISNA(Z17),o,"")</f>
      </c>
      <c r="AF24" s="15"/>
      <c r="AH24" s="15"/>
    </row>
    <row r="25" spans="1:34" ht="12.75">
      <c r="A25">
        <v>24</v>
      </c>
      <c r="B25">
        <v>3</v>
      </c>
      <c r="C25">
        <v>13.3</v>
      </c>
      <c r="D25">
        <f t="shared" si="0"/>
        <v>14</v>
      </c>
      <c r="E25">
        <v>14.6</v>
      </c>
      <c r="F25">
        <f t="shared" si="1"/>
        <v>14</v>
      </c>
      <c r="G25">
        <f t="shared" si="2"/>
      </c>
      <c r="H25">
        <v>16.1</v>
      </c>
      <c r="I25">
        <v>19.2</v>
      </c>
      <c r="J25">
        <f t="shared" si="3"/>
      </c>
      <c r="K25">
        <v>8.4</v>
      </c>
      <c r="L25">
        <f t="shared" si="4"/>
      </c>
      <c r="N25" s="27">
        <v>22.93337753595688</v>
      </c>
      <c r="O25" s="27">
        <v>12.06503919567891</v>
      </c>
      <c r="P25" s="27">
        <v>-2.3234</v>
      </c>
      <c r="Q25" s="28">
        <v>2</v>
      </c>
      <c r="R25" s="13">
        <f t="shared" si="5"/>
        <v>106.73354872325696</v>
      </c>
      <c r="S25">
        <f t="shared" si="6"/>
        <v>3.7142857142857113</v>
      </c>
      <c r="T25">
        <f t="shared" si="7"/>
        <v>88.57142857142851</v>
      </c>
      <c r="Y25" s="15"/>
      <c r="AC25">
        <f>IF(Z18&lt;&gt;ISNA(Z18),o,"")</f>
      </c>
      <c r="AF25" s="15"/>
      <c r="AH25" s="15"/>
    </row>
    <row r="26" spans="1:34" ht="12.75">
      <c r="A26">
        <v>25</v>
      </c>
      <c r="B26">
        <v>3</v>
      </c>
      <c r="C26">
        <v>16.6</v>
      </c>
      <c r="D26">
        <f t="shared" si="0"/>
        <v>16</v>
      </c>
      <c r="E26">
        <v>17.8</v>
      </c>
      <c r="F26">
        <f t="shared" si="1"/>
        <v>18</v>
      </c>
      <c r="G26">
        <f t="shared" si="2"/>
        <v>17.8</v>
      </c>
      <c r="H26">
        <v>18.2</v>
      </c>
      <c r="I26">
        <v>20.3</v>
      </c>
      <c r="J26">
        <f t="shared" si="3"/>
        <v>20.3</v>
      </c>
      <c r="K26">
        <v>8.9</v>
      </c>
      <c r="L26">
        <f t="shared" si="4"/>
        <v>8.9</v>
      </c>
      <c r="N26" s="27">
        <v>20.869671115725843</v>
      </c>
      <c r="O26" s="27">
        <v>16.884071236566086</v>
      </c>
      <c r="P26" s="27">
        <v>-1.7624</v>
      </c>
      <c r="Q26" s="28">
        <v>1</v>
      </c>
      <c r="R26" s="13">
        <f t="shared" si="5"/>
        <v>185.9711050571301</v>
      </c>
      <c r="S26">
        <f t="shared" si="6"/>
        <v>3.4285714285714266</v>
      </c>
      <c r="T26">
        <f t="shared" si="7"/>
        <v>60.00000000000004</v>
      </c>
      <c r="Y26" s="15"/>
      <c r="AF26" s="15"/>
      <c r="AH26" s="15"/>
    </row>
    <row r="27" spans="1:34" ht="12.75">
      <c r="A27">
        <v>26</v>
      </c>
      <c r="B27">
        <v>3</v>
      </c>
      <c r="C27">
        <v>18.1</v>
      </c>
      <c r="D27">
        <f t="shared" si="0"/>
        <v>18</v>
      </c>
      <c r="E27">
        <v>19.1</v>
      </c>
      <c r="F27">
        <f t="shared" si="1"/>
        <v>20</v>
      </c>
      <c r="G27">
        <f t="shared" si="2"/>
        <v>19.1</v>
      </c>
      <c r="H27">
        <v>17.7</v>
      </c>
      <c r="I27">
        <v>20.2</v>
      </c>
      <c r="J27">
        <f t="shared" si="3"/>
        <v>20.2</v>
      </c>
      <c r="K27">
        <v>9.9</v>
      </c>
      <c r="L27">
        <f t="shared" si="4"/>
        <v>9.9</v>
      </c>
      <c r="N27" s="27">
        <v>19.437403656436974</v>
      </c>
      <c r="O27" s="27">
        <v>13.59849139047161</v>
      </c>
      <c r="P27" s="27">
        <v>-1.7344</v>
      </c>
      <c r="Q27" s="28">
        <v>1</v>
      </c>
      <c r="R27" s="13">
        <f t="shared" si="5"/>
        <v>211.7003431986371</v>
      </c>
      <c r="S27">
        <f t="shared" si="6"/>
        <v>2.857142857142857</v>
      </c>
      <c r="T27">
        <f t="shared" si="7"/>
        <v>71.42857142857143</v>
      </c>
      <c r="Y27" s="15"/>
      <c r="AF27" s="15"/>
      <c r="AH27" s="15"/>
    </row>
    <row r="28" spans="1:34" ht="12.75">
      <c r="A28">
        <v>27</v>
      </c>
      <c r="B28">
        <v>3</v>
      </c>
      <c r="C28">
        <v>17.4</v>
      </c>
      <c r="D28">
        <f t="shared" si="0"/>
        <v>18</v>
      </c>
      <c r="E28">
        <v>18.4</v>
      </c>
      <c r="F28">
        <f t="shared" si="1"/>
        <v>18</v>
      </c>
      <c r="G28">
        <f t="shared" si="2"/>
        <v>18.4</v>
      </c>
      <c r="H28">
        <v>16.7</v>
      </c>
      <c r="I28">
        <v>17.9</v>
      </c>
      <c r="J28">
        <f t="shared" si="3"/>
        <v>17.9</v>
      </c>
      <c r="K28">
        <v>6.3</v>
      </c>
      <c r="L28">
        <f t="shared" si="4"/>
        <v>6.3</v>
      </c>
      <c r="N28" s="27">
        <v>17.12280454585955</v>
      </c>
      <c r="O28" s="27">
        <v>12.201503574735842</v>
      </c>
      <c r="P28" s="27">
        <v>-1.6834</v>
      </c>
      <c r="Q28" s="28">
        <v>1</v>
      </c>
      <c r="R28" s="13">
        <f t="shared" si="5"/>
        <v>184.49808643243222</v>
      </c>
      <c r="S28">
        <f t="shared" si="6"/>
        <v>2.857142857142857</v>
      </c>
      <c r="T28">
        <f t="shared" si="7"/>
        <v>34.28571428571426</v>
      </c>
      <c r="Y28" s="15"/>
      <c r="AF28" s="15"/>
      <c r="AH28" s="15"/>
    </row>
    <row r="29" spans="1:32" ht="12.75">
      <c r="A29">
        <v>28</v>
      </c>
      <c r="B29">
        <v>3</v>
      </c>
      <c r="C29">
        <v>12.7</v>
      </c>
      <c r="D29">
        <f t="shared" si="0"/>
        <v>12</v>
      </c>
      <c r="E29">
        <v>14.4</v>
      </c>
      <c r="F29">
        <f t="shared" si="1"/>
        <v>14</v>
      </c>
      <c r="G29">
        <f t="shared" si="2"/>
      </c>
      <c r="H29">
        <v>14.3</v>
      </c>
      <c r="I29">
        <v>16.1</v>
      </c>
      <c r="J29">
        <f t="shared" si="3"/>
      </c>
      <c r="K29">
        <v>6</v>
      </c>
      <c r="L29">
        <f t="shared" si="4"/>
      </c>
      <c r="N29" s="27">
        <v>14.020359748473696</v>
      </c>
      <c r="O29" s="27">
        <v>13.341479135514868</v>
      </c>
      <c r="P29" s="27">
        <v>-1.4914</v>
      </c>
      <c r="Q29" s="28">
        <v>2</v>
      </c>
      <c r="R29" s="13">
        <f t="shared" si="5"/>
        <v>85.9759898791399</v>
      </c>
      <c r="S29">
        <f t="shared" si="6"/>
        <v>4.85714285714286</v>
      </c>
      <c r="T29">
        <f t="shared" si="7"/>
        <v>51.428571428571445</v>
      </c>
      <c r="U29" s="25" t="s">
        <v>31</v>
      </c>
      <c r="V29" s="26">
        <v>1</v>
      </c>
      <c r="Y29" s="15"/>
      <c r="AC29">
        <v>2000</v>
      </c>
      <c r="AF29" t="s">
        <v>38</v>
      </c>
    </row>
    <row r="30" spans="1:33" ht="12.75">
      <c r="A30">
        <v>29</v>
      </c>
      <c r="B30">
        <v>3</v>
      </c>
      <c r="C30">
        <v>20.4</v>
      </c>
      <c r="D30">
        <f t="shared" si="0"/>
        <v>20</v>
      </c>
      <c r="E30">
        <v>21.7</v>
      </c>
      <c r="F30">
        <f t="shared" si="1"/>
        <v>22</v>
      </c>
      <c r="G30">
        <f t="shared" si="2"/>
        <v>21.7</v>
      </c>
      <c r="H30">
        <v>18.7</v>
      </c>
      <c r="I30">
        <v>20.3</v>
      </c>
      <c r="J30">
        <f t="shared" si="3"/>
        <v>20.3</v>
      </c>
      <c r="K30">
        <v>7.7</v>
      </c>
      <c r="L30">
        <f t="shared" si="4"/>
        <v>7.7</v>
      </c>
      <c r="N30" s="27">
        <v>15.75363893158365</v>
      </c>
      <c r="O30" s="27">
        <v>18.687241969142796</v>
      </c>
      <c r="P30" s="27">
        <v>-1.2934</v>
      </c>
      <c r="Q30" s="28">
        <v>1</v>
      </c>
      <c r="R30" s="13">
        <f t="shared" si="5"/>
        <v>280.3092695569302</v>
      </c>
      <c r="S30">
        <f t="shared" si="6"/>
        <v>3.714285714285716</v>
      </c>
      <c r="T30">
        <f t="shared" si="7"/>
        <v>45.71428571428576</v>
      </c>
      <c r="U30" s="25" t="s">
        <v>23</v>
      </c>
      <c r="V30" s="14" t="s">
        <v>55</v>
      </c>
      <c r="X30">
        <v>6</v>
      </c>
      <c r="Y30">
        <f>IF(ISNUMBER(VLOOKUP(X30,$U$34:$V$47,2,FALSE)),VLOOKUP(X30,$U$34:$V$47,2,FALSE),"")</f>
      </c>
      <c r="Z30" s="15">
        <f>IF(ISNUMBER(Y30/SUM($Y$2:$Y$13)),(Y30/SUM($Y$2:$Y$13)),"")</f>
      </c>
      <c r="AB30">
        <v>6</v>
      </c>
      <c r="AD30" s="15"/>
      <c r="AG30" s="15"/>
    </row>
    <row r="31" spans="1:33" ht="12.75">
      <c r="A31">
        <v>30</v>
      </c>
      <c r="B31">
        <v>3</v>
      </c>
      <c r="C31">
        <v>16.7</v>
      </c>
      <c r="D31">
        <f t="shared" si="0"/>
        <v>16</v>
      </c>
      <c r="E31">
        <v>18.3</v>
      </c>
      <c r="F31">
        <f t="shared" si="1"/>
        <v>18</v>
      </c>
      <c r="G31">
        <f t="shared" si="2"/>
        <v>18.3</v>
      </c>
      <c r="H31">
        <v>17.2</v>
      </c>
      <c r="I31">
        <v>20.2</v>
      </c>
      <c r="J31">
        <f t="shared" si="3"/>
        <v>20.2</v>
      </c>
      <c r="K31">
        <v>9.8</v>
      </c>
      <c r="L31">
        <f t="shared" si="4"/>
        <v>9.8</v>
      </c>
      <c r="N31" s="27">
        <v>17.875366810648195</v>
      </c>
      <c r="O31" s="27">
        <v>20.308483409274483</v>
      </c>
      <c r="P31" s="27">
        <v>-1.3194</v>
      </c>
      <c r="Q31" s="28">
        <v>1</v>
      </c>
      <c r="R31" s="13">
        <f t="shared" si="5"/>
        <v>176.58136821838636</v>
      </c>
      <c r="S31">
        <f t="shared" si="6"/>
        <v>4.571428571428576</v>
      </c>
      <c r="T31">
        <f t="shared" si="7"/>
        <v>85.71428571428571</v>
      </c>
      <c r="X31">
        <v>8</v>
      </c>
      <c r="Y31">
        <f aca="true" t="shared" si="10" ref="Y31:Y41">IF(ISNUMBER(VLOOKUP(X31,$U$34:$V$47,2,FALSE)),VLOOKUP(X31,$U$34:$V$47,2,FALSE),"")</f>
      </c>
      <c r="Z31" s="15">
        <f aca="true" t="shared" si="11" ref="Z31:Z41">IF(ISNUMBER(Y31/SUM($Y$2:$Y$13)),(Y31/SUM($Y$2:$Y$13)),"")</f>
      </c>
      <c r="AB31">
        <v>8</v>
      </c>
      <c r="AD31" s="15"/>
      <c r="AG31" s="15"/>
    </row>
    <row r="32" spans="1:32" ht="12.75">
      <c r="A32">
        <v>31</v>
      </c>
      <c r="B32">
        <v>3</v>
      </c>
      <c r="C32">
        <v>12.4</v>
      </c>
      <c r="D32">
        <f t="shared" si="0"/>
        <v>12</v>
      </c>
      <c r="E32">
        <v>13.3</v>
      </c>
      <c r="F32">
        <f t="shared" si="1"/>
        <v>14</v>
      </c>
      <c r="G32">
        <f t="shared" si="2"/>
      </c>
      <c r="H32">
        <v>14.6</v>
      </c>
      <c r="I32">
        <v>16.5</v>
      </c>
      <c r="J32">
        <f t="shared" si="3"/>
      </c>
      <c r="K32">
        <v>7.6</v>
      </c>
      <c r="L32">
        <f t="shared" si="4"/>
      </c>
      <c r="N32" s="27">
        <v>13.498672758347524</v>
      </c>
      <c r="O32" s="27">
        <v>18.158491973813426</v>
      </c>
      <c r="P32" s="27">
        <v>-1.4294</v>
      </c>
      <c r="Q32" s="28">
        <v>2</v>
      </c>
      <c r="R32" s="13">
        <f t="shared" si="5"/>
        <v>83.94081145105214</v>
      </c>
      <c r="S32">
        <f t="shared" si="6"/>
        <v>2.5714285714285725</v>
      </c>
      <c r="T32">
        <f t="shared" si="7"/>
        <v>54.28571428571429</v>
      </c>
      <c r="U32" s="16" t="s">
        <v>72</v>
      </c>
      <c r="V32" s="17"/>
      <c r="X32">
        <v>10</v>
      </c>
      <c r="Y32">
        <f t="shared" si="10"/>
      </c>
      <c r="Z32" s="15">
        <f t="shared" si="11"/>
      </c>
      <c r="AB32">
        <v>10</v>
      </c>
      <c r="AC32">
        <v>10</v>
      </c>
      <c r="AD32">
        <v>8.8</v>
      </c>
      <c r="AE32">
        <v>16.65</v>
      </c>
      <c r="AF32">
        <v>1</v>
      </c>
    </row>
    <row r="33" spans="1:32" ht="12.75">
      <c r="A33">
        <v>32</v>
      </c>
      <c r="B33">
        <v>3</v>
      </c>
      <c r="C33">
        <v>18.4</v>
      </c>
      <c r="D33">
        <f t="shared" si="0"/>
        <v>18</v>
      </c>
      <c r="E33">
        <v>19.8</v>
      </c>
      <c r="F33">
        <f t="shared" si="1"/>
        <v>20</v>
      </c>
      <c r="G33">
        <f t="shared" si="2"/>
        <v>19.8</v>
      </c>
      <c r="H33">
        <v>18</v>
      </c>
      <c r="I33">
        <v>19.7</v>
      </c>
      <c r="J33">
        <f t="shared" si="3"/>
        <v>19.7</v>
      </c>
      <c r="K33">
        <v>7.5</v>
      </c>
      <c r="L33">
        <f t="shared" si="4"/>
        <v>7.5</v>
      </c>
      <c r="N33" s="27">
        <v>12.966256173976733</v>
      </c>
      <c r="O33" s="27">
        <v>21.874454915055832</v>
      </c>
      <c r="P33" s="27">
        <v>-1.0484</v>
      </c>
      <c r="Q33" s="28">
        <v>1</v>
      </c>
      <c r="R33" s="13">
        <f t="shared" si="5"/>
        <v>222.35692954221642</v>
      </c>
      <c r="S33">
        <f t="shared" si="6"/>
        <v>4.000000000000006</v>
      </c>
      <c r="T33">
        <f t="shared" si="7"/>
        <v>48.571428571428555</v>
      </c>
      <c r="U33" s="25" t="s">
        <v>57</v>
      </c>
      <c r="V33" s="17" t="s">
        <v>35</v>
      </c>
      <c r="X33">
        <v>12</v>
      </c>
      <c r="Y33">
        <f t="shared" si="10"/>
      </c>
      <c r="Z33" s="15">
        <f t="shared" si="11"/>
      </c>
      <c r="AB33">
        <v>12</v>
      </c>
      <c r="AC33">
        <v>26</v>
      </c>
      <c r="AD33">
        <v>7.983333333333333</v>
      </c>
      <c r="AE33">
        <v>16.65</v>
      </c>
      <c r="AF33">
        <v>4</v>
      </c>
    </row>
    <row r="34" spans="1:34" ht="12.75">
      <c r="A34">
        <v>33</v>
      </c>
      <c r="B34">
        <v>4</v>
      </c>
      <c r="C34">
        <v>12.8</v>
      </c>
      <c r="D34">
        <f t="shared" si="0"/>
        <v>12</v>
      </c>
      <c r="E34">
        <v>14</v>
      </c>
      <c r="F34">
        <f t="shared" si="1"/>
        <v>14</v>
      </c>
      <c r="G34">
        <f t="shared" si="2"/>
      </c>
      <c r="H34">
        <v>15.9</v>
      </c>
      <c r="I34">
        <v>16.7</v>
      </c>
      <c r="J34">
        <f t="shared" si="3"/>
      </c>
      <c r="K34">
        <v>9.6</v>
      </c>
      <c r="L34">
        <f t="shared" si="4"/>
      </c>
      <c r="N34" s="27">
        <v>11.28424387747981</v>
      </c>
      <c r="O34" s="27">
        <v>19.553913677664617</v>
      </c>
      <c r="P34" s="27">
        <v>-1.0214</v>
      </c>
      <c r="Q34" s="28">
        <v>2</v>
      </c>
      <c r="R34" s="13">
        <f t="shared" si="5"/>
        <v>97.8250163772536</v>
      </c>
      <c r="S34">
        <f t="shared" si="6"/>
        <v>3.4285714285714266</v>
      </c>
      <c r="T34">
        <f t="shared" si="7"/>
        <v>22.857142857142826</v>
      </c>
      <c r="U34" s="16">
        <v>14</v>
      </c>
      <c r="V34" s="18">
        <v>18.833333333333332</v>
      </c>
      <c r="X34">
        <v>14</v>
      </c>
      <c r="Y34">
        <f t="shared" si="10"/>
        <v>18.833333333333332</v>
      </c>
      <c r="Z34" s="15">
        <f t="shared" si="11"/>
        <v>0.23839662447257381</v>
      </c>
      <c r="AB34">
        <v>14</v>
      </c>
      <c r="AC34">
        <v>40</v>
      </c>
      <c r="AD34">
        <v>8.605263157894736</v>
      </c>
      <c r="AE34">
        <v>17.94736842105263</v>
      </c>
      <c r="AF34">
        <v>23</v>
      </c>
      <c r="AG34">
        <v>9.566666666666666</v>
      </c>
      <c r="AH34">
        <v>18.833333333333332</v>
      </c>
    </row>
    <row r="35" spans="1:34" ht="12.75">
      <c r="A35">
        <v>34</v>
      </c>
      <c r="B35">
        <v>3</v>
      </c>
      <c r="C35">
        <v>14.8</v>
      </c>
      <c r="D35">
        <f t="shared" si="0"/>
        <v>14</v>
      </c>
      <c r="E35">
        <v>16.2</v>
      </c>
      <c r="F35">
        <f t="shared" si="1"/>
        <v>16</v>
      </c>
      <c r="G35">
        <f t="shared" si="2"/>
        <v>16.2</v>
      </c>
      <c r="H35">
        <v>17.9</v>
      </c>
      <c r="I35">
        <v>18.5</v>
      </c>
      <c r="J35">
        <f t="shared" si="3"/>
        <v>18.5</v>
      </c>
      <c r="K35">
        <v>9.8</v>
      </c>
      <c r="L35">
        <f t="shared" si="4"/>
        <v>9.8</v>
      </c>
      <c r="M35" t="s">
        <v>44</v>
      </c>
      <c r="N35" s="27">
        <v>8.747131939662209</v>
      </c>
      <c r="O35" s="27">
        <v>17.773059945607038</v>
      </c>
      <c r="P35" s="27">
        <v>-0.9294</v>
      </c>
      <c r="Q35" s="28">
        <v>1</v>
      </c>
      <c r="R35" s="13">
        <f t="shared" si="5"/>
        <v>147.08905177166733</v>
      </c>
      <c r="S35">
        <f t="shared" si="6"/>
        <v>3.999999999999996</v>
      </c>
      <c r="T35">
        <f t="shared" si="7"/>
        <v>17.142857142857185</v>
      </c>
      <c r="U35" s="19">
        <v>16</v>
      </c>
      <c r="V35" s="20">
        <v>18.9</v>
      </c>
      <c r="X35">
        <v>16</v>
      </c>
      <c r="Y35">
        <f t="shared" si="10"/>
        <v>18.9</v>
      </c>
      <c r="Z35" s="15">
        <f t="shared" si="11"/>
        <v>0.2392405063291139</v>
      </c>
      <c r="AB35">
        <v>16</v>
      </c>
      <c r="AC35">
        <v>24</v>
      </c>
      <c r="AD35">
        <v>8.89090909090909</v>
      </c>
      <c r="AE35">
        <v>18.886363636363637</v>
      </c>
      <c r="AF35">
        <v>17</v>
      </c>
      <c r="AG35">
        <v>8.81875</v>
      </c>
      <c r="AH35">
        <v>18.9</v>
      </c>
    </row>
    <row r="36" spans="1:34" ht="12.75">
      <c r="A36">
        <v>35</v>
      </c>
      <c r="B36">
        <v>3</v>
      </c>
      <c r="C36">
        <v>15.3</v>
      </c>
      <c r="D36">
        <f t="shared" si="0"/>
        <v>16</v>
      </c>
      <c r="E36">
        <v>16.8</v>
      </c>
      <c r="F36">
        <f t="shared" si="1"/>
        <v>16</v>
      </c>
      <c r="G36">
        <f t="shared" si="2"/>
        <v>16.8</v>
      </c>
      <c r="H36">
        <v>15.5</v>
      </c>
      <c r="I36">
        <v>17.2</v>
      </c>
      <c r="J36">
        <f t="shared" si="3"/>
        <v>17.2</v>
      </c>
      <c r="K36">
        <v>7.1</v>
      </c>
      <c r="L36">
        <f t="shared" si="4"/>
        <v>7.1</v>
      </c>
      <c r="N36" s="27">
        <v>6.667656676750377</v>
      </c>
      <c r="O36" s="27">
        <v>20.212012924025803</v>
      </c>
      <c r="P36" s="27">
        <v>-0.6784</v>
      </c>
      <c r="Q36" s="28">
        <v>1</v>
      </c>
      <c r="R36" s="13">
        <f t="shared" si="5"/>
        <v>133.66909982307047</v>
      </c>
      <c r="S36">
        <f t="shared" si="6"/>
        <v>4.285714285714286</v>
      </c>
      <c r="T36">
        <f t="shared" si="7"/>
        <v>48.571428571428555</v>
      </c>
      <c r="U36" s="19">
        <v>18</v>
      </c>
      <c r="V36" s="20">
        <v>19.21666666666667</v>
      </c>
      <c r="X36">
        <v>18</v>
      </c>
      <c r="Y36">
        <f t="shared" si="10"/>
        <v>19.21666666666667</v>
      </c>
      <c r="Z36" s="15">
        <f t="shared" si="11"/>
        <v>0.24324894514767934</v>
      </c>
      <c r="AB36">
        <v>18</v>
      </c>
      <c r="AC36">
        <v>27</v>
      </c>
      <c r="AD36">
        <v>8.485714285714286</v>
      </c>
      <c r="AE36">
        <v>19.25357142857143</v>
      </c>
      <c r="AF36">
        <v>22</v>
      </c>
      <c r="AG36">
        <v>8.441666666666668</v>
      </c>
      <c r="AH36">
        <v>19.21666666666667</v>
      </c>
    </row>
    <row r="37" spans="1:34" ht="12.75">
      <c r="A37">
        <v>36</v>
      </c>
      <c r="B37">
        <v>3</v>
      </c>
      <c r="C37">
        <v>16.4</v>
      </c>
      <c r="D37">
        <f t="shared" si="0"/>
        <v>16</v>
      </c>
      <c r="E37">
        <v>17.5</v>
      </c>
      <c r="F37">
        <f t="shared" si="1"/>
        <v>18</v>
      </c>
      <c r="G37">
        <f t="shared" si="2"/>
        <v>17.5</v>
      </c>
      <c r="H37">
        <v>14.8</v>
      </c>
      <c r="I37">
        <v>16.9</v>
      </c>
      <c r="J37">
        <f t="shared" si="3"/>
        <v>16.9</v>
      </c>
      <c r="K37">
        <v>9.9</v>
      </c>
      <c r="L37">
        <f t="shared" si="4"/>
        <v>9.9</v>
      </c>
      <c r="N37" s="27">
        <v>3.920408366907884</v>
      </c>
      <c r="O37" s="27">
        <v>20.786361880730322</v>
      </c>
      <c r="P37" s="27">
        <v>-0.5074</v>
      </c>
      <c r="Q37" s="28">
        <v>1</v>
      </c>
      <c r="R37" s="13">
        <f t="shared" si="5"/>
        <v>144.90604868728545</v>
      </c>
      <c r="S37">
        <f t="shared" si="6"/>
        <v>3.142857142857147</v>
      </c>
      <c r="T37">
        <f t="shared" si="7"/>
        <v>59.999999999999936</v>
      </c>
      <c r="U37" s="19">
        <v>20</v>
      </c>
      <c r="V37" s="20">
        <v>20.110714285714277</v>
      </c>
      <c r="X37">
        <v>20</v>
      </c>
      <c r="Y37">
        <f t="shared" si="10"/>
        <v>20.110714285714277</v>
      </c>
      <c r="Z37" s="15">
        <f t="shared" si="11"/>
        <v>0.2545660036166364</v>
      </c>
      <c r="AB37">
        <v>20</v>
      </c>
      <c r="AC37">
        <v>20</v>
      </c>
      <c r="AD37">
        <v>8.592857142857143</v>
      </c>
      <c r="AE37">
        <v>20.110714285714284</v>
      </c>
      <c r="AF37">
        <v>19</v>
      </c>
      <c r="AG37">
        <v>8.592857142857143</v>
      </c>
      <c r="AH37">
        <v>20.110714285714277</v>
      </c>
    </row>
    <row r="38" spans="1:34" ht="12.75">
      <c r="A38">
        <v>37</v>
      </c>
      <c r="B38">
        <v>3</v>
      </c>
      <c r="C38">
        <v>12.9</v>
      </c>
      <c r="D38">
        <f t="shared" si="0"/>
        <v>12</v>
      </c>
      <c r="E38">
        <v>14.3</v>
      </c>
      <c r="F38">
        <f t="shared" si="1"/>
        <v>14</v>
      </c>
      <c r="G38">
        <f t="shared" si="2"/>
      </c>
      <c r="H38">
        <v>15.6</v>
      </c>
      <c r="I38">
        <v>16.4</v>
      </c>
      <c r="J38">
        <f t="shared" si="3"/>
      </c>
      <c r="K38">
        <v>9.8</v>
      </c>
      <c r="L38">
        <f t="shared" si="4"/>
      </c>
      <c r="N38" s="27">
        <v>0.9545664256296125</v>
      </c>
      <c r="O38" s="27">
        <v>20.739858339416415</v>
      </c>
      <c r="P38" s="27">
        <v>-0.3054</v>
      </c>
      <c r="Q38" s="28">
        <v>2</v>
      </c>
      <c r="R38" s="13">
        <f t="shared" si="5"/>
        <v>97.26391780764358</v>
      </c>
      <c r="S38">
        <f t="shared" si="6"/>
        <v>4.000000000000001</v>
      </c>
      <c r="T38">
        <f t="shared" si="7"/>
        <v>22.857142857142826</v>
      </c>
      <c r="U38" s="19">
        <v>22</v>
      </c>
      <c r="V38" s="20">
        <v>20.185714285714287</v>
      </c>
      <c r="X38">
        <v>22</v>
      </c>
      <c r="Y38">
        <f t="shared" si="10"/>
        <v>20.185714285714287</v>
      </c>
      <c r="Z38" s="15">
        <f t="shared" si="11"/>
        <v>0.25551537070524416</v>
      </c>
      <c r="AB38">
        <v>22</v>
      </c>
      <c r="AC38">
        <v>3</v>
      </c>
      <c r="AD38">
        <v>8.071428571428571</v>
      </c>
      <c r="AE38">
        <v>20.185714285714283</v>
      </c>
      <c r="AF38">
        <v>3</v>
      </c>
      <c r="AG38">
        <v>8.071428571428571</v>
      </c>
      <c r="AH38">
        <v>20.185714285714287</v>
      </c>
    </row>
    <row r="39" spans="1:34" ht="12.75">
      <c r="A39">
        <v>38</v>
      </c>
      <c r="B39">
        <v>3</v>
      </c>
      <c r="C39">
        <v>15.3</v>
      </c>
      <c r="D39">
        <f t="shared" si="0"/>
        <v>16</v>
      </c>
      <c r="E39">
        <v>16.9</v>
      </c>
      <c r="F39">
        <f t="shared" si="1"/>
        <v>16</v>
      </c>
      <c r="G39">
        <f t="shared" si="2"/>
        <v>16.9</v>
      </c>
      <c r="H39">
        <v>17.1</v>
      </c>
      <c r="I39">
        <v>18.6</v>
      </c>
      <c r="J39">
        <f t="shared" si="3"/>
        <v>18.6</v>
      </c>
      <c r="K39">
        <v>8.6</v>
      </c>
      <c r="L39">
        <f t="shared" si="4"/>
        <v>8.6</v>
      </c>
      <c r="N39" s="27">
        <v>1.1138158095927972</v>
      </c>
      <c r="O39" s="27">
        <v>22.738491030459812</v>
      </c>
      <c r="P39" s="27">
        <v>-0.5684</v>
      </c>
      <c r="Q39" s="28">
        <v>1</v>
      </c>
      <c r="R39" s="13">
        <f t="shared" si="5"/>
        <v>148.8546225434161</v>
      </c>
      <c r="S39">
        <f t="shared" si="6"/>
        <v>4.571428571428565</v>
      </c>
      <c r="T39">
        <f t="shared" si="7"/>
        <v>42.857142857142854</v>
      </c>
      <c r="U39" s="19">
        <v>24</v>
      </c>
      <c r="V39" s="20">
        <v>21.2</v>
      </c>
      <c r="X39">
        <v>24</v>
      </c>
      <c r="Y39">
        <f t="shared" si="10"/>
        <v>21.2</v>
      </c>
      <c r="Z39" s="15">
        <f t="shared" si="11"/>
        <v>0.2683544303797468</v>
      </c>
      <c r="AB39">
        <v>24</v>
      </c>
      <c r="AC39">
        <v>1</v>
      </c>
      <c r="AD39">
        <v>8.4</v>
      </c>
      <c r="AE39">
        <v>21.2</v>
      </c>
      <c r="AF39">
        <v>1</v>
      </c>
      <c r="AG39">
        <v>8.4</v>
      </c>
      <c r="AH39">
        <v>21.2</v>
      </c>
    </row>
    <row r="40" spans="1:34" ht="12.75">
      <c r="A40">
        <v>39</v>
      </c>
      <c r="B40">
        <v>3</v>
      </c>
      <c r="C40">
        <v>18.3</v>
      </c>
      <c r="D40">
        <f t="shared" si="0"/>
        <v>18</v>
      </c>
      <c r="E40">
        <v>19.4</v>
      </c>
      <c r="F40">
        <f t="shared" si="1"/>
        <v>20</v>
      </c>
      <c r="G40">
        <f t="shared" si="2"/>
        <v>19.4</v>
      </c>
      <c r="H40">
        <v>18</v>
      </c>
      <c r="I40">
        <v>19.5</v>
      </c>
      <c r="J40">
        <f t="shared" si="3"/>
        <v>19.5</v>
      </c>
      <c r="K40">
        <v>8</v>
      </c>
      <c r="L40">
        <f t="shared" si="4"/>
        <v>8</v>
      </c>
      <c r="N40" s="27">
        <v>4.3376841362775584</v>
      </c>
      <c r="O40" s="27">
        <v>23.81000305195037</v>
      </c>
      <c r="P40" s="27">
        <v>-1.8644</v>
      </c>
      <c r="Q40" s="28">
        <v>1</v>
      </c>
      <c r="R40" s="13">
        <f t="shared" si="5"/>
        <v>220.13386012168448</v>
      </c>
      <c r="S40">
        <f t="shared" si="6"/>
        <v>3.1428571428571366</v>
      </c>
      <c r="T40">
        <f t="shared" si="7"/>
        <v>42.857142857142854</v>
      </c>
      <c r="U40" s="21" t="s">
        <v>36</v>
      </c>
      <c r="V40" s="22">
        <v>19.56582278481013</v>
      </c>
      <c r="X40">
        <v>26</v>
      </c>
      <c r="Y40">
        <f t="shared" si="10"/>
      </c>
      <c r="Z40" s="15">
        <f t="shared" si="11"/>
      </c>
      <c r="AB40">
        <v>26</v>
      </c>
      <c r="AD40" s="15"/>
      <c r="AF40" s="15" t="s">
        <v>37</v>
      </c>
      <c r="AH40" s="15"/>
    </row>
    <row r="41" spans="1:34" ht="12.75">
      <c r="A41">
        <v>40</v>
      </c>
      <c r="B41">
        <v>3</v>
      </c>
      <c r="C41">
        <v>15.4</v>
      </c>
      <c r="D41">
        <f t="shared" si="0"/>
        <v>16</v>
      </c>
      <c r="E41">
        <v>16.8</v>
      </c>
      <c r="F41">
        <f t="shared" si="1"/>
        <v>16</v>
      </c>
      <c r="G41">
        <f t="shared" si="2"/>
      </c>
      <c r="H41">
        <v>16.8</v>
      </c>
      <c r="I41">
        <v>19.7</v>
      </c>
      <c r="J41">
        <f t="shared" si="3"/>
      </c>
      <c r="K41">
        <v>9.9</v>
      </c>
      <c r="L41">
        <f t="shared" si="4"/>
      </c>
      <c r="N41" s="27">
        <v>6.39010157403352</v>
      </c>
      <c r="O41" s="27">
        <v>25.76897820778958</v>
      </c>
      <c r="P41" s="27">
        <v>-0.8794</v>
      </c>
      <c r="Q41" s="28">
        <v>2</v>
      </c>
      <c r="R41" s="13">
        <f t="shared" si="5"/>
        <v>147.77549422443425</v>
      </c>
      <c r="S41">
        <f t="shared" si="6"/>
        <v>4.000000000000001</v>
      </c>
      <c r="T41">
        <f t="shared" si="7"/>
        <v>82.85714285714282</v>
      </c>
      <c r="X41">
        <v>28</v>
      </c>
      <c r="Y41">
        <f t="shared" si="10"/>
      </c>
      <c r="Z41" s="15">
        <f t="shared" si="11"/>
      </c>
      <c r="AB41">
        <v>28</v>
      </c>
      <c r="AD41" s="15"/>
      <c r="AF41" s="15" t="s">
        <v>37</v>
      </c>
      <c r="AH41" s="15"/>
    </row>
    <row r="42" spans="1:31" ht="12.75">
      <c r="A42">
        <v>41</v>
      </c>
      <c r="B42">
        <v>3</v>
      </c>
      <c r="C42">
        <v>14</v>
      </c>
      <c r="D42">
        <f t="shared" si="0"/>
        <v>14</v>
      </c>
      <c r="E42">
        <v>15.4</v>
      </c>
      <c r="F42">
        <f t="shared" si="1"/>
        <v>16</v>
      </c>
      <c r="G42">
        <f t="shared" si="2"/>
        <v>15.4</v>
      </c>
      <c r="H42">
        <v>16.2</v>
      </c>
      <c r="I42">
        <v>18.7</v>
      </c>
      <c r="J42">
        <f t="shared" si="3"/>
        <v>18.7</v>
      </c>
      <c r="K42">
        <v>8.6</v>
      </c>
      <c r="L42">
        <f t="shared" si="4"/>
        <v>8.6</v>
      </c>
      <c r="N42" s="27">
        <v>7.979988764603254</v>
      </c>
      <c r="O42" s="27">
        <v>27.580158301336958</v>
      </c>
      <c r="P42" s="27">
        <v>-0.9444</v>
      </c>
      <c r="Q42" s="28">
        <v>1</v>
      </c>
      <c r="R42" s="13">
        <f t="shared" si="5"/>
        <v>118.52007546544112</v>
      </c>
      <c r="S42">
        <f t="shared" si="6"/>
        <v>4.000000000000001</v>
      </c>
      <c r="T42">
        <f t="shared" si="7"/>
        <v>71.42857142857143</v>
      </c>
      <c r="AC42" t="s">
        <v>40</v>
      </c>
      <c r="AD42" t="s">
        <v>62</v>
      </c>
      <c r="AE42" s="15"/>
    </row>
    <row r="43" spans="1:34" s="23" customFormat="1" ht="12.75">
      <c r="A43">
        <v>42</v>
      </c>
      <c r="B43">
        <v>3</v>
      </c>
      <c r="C43">
        <v>16.3</v>
      </c>
      <c r="D43">
        <f t="shared" si="0"/>
        <v>16</v>
      </c>
      <c r="E43">
        <v>17.1</v>
      </c>
      <c r="F43">
        <f t="shared" si="1"/>
        <v>18</v>
      </c>
      <c r="G43">
        <f t="shared" si="2"/>
        <v>17.1</v>
      </c>
      <c r="H43">
        <v>16.6</v>
      </c>
      <c r="I43">
        <v>17.6</v>
      </c>
      <c r="J43">
        <f t="shared" si="3"/>
        <v>17.6</v>
      </c>
      <c r="K43">
        <v>7.3</v>
      </c>
      <c r="L43">
        <f t="shared" si="4"/>
        <v>7.3</v>
      </c>
      <c r="M43"/>
      <c r="N43" s="27">
        <v>10.140517049968837</v>
      </c>
      <c r="O43" s="27">
        <v>23.606508148374914</v>
      </c>
      <c r="P43" s="27">
        <v>-0.8944</v>
      </c>
      <c r="Q43" s="28">
        <v>1</v>
      </c>
      <c r="R43" s="13">
        <f t="shared" si="5"/>
        <v>162.2647677382551</v>
      </c>
      <c r="S43">
        <f t="shared" si="6"/>
        <v>2.285714285714288</v>
      </c>
      <c r="T43">
        <f t="shared" si="7"/>
        <v>28.571428571428573</v>
      </c>
      <c r="U43"/>
      <c r="V43"/>
      <c r="W43"/>
      <c r="X43"/>
      <c r="Y43"/>
      <c r="Z43"/>
      <c r="AA43"/>
      <c r="AB43">
        <v>6</v>
      </c>
      <c r="AC43"/>
      <c r="AD43"/>
      <c r="AE43"/>
      <c r="AF43"/>
      <c r="AG43"/>
      <c r="AH43"/>
    </row>
    <row r="44" spans="1:28" ht="12.75">
      <c r="A44">
        <v>43</v>
      </c>
      <c r="B44">
        <v>3</v>
      </c>
      <c r="C44">
        <v>15</v>
      </c>
      <c r="D44">
        <f t="shared" si="0"/>
        <v>16</v>
      </c>
      <c r="E44">
        <v>16.3</v>
      </c>
      <c r="F44">
        <f t="shared" si="1"/>
        <v>16</v>
      </c>
      <c r="G44">
        <f t="shared" si="2"/>
        <v>16.3</v>
      </c>
      <c r="H44">
        <v>18</v>
      </c>
      <c r="I44">
        <v>19.8</v>
      </c>
      <c r="J44">
        <f t="shared" si="3"/>
        <v>19.8</v>
      </c>
      <c r="K44">
        <v>9.2</v>
      </c>
      <c r="L44">
        <f t="shared" si="4"/>
        <v>9.2</v>
      </c>
      <c r="N44" s="27">
        <v>12.799405816232108</v>
      </c>
      <c r="O44" s="27">
        <v>24.41382687641173</v>
      </c>
      <c r="P44" s="27">
        <v>-1.1494</v>
      </c>
      <c r="Q44" s="28">
        <v>1</v>
      </c>
      <c r="R44" s="13">
        <f t="shared" si="5"/>
        <v>151.8164720847891</v>
      </c>
      <c r="S44">
        <f t="shared" si="6"/>
        <v>3.714285714285716</v>
      </c>
      <c r="T44">
        <f t="shared" si="7"/>
        <v>51.428571428571445</v>
      </c>
      <c r="X44" s="15"/>
      <c r="AB44">
        <v>8</v>
      </c>
    </row>
    <row r="45" spans="1:28" ht="12.75">
      <c r="A45">
        <v>44</v>
      </c>
      <c r="B45">
        <v>3</v>
      </c>
      <c r="C45">
        <v>13.3</v>
      </c>
      <c r="D45">
        <f t="shared" si="0"/>
        <v>14</v>
      </c>
      <c r="E45">
        <v>14.1</v>
      </c>
      <c r="F45">
        <f t="shared" si="1"/>
        <v>14</v>
      </c>
      <c r="G45">
        <f t="shared" si="2"/>
        <v>14.1</v>
      </c>
      <c r="H45">
        <v>16.6</v>
      </c>
      <c r="I45">
        <v>18.7</v>
      </c>
      <c r="J45">
        <f t="shared" si="3"/>
        <v>18.7</v>
      </c>
      <c r="K45">
        <v>10.2</v>
      </c>
      <c r="L45">
        <f t="shared" si="4"/>
        <v>10.2</v>
      </c>
      <c r="N45" s="27">
        <v>14.259335129864734</v>
      </c>
      <c r="O45" s="27">
        <v>26.497504970359106</v>
      </c>
      <c r="P45" s="27">
        <v>-1.1844</v>
      </c>
      <c r="Q45" s="28">
        <v>1</v>
      </c>
      <c r="R45" s="13">
        <f t="shared" si="5"/>
        <v>110.37341358403079</v>
      </c>
      <c r="S45">
        <f t="shared" si="6"/>
        <v>2.2857142857142825</v>
      </c>
      <c r="T45">
        <f t="shared" si="7"/>
        <v>59.999999999999936</v>
      </c>
      <c r="X45" s="15"/>
      <c r="AB45">
        <v>10</v>
      </c>
    </row>
    <row r="46" spans="1:28" ht="12.75">
      <c r="A46">
        <v>45</v>
      </c>
      <c r="B46">
        <v>3</v>
      </c>
      <c r="C46">
        <v>14.6</v>
      </c>
      <c r="D46">
        <f t="shared" si="0"/>
        <v>14</v>
      </c>
      <c r="E46">
        <v>15.5</v>
      </c>
      <c r="F46">
        <f t="shared" si="1"/>
        <v>16</v>
      </c>
      <c r="G46">
        <f t="shared" si="2"/>
      </c>
      <c r="H46">
        <v>17.4</v>
      </c>
      <c r="I46">
        <v>19</v>
      </c>
      <c r="J46">
        <f t="shared" si="3"/>
      </c>
      <c r="K46">
        <v>9.6</v>
      </c>
      <c r="L46">
        <f t="shared" si="4"/>
      </c>
      <c r="N46" s="27">
        <v>16.824654622698414</v>
      </c>
      <c r="O46" s="27">
        <v>25.904450251393346</v>
      </c>
      <c r="P46" s="27">
        <v>-1.1984</v>
      </c>
      <c r="Q46" s="28">
        <v>2</v>
      </c>
      <c r="R46" s="13">
        <f t="shared" si="5"/>
        <v>138.8883762603929</v>
      </c>
      <c r="S46">
        <f t="shared" si="6"/>
        <v>2.5714285714285725</v>
      </c>
      <c r="T46">
        <f t="shared" si="7"/>
        <v>45.71428571428576</v>
      </c>
      <c r="X46" s="15"/>
      <c r="AB46">
        <v>12</v>
      </c>
    </row>
    <row r="47" spans="1:30" ht="12.75">
      <c r="A47">
        <v>46</v>
      </c>
      <c r="B47">
        <v>3</v>
      </c>
      <c r="C47">
        <v>15.7</v>
      </c>
      <c r="D47">
        <f t="shared" si="0"/>
        <v>16</v>
      </c>
      <c r="E47">
        <v>16.8</v>
      </c>
      <c r="F47">
        <f t="shared" si="1"/>
        <v>16</v>
      </c>
      <c r="G47">
        <f t="shared" si="2"/>
        <v>16.8</v>
      </c>
      <c r="H47">
        <v>16.9</v>
      </c>
      <c r="I47">
        <v>18.8</v>
      </c>
      <c r="J47">
        <f t="shared" si="3"/>
        <v>18.8</v>
      </c>
      <c r="K47">
        <v>9.4</v>
      </c>
      <c r="L47">
        <f t="shared" si="4"/>
        <v>9.4</v>
      </c>
      <c r="N47" s="27">
        <v>19.201322580528583</v>
      </c>
      <c r="O47" s="27">
        <v>25.99466897574353</v>
      </c>
      <c r="P47" s="27">
        <v>-1.2924</v>
      </c>
      <c r="Q47" s="28">
        <v>1</v>
      </c>
      <c r="R47" s="13">
        <f t="shared" si="5"/>
        <v>154.250879268914</v>
      </c>
      <c r="S47">
        <f t="shared" si="6"/>
        <v>3.142857142857147</v>
      </c>
      <c r="T47">
        <f t="shared" si="7"/>
        <v>54.28571428571435</v>
      </c>
      <c r="X47" s="15"/>
      <c r="AB47">
        <v>14</v>
      </c>
      <c r="AC47">
        <v>2.857142857142857</v>
      </c>
      <c r="AD47">
        <v>6.761904761904759</v>
      </c>
    </row>
    <row r="48" spans="1:30" ht="12.75">
      <c r="A48">
        <v>47</v>
      </c>
      <c r="B48">
        <v>3</v>
      </c>
      <c r="C48">
        <v>16.1</v>
      </c>
      <c r="D48">
        <f t="shared" si="0"/>
        <v>16</v>
      </c>
      <c r="E48">
        <v>17.7</v>
      </c>
      <c r="F48">
        <f t="shared" si="1"/>
        <v>18</v>
      </c>
      <c r="G48">
        <f t="shared" si="2"/>
        <v>17.7</v>
      </c>
      <c r="H48">
        <v>16.6</v>
      </c>
      <c r="I48">
        <v>18.8</v>
      </c>
      <c r="J48">
        <f t="shared" si="3"/>
        <v>18.8</v>
      </c>
      <c r="K48">
        <v>8.1</v>
      </c>
      <c r="L48">
        <f t="shared" si="4"/>
        <v>8.1</v>
      </c>
      <c r="N48" s="27">
        <v>18.525774049706026</v>
      </c>
      <c r="O48" s="27">
        <v>22.78302466441273</v>
      </c>
      <c r="P48" s="27">
        <v>-1.6054</v>
      </c>
      <c r="Q48" s="28">
        <v>1</v>
      </c>
      <c r="R48" s="13">
        <f t="shared" si="5"/>
        <v>158.55343479463576</v>
      </c>
      <c r="S48">
        <f t="shared" si="6"/>
        <v>4.571428571428565</v>
      </c>
      <c r="T48">
        <f t="shared" si="7"/>
        <v>62.85714285714284</v>
      </c>
      <c r="X48" s="15"/>
      <c r="AB48">
        <v>16</v>
      </c>
      <c r="AC48">
        <v>3.8035714285714275</v>
      </c>
      <c r="AD48">
        <v>6.642857142857146</v>
      </c>
    </row>
    <row r="49" spans="1:30" ht="12.75">
      <c r="A49">
        <v>48</v>
      </c>
      <c r="B49">
        <v>3</v>
      </c>
      <c r="C49">
        <v>13.3</v>
      </c>
      <c r="D49">
        <f t="shared" si="0"/>
        <v>14</v>
      </c>
      <c r="E49">
        <v>14.7</v>
      </c>
      <c r="F49">
        <f t="shared" si="1"/>
        <v>14</v>
      </c>
      <c r="G49">
        <f t="shared" si="2"/>
      </c>
      <c r="H49">
        <v>16.3</v>
      </c>
      <c r="I49">
        <v>17.6</v>
      </c>
      <c r="J49">
        <f t="shared" si="3"/>
      </c>
      <c r="K49">
        <v>9.9</v>
      </c>
      <c r="L49">
        <f t="shared" si="4"/>
      </c>
      <c r="N49" s="27">
        <v>23.544326847948057</v>
      </c>
      <c r="O49" s="27">
        <v>25.228507809162878</v>
      </c>
      <c r="P49" s="27">
        <v>-1.4154</v>
      </c>
      <c r="Q49" s="28">
        <v>2</v>
      </c>
      <c r="R49" s="13">
        <f t="shared" si="5"/>
        <v>108.1851618091644</v>
      </c>
      <c r="S49">
        <f t="shared" si="6"/>
        <v>3.999999999999996</v>
      </c>
      <c r="T49">
        <f t="shared" si="7"/>
        <v>37.14285714285716</v>
      </c>
      <c r="X49" s="15"/>
      <c r="AB49">
        <v>18</v>
      </c>
      <c r="AC49">
        <v>3.8214285714285716</v>
      </c>
      <c r="AD49">
        <v>6.357142857142856</v>
      </c>
    </row>
    <row r="50" spans="1:30" ht="12.75">
      <c r="A50">
        <v>49</v>
      </c>
      <c r="B50">
        <v>3</v>
      </c>
      <c r="C50">
        <v>17.7</v>
      </c>
      <c r="D50">
        <f t="shared" si="0"/>
        <v>18</v>
      </c>
      <c r="E50">
        <v>19.2</v>
      </c>
      <c r="F50">
        <f t="shared" si="1"/>
        <v>20</v>
      </c>
      <c r="G50">
        <f t="shared" si="2"/>
        <v>19.2</v>
      </c>
      <c r="H50">
        <v>18.2</v>
      </c>
      <c r="I50">
        <v>20.3</v>
      </c>
      <c r="J50">
        <f t="shared" si="3"/>
        <v>20.3</v>
      </c>
      <c r="K50">
        <v>9.8</v>
      </c>
      <c r="L50">
        <f t="shared" si="4"/>
        <v>9.8</v>
      </c>
      <c r="N50" s="27">
        <v>26.540728427243902</v>
      </c>
      <c r="O50" s="27">
        <v>24.615124914395363</v>
      </c>
      <c r="P50" s="27">
        <v>-1.5364</v>
      </c>
      <c r="Q50" s="28">
        <v>1</v>
      </c>
      <c r="R50" s="13">
        <f t="shared" si="5"/>
        <v>209.55472202706375</v>
      </c>
      <c r="S50">
        <f t="shared" si="6"/>
        <v>4.285714285714286</v>
      </c>
      <c r="T50">
        <f t="shared" si="7"/>
        <v>60.00000000000004</v>
      </c>
      <c r="X50" s="15"/>
      <c r="AB50">
        <v>20</v>
      </c>
      <c r="AC50">
        <v>4.551020408163266</v>
      </c>
      <c r="AD50">
        <v>6.591836734693876</v>
      </c>
    </row>
    <row r="51" spans="1:30" ht="12.75">
      <c r="A51">
        <v>50</v>
      </c>
      <c r="B51">
        <v>3</v>
      </c>
      <c r="C51">
        <v>16.5</v>
      </c>
      <c r="D51">
        <f t="shared" si="0"/>
        <v>16</v>
      </c>
      <c r="E51">
        <v>18.1</v>
      </c>
      <c r="F51">
        <f t="shared" si="1"/>
        <v>18</v>
      </c>
      <c r="G51">
        <f t="shared" si="2"/>
        <v>18.1</v>
      </c>
      <c r="H51">
        <v>16.8</v>
      </c>
      <c r="I51">
        <v>19.9</v>
      </c>
      <c r="J51">
        <f t="shared" si="3"/>
        <v>19.9</v>
      </c>
      <c r="K51">
        <v>10.2</v>
      </c>
      <c r="L51">
        <f t="shared" si="4"/>
        <v>10.2</v>
      </c>
      <c r="N51" s="27">
        <v>23.668643131306187</v>
      </c>
      <c r="O51" s="27">
        <v>21.02195833700734</v>
      </c>
      <c r="P51" s="27">
        <v>-1.7574</v>
      </c>
      <c r="Q51" s="28">
        <v>1</v>
      </c>
      <c r="R51" s="13">
        <f t="shared" si="5"/>
        <v>168.2153420323849</v>
      </c>
      <c r="S51">
        <f t="shared" si="6"/>
        <v>4.571428571428576</v>
      </c>
      <c r="T51">
        <f t="shared" si="7"/>
        <v>88.57142857142851</v>
      </c>
      <c r="X51" s="15"/>
      <c r="AB51">
        <v>22</v>
      </c>
      <c r="AC51">
        <v>5.346938775510202</v>
      </c>
      <c r="AD51">
        <v>6.244897959183673</v>
      </c>
    </row>
    <row r="52" spans="1:30" ht="12.75">
      <c r="A52">
        <v>51</v>
      </c>
      <c r="B52">
        <v>3</v>
      </c>
      <c r="C52">
        <v>18.7</v>
      </c>
      <c r="D52">
        <f t="shared" si="0"/>
        <v>18</v>
      </c>
      <c r="E52">
        <v>20.4</v>
      </c>
      <c r="F52">
        <f t="shared" si="1"/>
        <v>20</v>
      </c>
      <c r="G52">
        <f t="shared" si="2"/>
        <v>20.4</v>
      </c>
      <c r="H52">
        <v>19.2</v>
      </c>
      <c r="I52">
        <v>21.5</v>
      </c>
      <c r="J52">
        <f t="shared" si="3"/>
        <v>21.5</v>
      </c>
      <c r="K52">
        <v>11</v>
      </c>
      <c r="L52">
        <f t="shared" si="4"/>
        <v>11</v>
      </c>
      <c r="N52" s="27">
        <v>24.1426495251879</v>
      </c>
      <c r="O52" s="27">
        <v>18.700779339480597</v>
      </c>
      <c r="P52" s="27">
        <v>-1.9774</v>
      </c>
      <c r="Q52" s="28">
        <v>1</v>
      </c>
      <c r="R52" s="13">
        <f t="shared" si="5"/>
        <v>246.34748612805006</v>
      </c>
      <c r="S52">
        <f t="shared" si="6"/>
        <v>4.857142857142855</v>
      </c>
      <c r="T52">
        <f t="shared" si="7"/>
        <v>65.71428571428574</v>
      </c>
      <c r="X52" s="15"/>
      <c r="AB52">
        <v>24</v>
      </c>
      <c r="AC52">
        <v>5.714285714285714</v>
      </c>
      <c r="AD52">
        <v>9.142857142857142</v>
      </c>
    </row>
    <row r="53" spans="1:28" ht="12.75">
      <c r="A53">
        <v>52</v>
      </c>
      <c r="B53">
        <v>3</v>
      </c>
      <c r="C53">
        <v>16.3</v>
      </c>
      <c r="D53">
        <f t="shared" si="0"/>
        <v>16</v>
      </c>
      <c r="E53">
        <v>17.9</v>
      </c>
      <c r="F53">
        <f t="shared" si="1"/>
        <v>18</v>
      </c>
      <c r="G53">
        <f t="shared" si="2"/>
        <v>17.9</v>
      </c>
      <c r="H53">
        <v>17.5</v>
      </c>
      <c r="I53">
        <v>19.6</v>
      </c>
      <c r="J53">
        <f t="shared" si="3"/>
        <v>19.6</v>
      </c>
      <c r="K53">
        <v>8.5</v>
      </c>
      <c r="L53">
        <f t="shared" si="4"/>
        <v>8.5</v>
      </c>
      <c r="N53" s="27">
        <v>27.44546566032359</v>
      </c>
      <c r="O53" s="27">
        <v>18.754589909886025</v>
      </c>
      <c r="P53" s="27">
        <v>-2.3114</v>
      </c>
      <c r="Q53" s="28">
        <v>1</v>
      </c>
      <c r="R53" s="13">
        <f t="shared" si="5"/>
        <v>172.02777538953922</v>
      </c>
      <c r="S53">
        <f t="shared" si="6"/>
        <v>4.571428571428565</v>
      </c>
      <c r="T53">
        <f t="shared" si="7"/>
        <v>60.00000000000004</v>
      </c>
      <c r="X53" s="15"/>
      <c r="AB53">
        <v>26</v>
      </c>
    </row>
    <row r="54" spans="1:28" ht="12.75">
      <c r="A54">
        <v>53</v>
      </c>
      <c r="B54">
        <v>3</v>
      </c>
      <c r="C54">
        <v>21</v>
      </c>
      <c r="D54">
        <f t="shared" si="0"/>
        <v>22</v>
      </c>
      <c r="E54">
        <v>22.1</v>
      </c>
      <c r="F54">
        <f t="shared" si="1"/>
        <v>22</v>
      </c>
      <c r="G54">
        <f t="shared" si="2"/>
        <v>22.1</v>
      </c>
      <c r="H54">
        <v>18.1</v>
      </c>
      <c r="I54">
        <v>19.9</v>
      </c>
      <c r="J54">
        <f t="shared" si="3"/>
        <v>19.9</v>
      </c>
      <c r="K54">
        <v>7.9</v>
      </c>
      <c r="L54">
        <f t="shared" si="4"/>
        <v>7.9</v>
      </c>
      <c r="N54" s="27">
        <v>30.451369532833436</v>
      </c>
      <c r="O54" s="27">
        <v>17.23823707850729</v>
      </c>
      <c r="P54" s="27">
        <v>-2.5704</v>
      </c>
      <c r="Q54" s="28">
        <v>1</v>
      </c>
      <c r="R54" s="13">
        <f t="shared" si="5"/>
        <v>284.78251783067356</v>
      </c>
      <c r="S54">
        <f t="shared" si="6"/>
        <v>3.142857142857147</v>
      </c>
      <c r="T54">
        <f t="shared" si="7"/>
        <v>51.428571428571345</v>
      </c>
      <c r="X54" s="15"/>
      <c r="AB54">
        <v>28</v>
      </c>
    </row>
    <row r="55" spans="1:24" ht="12.75">
      <c r="A55">
        <v>54</v>
      </c>
      <c r="B55">
        <v>3</v>
      </c>
      <c r="C55">
        <v>18.1</v>
      </c>
      <c r="D55">
        <f t="shared" si="0"/>
        <v>18</v>
      </c>
      <c r="E55">
        <v>20</v>
      </c>
      <c r="F55">
        <f t="shared" si="1"/>
        <v>20</v>
      </c>
      <c r="G55">
        <f t="shared" si="2"/>
        <v>20</v>
      </c>
      <c r="H55">
        <v>18.5</v>
      </c>
      <c r="I55">
        <v>19.9</v>
      </c>
      <c r="J55">
        <f t="shared" si="3"/>
        <v>19.9</v>
      </c>
      <c r="K55">
        <v>7.5</v>
      </c>
      <c r="L55">
        <f t="shared" si="4"/>
        <v>7.5</v>
      </c>
      <c r="M55" t="s">
        <v>45</v>
      </c>
      <c r="N55" s="27">
        <v>25.4721876067865</v>
      </c>
      <c r="O55" s="27">
        <v>13.66589816018956</v>
      </c>
      <c r="P55" s="27">
        <v>-2.5434</v>
      </c>
      <c r="Q55" s="28">
        <v>1</v>
      </c>
      <c r="R55" s="13">
        <f t="shared" si="5"/>
        <v>222.44914080379465</v>
      </c>
      <c r="S55">
        <f t="shared" si="6"/>
        <v>5.428571428571424</v>
      </c>
      <c r="T55">
        <f t="shared" si="7"/>
        <v>39.99999999999996</v>
      </c>
      <c r="X55" s="15"/>
    </row>
    <row r="56" spans="1:28" s="23" customFormat="1" ht="12.75">
      <c r="A56">
        <v>55</v>
      </c>
      <c r="B56">
        <v>3</v>
      </c>
      <c r="C56">
        <v>18.1</v>
      </c>
      <c r="D56">
        <f t="shared" si="0"/>
        <v>18</v>
      </c>
      <c r="E56">
        <v>19.9</v>
      </c>
      <c r="F56">
        <f t="shared" si="1"/>
        <v>20</v>
      </c>
      <c r="G56">
        <f t="shared" si="2"/>
        <v>19.9</v>
      </c>
      <c r="H56">
        <v>19.3</v>
      </c>
      <c r="I56">
        <v>19.5</v>
      </c>
      <c r="J56">
        <f t="shared" si="3"/>
        <v>19.5</v>
      </c>
      <c r="K56">
        <v>8.3</v>
      </c>
      <c r="L56">
        <f t="shared" si="4"/>
        <v>8.3</v>
      </c>
      <c r="M56"/>
      <c r="N56" s="27">
        <v>29.84016403579626</v>
      </c>
      <c r="O56" s="27">
        <v>11.617824207517158</v>
      </c>
      <c r="P56" s="27">
        <v>-2.7124</v>
      </c>
      <c r="Q56" s="28">
        <v>1</v>
      </c>
      <c r="R56" s="13">
        <f t="shared" si="5"/>
        <v>233.34651217458196</v>
      </c>
      <c r="S56">
        <f t="shared" si="6"/>
        <v>5.142857142857134</v>
      </c>
      <c r="T56">
        <f t="shared" si="7"/>
        <v>5.714285714285694</v>
      </c>
      <c r="V56"/>
      <c r="W56"/>
      <c r="X56" s="15"/>
      <c r="Y56"/>
      <c r="Z56"/>
      <c r="AA56"/>
      <c r="AB56"/>
    </row>
    <row r="57" spans="1:24" ht="12.75">
      <c r="A57">
        <v>56</v>
      </c>
      <c r="B57">
        <v>3</v>
      </c>
      <c r="C57">
        <v>14.7</v>
      </c>
      <c r="D57">
        <f t="shared" si="0"/>
        <v>14</v>
      </c>
      <c r="E57">
        <v>15.7</v>
      </c>
      <c r="F57">
        <f t="shared" si="1"/>
        <v>16</v>
      </c>
      <c r="G57">
        <f t="shared" si="2"/>
        <v>15.7</v>
      </c>
      <c r="H57">
        <v>16.9</v>
      </c>
      <c r="I57">
        <v>19.2</v>
      </c>
      <c r="J57">
        <f t="shared" si="3"/>
        <v>19.2</v>
      </c>
      <c r="K57">
        <v>8.5</v>
      </c>
      <c r="L57">
        <f t="shared" si="4"/>
        <v>8.5</v>
      </c>
      <c r="N57" s="27">
        <v>25.136196389795867</v>
      </c>
      <c r="O57" s="27">
        <v>9.795565887360112</v>
      </c>
      <c r="P57" s="27">
        <v>-2.6404</v>
      </c>
      <c r="Q57" s="28">
        <v>1</v>
      </c>
      <c r="R57" s="13">
        <f t="shared" si="5"/>
        <v>136.2246036573723</v>
      </c>
      <c r="S57">
        <f t="shared" si="6"/>
        <v>2.857142857142857</v>
      </c>
      <c r="T57">
        <f t="shared" si="7"/>
        <v>65.71428571428574</v>
      </c>
      <c r="X57" s="15"/>
    </row>
    <row r="58" spans="1:24" ht="12.75">
      <c r="A58">
        <v>57</v>
      </c>
      <c r="B58">
        <v>3</v>
      </c>
      <c r="C58">
        <v>16.7</v>
      </c>
      <c r="D58">
        <f t="shared" si="0"/>
        <v>16</v>
      </c>
      <c r="E58">
        <v>17.1</v>
      </c>
      <c r="F58">
        <f t="shared" si="1"/>
        <v>18</v>
      </c>
      <c r="G58">
        <f t="shared" si="2"/>
      </c>
      <c r="H58">
        <v>15.8</v>
      </c>
      <c r="I58">
        <v>18.3</v>
      </c>
      <c r="J58">
        <f t="shared" si="3"/>
      </c>
      <c r="K58">
        <v>5.2</v>
      </c>
      <c r="L58">
        <f t="shared" si="4"/>
      </c>
      <c r="M58" t="s">
        <v>46</v>
      </c>
      <c r="N58" s="27">
        <v>26.46940729115247</v>
      </c>
      <c r="O58" s="27">
        <v>5.360703466438363</v>
      </c>
      <c r="P58" s="27">
        <v>-2.9774</v>
      </c>
      <c r="Q58" s="28">
        <v>2</v>
      </c>
      <c r="R58" s="13">
        <f t="shared" si="5"/>
        <v>160.8581013202719</v>
      </c>
      <c r="S58">
        <f t="shared" si="6"/>
        <v>1.142857142857149</v>
      </c>
      <c r="T58">
        <f t="shared" si="7"/>
        <v>71.42857142857143</v>
      </c>
      <c r="X58" s="15"/>
    </row>
    <row r="59" spans="1:28" s="23" customFormat="1" ht="12.75">
      <c r="A59">
        <v>58</v>
      </c>
      <c r="B59">
        <v>3</v>
      </c>
      <c r="C59">
        <v>17.7</v>
      </c>
      <c r="D59">
        <f t="shared" si="0"/>
        <v>18</v>
      </c>
      <c r="E59">
        <v>18.7</v>
      </c>
      <c r="F59">
        <f t="shared" si="1"/>
        <v>18</v>
      </c>
      <c r="G59">
        <f t="shared" si="2"/>
        <v>18.7</v>
      </c>
      <c r="H59">
        <v>15.8</v>
      </c>
      <c r="I59">
        <v>18.8</v>
      </c>
      <c r="J59">
        <f t="shared" si="3"/>
        <v>18.8</v>
      </c>
      <c r="K59">
        <v>7.8</v>
      </c>
      <c r="L59">
        <f t="shared" si="4"/>
        <v>7.8</v>
      </c>
      <c r="M59"/>
      <c r="N59" s="27">
        <v>29.38992732524874</v>
      </c>
      <c r="O59" s="27">
        <v>2.6540105155401013</v>
      </c>
      <c r="P59" s="27">
        <v>-2.9594</v>
      </c>
      <c r="Q59" s="28">
        <v>1</v>
      </c>
      <c r="R59" s="13">
        <v>0</v>
      </c>
      <c r="S59">
        <f t="shared" si="6"/>
        <v>2.857142857142857</v>
      </c>
      <c r="T59">
        <f t="shared" si="7"/>
        <v>85.71428571428571</v>
      </c>
      <c r="V59"/>
      <c r="W59"/>
      <c r="X59" s="15"/>
      <c r="Y59"/>
      <c r="Z59"/>
      <c r="AA59"/>
      <c r="AB59"/>
    </row>
    <row r="60" spans="1:24" ht="12.75">
      <c r="A60">
        <v>59</v>
      </c>
      <c r="B60">
        <v>4</v>
      </c>
      <c r="C60">
        <v>18.5</v>
      </c>
      <c r="D60">
        <f t="shared" si="0"/>
        <v>18</v>
      </c>
      <c r="E60">
        <v>19.8</v>
      </c>
      <c r="F60">
        <f t="shared" si="1"/>
        <v>20</v>
      </c>
      <c r="G60">
        <f t="shared" si="2"/>
        <v>19.8</v>
      </c>
      <c r="H60">
        <v>16</v>
      </c>
      <c r="I60">
        <v>17.4</v>
      </c>
      <c r="J60">
        <f t="shared" si="3"/>
        <v>17.4</v>
      </c>
      <c r="K60">
        <v>7.4</v>
      </c>
      <c r="L60">
        <f t="shared" si="4"/>
        <v>7.4</v>
      </c>
      <c r="N60" s="27">
        <v>31.89871082213922</v>
      </c>
      <c r="O60" s="27">
        <v>1.1677297998844187</v>
      </c>
      <c r="P60" s="27">
        <v>-3.0484</v>
      </c>
      <c r="Q60" s="28">
        <v>1</v>
      </c>
      <c r="R60" s="13">
        <f t="shared" si="5"/>
        <v>197.17021015087488</v>
      </c>
      <c r="S60">
        <f t="shared" si="6"/>
        <v>3.714285714285716</v>
      </c>
      <c r="T60">
        <f t="shared" si="7"/>
        <v>39.99999999999996</v>
      </c>
      <c r="X60" s="15"/>
    </row>
    <row r="61" spans="1:20" ht="12.75">
      <c r="A61">
        <v>60</v>
      </c>
      <c r="B61">
        <v>3</v>
      </c>
      <c r="C61">
        <v>14.9</v>
      </c>
      <c r="D61">
        <f t="shared" si="0"/>
        <v>14</v>
      </c>
      <c r="E61">
        <v>16.7</v>
      </c>
      <c r="F61">
        <f t="shared" si="1"/>
        <v>16</v>
      </c>
      <c r="G61">
        <f t="shared" si="2"/>
        <v>16.7</v>
      </c>
      <c r="H61">
        <v>15</v>
      </c>
      <c r="I61">
        <v>18.5</v>
      </c>
      <c r="J61">
        <f t="shared" si="3"/>
        <v>18.5</v>
      </c>
      <c r="K61">
        <v>6.7</v>
      </c>
      <c r="L61">
        <f t="shared" si="4"/>
        <v>6.7</v>
      </c>
      <c r="N61" s="27">
        <v>31.65836708530224</v>
      </c>
      <c r="O61" s="27">
        <v>4.349821547173178</v>
      </c>
      <c r="P61" s="27">
        <v>-3.0274</v>
      </c>
      <c r="Q61" s="28">
        <v>1</v>
      </c>
      <c r="R61" s="13">
        <f t="shared" si="5"/>
        <v>122.72531977128585</v>
      </c>
      <c r="S61">
        <f t="shared" si="6"/>
        <v>5.14285714285714</v>
      </c>
      <c r="T61">
        <f t="shared" si="7"/>
        <v>100</v>
      </c>
    </row>
    <row r="62" spans="1:20" ht="12.75">
      <c r="A62">
        <v>61</v>
      </c>
      <c r="B62">
        <v>3</v>
      </c>
      <c r="C62">
        <v>14.9</v>
      </c>
      <c r="D62">
        <f t="shared" si="0"/>
        <v>14</v>
      </c>
      <c r="E62">
        <v>16</v>
      </c>
      <c r="F62">
        <f t="shared" si="1"/>
        <v>16</v>
      </c>
      <c r="G62">
        <f t="shared" si="2"/>
        <v>16</v>
      </c>
      <c r="H62">
        <v>15.2</v>
      </c>
      <c r="I62">
        <v>17.6</v>
      </c>
      <c r="J62">
        <f t="shared" si="3"/>
        <v>17.6</v>
      </c>
      <c r="K62">
        <v>7.1</v>
      </c>
      <c r="L62">
        <f t="shared" si="4"/>
        <v>7.1</v>
      </c>
      <c r="M62" t="s">
        <v>47</v>
      </c>
      <c r="N62" s="27">
        <v>35.08153897006472</v>
      </c>
      <c r="O62" s="27">
        <v>5.85910987197122</v>
      </c>
      <c r="P62" s="27">
        <v>-3.2814</v>
      </c>
      <c r="Q62" s="28">
        <v>1</v>
      </c>
      <c r="R62" s="13">
        <f t="shared" si="5"/>
        <v>124.48640638826745</v>
      </c>
      <c r="S62">
        <f t="shared" si="6"/>
        <v>3.142857142857142</v>
      </c>
      <c r="T62">
        <f t="shared" si="7"/>
        <v>68.57142857142864</v>
      </c>
    </row>
    <row r="63" spans="1:20" ht="12.75">
      <c r="A63">
        <v>62</v>
      </c>
      <c r="B63">
        <v>3</v>
      </c>
      <c r="C63">
        <v>16.5</v>
      </c>
      <c r="D63">
        <f t="shared" si="0"/>
        <v>16</v>
      </c>
      <c r="E63">
        <v>17.9</v>
      </c>
      <c r="F63">
        <f t="shared" si="1"/>
        <v>18</v>
      </c>
      <c r="G63">
        <f t="shared" si="2"/>
      </c>
      <c r="H63">
        <v>15.6</v>
      </c>
      <c r="I63">
        <v>18.8</v>
      </c>
      <c r="J63">
        <f t="shared" si="3"/>
      </c>
      <c r="K63">
        <v>9.3</v>
      </c>
      <c r="L63">
        <f t="shared" si="4"/>
      </c>
      <c r="N63" s="27">
        <v>37.64397046320123</v>
      </c>
      <c r="O63" s="27">
        <v>3.948034038054056</v>
      </c>
      <c r="P63" s="27">
        <v>-3.5944</v>
      </c>
      <c r="Q63" s="28">
        <v>2</v>
      </c>
      <c r="R63" s="13">
        <f t="shared" si="5"/>
        <v>155.11613910490172</v>
      </c>
      <c r="S63">
        <f t="shared" si="6"/>
        <v>3.999999999999996</v>
      </c>
      <c r="T63">
        <f t="shared" si="7"/>
        <v>91.42857142857146</v>
      </c>
    </row>
    <row r="64" spans="1:20" ht="12.75">
      <c r="A64">
        <v>63</v>
      </c>
      <c r="B64">
        <v>3</v>
      </c>
      <c r="C64">
        <v>18.3</v>
      </c>
      <c r="D64">
        <f t="shared" si="0"/>
        <v>18</v>
      </c>
      <c r="E64">
        <v>19.9</v>
      </c>
      <c r="F64">
        <f t="shared" si="1"/>
        <v>20</v>
      </c>
      <c r="G64">
        <f t="shared" si="2"/>
        <v>19.9</v>
      </c>
      <c r="H64">
        <v>17.1</v>
      </c>
      <c r="I64">
        <v>19.7</v>
      </c>
      <c r="J64">
        <f t="shared" si="3"/>
        <v>19.7</v>
      </c>
      <c r="K64">
        <v>8.7</v>
      </c>
      <c r="L64">
        <f t="shared" si="4"/>
        <v>8.7</v>
      </c>
      <c r="M64" t="s">
        <v>48</v>
      </c>
      <c r="N64" s="27">
        <v>37.90328350409517</v>
      </c>
      <c r="O64" s="27">
        <v>7.993070224149595</v>
      </c>
      <c r="P64" s="27">
        <v>-3.3344</v>
      </c>
      <c r="Q64" s="28">
        <v>1</v>
      </c>
      <c r="R64" s="13">
        <f t="shared" si="5"/>
        <v>207.91464750554843</v>
      </c>
      <c r="S64">
        <f t="shared" si="6"/>
        <v>4.571428571428565</v>
      </c>
      <c r="T64">
        <f t="shared" si="7"/>
        <v>74.28571428571422</v>
      </c>
    </row>
    <row r="65" spans="1:20" ht="12.75">
      <c r="A65">
        <v>64</v>
      </c>
      <c r="B65">
        <v>3</v>
      </c>
      <c r="C65">
        <v>18.3</v>
      </c>
      <c r="D65">
        <f t="shared" si="0"/>
        <v>18</v>
      </c>
      <c r="E65">
        <v>20.1</v>
      </c>
      <c r="F65">
        <f t="shared" si="1"/>
        <v>20</v>
      </c>
      <c r="G65">
        <f t="shared" si="2"/>
        <v>20.1</v>
      </c>
      <c r="H65">
        <v>17</v>
      </c>
      <c r="I65">
        <v>20.5</v>
      </c>
      <c r="J65">
        <f t="shared" si="3"/>
        <v>20.5</v>
      </c>
      <c r="K65">
        <v>9</v>
      </c>
      <c r="L65">
        <f t="shared" si="4"/>
        <v>9</v>
      </c>
      <c r="N65" s="27">
        <v>34.166716158615486</v>
      </c>
      <c r="O65" s="27">
        <v>8.905584592636423</v>
      </c>
      <c r="P65" s="27">
        <v>-3.0484</v>
      </c>
      <c r="Q65" s="28">
        <v>1</v>
      </c>
      <c r="R65" s="13">
        <f t="shared" si="5"/>
        <v>206.56944018597625</v>
      </c>
      <c r="S65">
        <f t="shared" si="6"/>
        <v>5.142857142857145</v>
      </c>
      <c r="T65">
        <f t="shared" si="7"/>
        <v>100</v>
      </c>
    </row>
    <row r="66" spans="1:20" ht="12.75">
      <c r="A66">
        <v>65</v>
      </c>
      <c r="B66">
        <v>3</v>
      </c>
      <c r="C66">
        <v>18.9</v>
      </c>
      <c r="D66">
        <f t="shared" si="0"/>
        <v>18</v>
      </c>
      <c r="E66">
        <v>20.2</v>
      </c>
      <c r="F66">
        <f t="shared" si="1"/>
        <v>20</v>
      </c>
      <c r="G66">
        <f t="shared" si="2"/>
        <v>20.2</v>
      </c>
      <c r="H66">
        <v>17.6</v>
      </c>
      <c r="I66">
        <v>20.6</v>
      </c>
      <c r="J66">
        <f t="shared" si="3"/>
        <v>20.6</v>
      </c>
      <c r="K66">
        <v>7.6</v>
      </c>
      <c r="L66">
        <f t="shared" si="4"/>
        <v>7.6</v>
      </c>
      <c r="N66" s="27">
        <v>33.44041806581763</v>
      </c>
      <c r="O66" s="27">
        <v>12.332793381198655</v>
      </c>
      <c r="P66" s="27">
        <v>-2.9784</v>
      </c>
      <c r="Q66" s="28">
        <v>1</v>
      </c>
      <c r="R66" s="13">
        <f t="shared" si="5"/>
        <v>227.8097965842581</v>
      </c>
      <c r="S66">
        <f t="shared" si="6"/>
        <v>3.714285714285716</v>
      </c>
      <c r="T66">
        <f t="shared" si="7"/>
        <v>85.71428571428571</v>
      </c>
    </row>
    <row r="67" spans="1:20" ht="12.75">
      <c r="A67">
        <v>66</v>
      </c>
      <c r="B67">
        <v>3</v>
      </c>
      <c r="C67">
        <v>17.2</v>
      </c>
      <c r="D67">
        <f aca="true" t="shared" si="12" ref="D67:D119">IF(ABS(C67-FLOOR(C67,2))&lt;ABS(C67-CEILING(C67,2)),FLOOR(C67,2),CEILING(C67,2))</f>
        <v>18</v>
      </c>
      <c r="E67">
        <v>18.6</v>
      </c>
      <c r="F67">
        <f aca="true" t="shared" si="13" ref="F67:F119">IF(ABS(E67-FLOOR(E67,2))&lt;ABS(E67-CEILING(E67,2)),FLOOR(E67,2),CEILING(E67,2))</f>
        <v>18</v>
      </c>
      <c r="G67">
        <f aca="true" t="shared" si="14" ref="G67:G130">IF(Q67=1,E67,"")</f>
      </c>
      <c r="H67">
        <v>16.9</v>
      </c>
      <c r="I67">
        <v>20.3</v>
      </c>
      <c r="J67">
        <f aca="true" t="shared" si="15" ref="J67:J130">IF(Q67=1,I67,"")</f>
      </c>
      <c r="K67">
        <v>9.5</v>
      </c>
      <c r="L67">
        <f aca="true" t="shared" si="16" ref="L67:L130">IF(Q67=1,K67,"")</f>
      </c>
      <c r="N67" s="27">
        <v>32.82590395817899</v>
      </c>
      <c r="O67" s="27">
        <v>15.042430333174522</v>
      </c>
      <c r="P67" s="27">
        <v>-2.9074</v>
      </c>
      <c r="Q67" s="28">
        <v>2</v>
      </c>
      <c r="R67" s="13">
        <f aca="true" t="shared" si="17" ref="R67:R119">0.011197*C67^2.10253*(0.986)^C67*H67^3.98519*(H67-1.3)^-2.659</f>
        <v>182.963201093561</v>
      </c>
      <c r="S67">
        <f aca="true" t="shared" si="18" ref="S67:S119">((E67-C67)*10)/3.5</f>
        <v>4.000000000000006</v>
      </c>
      <c r="T67">
        <f aca="true" t="shared" si="19" ref="T67:T119">((I67-H67)*100)/3.5</f>
        <v>97.14285714285721</v>
      </c>
    </row>
    <row r="68" spans="1:20" ht="12.75">
      <c r="A68">
        <v>67</v>
      </c>
      <c r="B68">
        <v>3</v>
      </c>
      <c r="C68">
        <v>17.8</v>
      </c>
      <c r="D68">
        <f t="shared" si="12"/>
        <v>18</v>
      </c>
      <c r="E68">
        <v>18.9</v>
      </c>
      <c r="F68">
        <f t="shared" si="13"/>
        <v>18</v>
      </c>
      <c r="G68">
        <f t="shared" si="14"/>
        <v>18.9</v>
      </c>
      <c r="H68">
        <v>17</v>
      </c>
      <c r="I68">
        <v>20.6</v>
      </c>
      <c r="J68">
        <f t="shared" si="15"/>
        <v>20.6</v>
      </c>
      <c r="K68">
        <v>6</v>
      </c>
      <c r="L68">
        <f t="shared" si="16"/>
        <v>6</v>
      </c>
      <c r="N68" s="27">
        <v>36.768139401107476</v>
      </c>
      <c r="O68" s="27">
        <v>14.473716246380114</v>
      </c>
      <c r="P68" s="27">
        <v>-3.1084</v>
      </c>
      <c r="Q68" s="28">
        <v>1</v>
      </c>
      <c r="R68" s="13">
        <f t="shared" si="17"/>
        <v>196.2600444400794</v>
      </c>
      <c r="S68">
        <f t="shared" si="18"/>
        <v>3.1428571428571366</v>
      </c>
      <c r="T68">
        <f t="shared" si="19"/>
        <v>102.85714285714289</v>
      </c>
    </row>
    <row r="69" spans="1:20" ht="12.75">
      <c r="A69">
        <v>68</v>
      </c>
      <c r="B69">
        <v>3</v>
      </c>
      <c r="C69">
        <v>16.7</v>
      </c>
      <c r="D69">
        <f t="shared" si="12"/>
        <v>16</v>
      </c>
      <c r="E69">
        <v>18</v>
      </c>
      <c r="F69">
        <f t="shared" si="13"/>
        <v>18</v>
      </c>
      <c r="G69">
        <f t="shared" si="14"/>
        <v>18</v>
      </c>
      <c r="H69">
        <v>17.2</v>
      </c>
      <c r="I69">
        <v>20.2</v>
      </c>
      <c r="J69">
        <f t="shared" si="15"/>
        <v>20.2</v>
      </c>
      <c r="K69">
        <v>7.2</v>
      </c>
      <c r="L69">
        <f t="shared" si="16"/>
        <v>7.2</v>
      </c>
      <c r="N69" s="27">
        <v>39.00559608464482</v>
      </c>
      <c r="O69" s="27">
        <v>17.19641483221258</v>
      </c>
      <c r="P69" s="27">
        <v>-3.2204</v>
      </c>
      <c r="Q69" s="28">
        <v>1</v>
      </c>
      <c r="R69" s="13">
        <f t="shared" si="17"/>
        <v>176.58136821838636</v>
      </c>
      <c r="S69">
        <f t="shared" si="18"/>
        <v>3.714285714285716</v>
      </c>
      <c r="T69">
        <f t="shared" si="19"/>
        <v>85.71428571428571</v>
      </c>
    </row>
    <row r="70" spans="1:20" ht="12.75">
      <c r="A70">
        <v>69</v>
      </c>
      <c r="B70">
        <v>3</v>
      </c>
      <c r="C70">
        <v>18</v>
      </c>
      <c r="D70">
        <f t="shared" si="12"/>
        <v>18</v>
      </c>
      <c r="E70">
        <v>19.5</v>
      </c>
      <c r="F70">
        <f t="shared" si="13"/>
        <v>20</v>
      </c>
      <c r="G70">
        <f t="shared" si="14"/>
        <v>19.5</v>
      </c>
      <c r="H70">
        <v>18.9</v>
      </c>
      <c r="I70">
        <v>21.4</v>
      </c>
      <c r="J70">
        <f t="shared" si="15"/>
        <v>21.4</v>
      </c>
      <c r="K70">
        <v>8.8</v>
      </c>
      <c r="L70">
        <f t="shared" si="16"/>
        <v>8.8</v>
      </c>
      <c r="N70" s="27">
        <v>34.99941508260811</v>
      </c>
      <c r="O70" s="27">
        <v>18.472886225906983</v>
      </c>
      <c r="P70" s="27">
        <v>-2.9964</v>
      </c>
      <c r="Q70" s="28">
        <v>1</v>
      </c>
      <c r="R70" s="13">
        <f t="shared" si="17"/>
        <v>225.55833544476553</v>
      </c>
      <c r="S70">
        <f t="shared" si="18"/>
        <v>4.285714285714286</v>
      </c>
      <c r="T70">
        <f t="shared" si="19"/>
        <v>71.42857142857143</v>
      </c>
    </row>
    <row r="71" spans="1:20" ht="12.75">
      <c r="A71">
        <v>70</v>
      </c>
      <c r="B71">
        <v>3</v>
      </c>
      <c r="C71">
        <v>20.6</v>
      </c>
      <c r="D71">
        <f t="shared" si="12"/>
        <v>20</v>
      </c>
      <c r="E71">
        <v>22.3</v>
      </c>
      <c r="F71">
        <f t="shared" si="13"/>
        <v>22</v>
      </c>
      <c r="G71">
        <f t="shared" si="14"/>
        <v>22.3</v>
      </c>
      <c r="H71">
        <v>17.7</v>
      </c>
      <c r="I71">
        <v>20.5</v>
      </c>
      <c r="J71">
        <f t="shared" si="15"/>
        <v>20.5</v>
      </c>
      <c r="K71">
        <v>9.3</v>
      </c>
      <c r="L71">
        <f t="shared" si="16"/>
        <v>9.3</v>
      </c>
      <c r="N71" s="27">
        <v>37.99717599907578</v>
      </c>
      <c r="O71" s="27">
        <v>20.654529626579723</v>
      </c>
      <c r="P71" s="27">
        <v>-3.2934</v>
      </c>
      <c r="Q71" s="28">
        <v>1</v>
      </c>
      <c r="R71" s="13">
        <f t="shared" si="17"/>
        <v>268.2576787268113</v>
      </c>
      <c r="S71">
        <f t="shared" si="18"/>
        <v>4.857142857142855</v>
      </c>
      <c r="T71">
        <f t="shared" si="19"/>
        <v>80.00000000000001</v>
      </c>
    </row>
    <row r="72" spans="1:20" ht="12.75">
      <c r="A72">
        <v>71</v>
      </c>
      <c r="B72">
        <v>3</v>
      </c>
      <c r="C72">
        <v>16.7</v>
      </c>
      <c r="D72">
        <f t="shared" si="12"/>
        <v>16</v>
      </c>
      <c r="E72">
        <v>17.6</v>
      </c>
      <c r="F72">
        <f t="shared" si="13"/>
        <v>18</v>
      </c>
      <c r="G72">
        <f t="shared" si="14"/>
      </c>
      <c r="H72">
        <v>17.5</v>
      </c>
      <c r="I72">
        <v>20.5</v>
      </c>
      <c r="J72">
        <f t="shared" si="15"/>
      </c>
      <c r="K72">
        <v>11</v>
      </c>
      <c r="L72">
        <f t="shared" si="16"/>
      </c>
      <c r="N72" s="27">
        <v>35.55425693182896</v>
      </c>
      <c r="O72" s="27">
        <v>21.918064125864138</v>
      </c>
      <c r="P72" s="27">
        <v>-2.7644</v>
      </c>
      <c r="Q72" s="28">
        <v>2</v>
      </c>
      <c r="R72" s="13">
        <f t="shared" si="17"/>
        <v>180.00584085634128</v>
      </c>
      <c r="S72">
        <f t="shared" si="18"/>
        <v>2.5714285714285774</v>
      </c>
      <c r="T72">
        <f t="shared" si="19"/>
        <v>85.71428571428571</v>
      </c>
    </row>
    <row r="73" spans="1:20" ht="12.75">
      <c r="A73">
        <v>72</v>
      </c>
      <c r="B73">
        <v>3</v>
      </c>
      <c r="C73">
        <v>17</v>
      </c>
      <c r="D73">
        <f t="shared" si="12"/>
        <v>18</v>
      </c>
      <c r="E73">
        <v>18.1</v>
      </c>
      <c r="F73">
        <f t="shared" si="13"/>
        <v>18</v>
      </c>
      <c r="G73">
        <f t="shared" si="14"/>
        <v>18.1</v>
      </c>
      <c r="H73">
        <v>17</v>
      </c>
      <c r="I73">
        <v>19.7</v>
      </c>
      <c r="J73">
        <f t="shared" si="15"/>
        <v>19.7</v>
      </c>
      <c r="K73">
        <v>9.1</v>
      </c>
      <c r="L73">
        <f t="shared" si="16"/>
        <v>9.1</v>
      </c>
      <c r="N73" s="27">
        <v>32.59446241647486</v>
      </c>
      <c r="O73" s="27">
        <v>21.653082396532085</v>
      </c>
      <c r="P73" s="27">
        <v>-2.4154</v>
      </c>
      <c r="Q73" s="28">
        <v>1</v>
      </c>
      <c r="R73" s="13">
        <f t="shared" si="17"/>
        <v>180.19409879856266</v>
      </c>
      <c r="S73">
        <f t="shared" si="18"/>
        <v>3.142857142857147</v>
      </c>
      <c r="T73">
        <f t="shared" si="19"/>
        <v>77.14285714285712</v>
      </c>
    </row>
    <row r="74" spans="1:20" ht="12.75">
      <c r="A74">
        <v>73</v>
      </c>
      <c r="B74">
        <v>3</v>
      </c>
      <c r="C74">
        <v>13.5</v>
      </c>
      <c r="D74">
        <f t="shared" si="12"/>
        <v>14</v>
      </c>
      <c r="E74">
        <v>14.3</v>
      </c>
      <c r="F74">
        <f t="shared" si="13"/>
        <v>14</v>
      </c>
      <c r="G74">
        <f t="shared" si="14"/>
      </c>
      <c r="H74">
        <v>16.1</v>
      </c>
      <c r="I74">
        <v>18.4</v>
      </c>
      <c r="J74">
        <f t="shared" si="15"/>
      </c>
      <c r="K74">
        <v>8.9</v>
      </c>
      <c r="L74">
        <f t="shared" si="16"/>
      </c>
      <c r="N74" s="27">
        <v>29.61657174316249</v>
      </c>
      <c r="O74" s="27">
        <v>22.34103764783787</v>
      </c>
      <c r="P74" s="27">
        <v>-2.2974</v>
      </c>
      <c r="Q74" s="28">
        <v>2</v>
      </c>
      <c r="R74" s="13">
        <f t="shared" si="17"/>
        <v>109.82600847533544</v>
      </c>
      <c r="S74">
        <f t="shared" si="18"/>
        <v>2.285714285714288</v>
      </c>
      <c r="T74">
        <f t="shared" si="19"/>
        <v>65.71428571428564</v>
      </c>
    </row>
    <row r="75" spans="1:20" ht="12.75">
      <c r="A75">
        <v>74</v>
      </c>
      <c r="B75">
        <v>3</v>
      </c>
      <c r="C75">
        <v>18.1</v>
      </c>
      <c r="D75">
        <f t="shared" si="12"/>
        <v>18</v>
      </c>
      <c r="E75">
        <v>19.6</v>
      </c>
      <c r="F75">
        <f t="shared" si="13"/>
        <v>20</v>
      </c>
      <c r="G75">
        <f t="shared" si="14"/>
        <v>19.6</v>
      </c>
      <c r="H75">
        <v>17.1</v>
      </c>
      <c r="I75">
        <v>20</v>
      </c>
      <c r="J75">
        <f t="shared" si="15"/>
        <v>20</v>
      </c>
      <c r="K75">
        <v>6.9</v>
      </c>
      <c r="L75">
        <f t="shared" si="16"/>
        <v>6.9</v>
      </c>
      <c r="N75" s="27">
        <v>30.887815966004666</v>
      </c>
      <c r="O75" s="27">
        <v>24.600985241453795</v>
      </c>
      <c r="P75" s="27">
        <v>-2.1104</v>
      </c>
      <c r="Q75" s="28">
        <v>1</v>
      </c>
      <c r="R75" s="13">
        <f t="shared" si="17"/>
        <v>203.73955235965954</v>
      </c>
      <c r="S75">
        <f t="shared" si="18"/>
        <v>4.285714285714286</v>
      </c>
      <c r="T75">
        <f t="shared" si="19"/>
        <v>82.85714285714282</v>
      </c>
    </row>
    <row r="76" spans="1:20" ht="12.75">
      <c r="A76">
        <v>75</v>
      </c>
      <c r="B76">
        <v>3</v>
      </c>
      <c r="C76">
        <v>18.5</v>
      </c>
      <c r="D76">
        <f t="shared" si="12"/>
        <v>18</v>
      </c>
      <c r="E76">
        <v>19.9</v>
      </c>
      <c r="F76">
        <f t="shared" si="13"/>
        <v>20</v>
      </c>
      <c r="G76">
        <f t="shared" si="14"/>
        <v>19.9</v>
      </c>
      <c r="H76">
        <v>17.6</v>
      </c>
      <c r="I76">
        <v>20.9</v>
      </c>
      <c r="J76">
        <f t="shared" si="15"/>
        <v>20.9</v>
      </c>
      <c r="K76">
        <v>9.6</v>
      </c>
      <c r="L76">
        <f t="shared" si="16"/>
        <v>9.6</v>
      </c>
      <c r="N76" s="27">
        <v>31.885097657261056</v>
      </c>
      <c r="O76" s="27">
        <v>28.139879875133182</v>
      </c>
      <c r="P76" s="27">
        <v>-2.0994</v>
      </c>
      <c r="Q76" s="28">
        <v>1</v>
      </c>
      <c r="R76" s="13">
        <f t="shared" si="17"/>
        <v>219.02261873262793</v>
      </c>
      <c r="S76">
        <f t="shared" si="18"/>
        <v>3.999999999999996</v>
      </c>
      <c r="T76">
        <f t="shared" si="19"/>
        <v>94.2857142857142</v>
      </c>
    </row>
    <row r="77" spans="1:20" s="23" customFormat="1" ht="12.75">
      <c r="A77">
        <v>76</v>
      </c>
      <c r="B77">
        <v>3</v>
      </c>
      <c r="C77">
        <v>18.7</v>
      </c>
      <c r="D77">
        <f t="shared" si="12"/>
        <v>18</v>
      </c>
      <c r="E77">
        <v>20.3</v>
      </c>
      <c r="F77">
        <f t="shared" si="13"/>
        <v>20</v>
      </c>
      <c r="G77">
        <f t="shared" si="14"/>
        <v>20.3</v>
      </c>
      <c r="H77">
        <v>17.6</v>
      </c>
      <c r="I77">
        <v>21.3</v>
      </c>
      <c r="J77">
        <f t="shared" si="15"/>
        <v>21.3</v>
      </c>
      <c r="K77">
        <v>10.1</v>
      </c>
      <c r="L77">
        <f t="shared" si="16"/>
        <v>10.1</v>
      </c>
      <c r="M77"/>
      <c r="N77" s="27">
        <v>28.47463578374661</v>
      </c>
      <c r="O77" s="27">
        <v>29.283660802279776</v>
      </c>
      <c r="P77" s="27">
        <v>-1.6384</v>
      </c>
      <c r="Q77" s="28">
        <v>1</v>
      </c>
      <c r="R77" s="13">
        <f t="shared" si="17"/>
        <v>223.3998664403014</v>
      </c>
      <c r="S77">
        <f t="shared" si="18"/>
        <v>4.571428571428576</v>
      </c>
      <c r="T77">
        <f t="shared" si="19"/>
        <v>105.7142857142857</v>
      </c>
    </row>
    <row r="78" spans="1:20" ht="12.75">
      <c r="A78">
        <v>77</v>
      </c>
      <c r="B78">
        <v>3</v>
      </c>
      <c r="C78">
        <v>15.2</v>
      </c>
      <c r="D78">
        <f t="shared" si="12"/>
        <v>16</v>
      </c>
      <c r="E78">
        <v>16.7</v>
      </c>
      <c r="F78">
        <f t="shared" si="13"/>
        <v>16</v>
      </c>
      <c r="G78">
        <f t="shared" si="14"/>
        <v>16.7</v>
      </c>
      <c r="H78">
        <v>16.7</v>
      </c>
      <c r="I78">
        <v>18.6</v>
      </c>
      <c r="J78">
        <f t="shared" si="15"/>
        <v>18.6</v>
      </c>
      <c r="K78">
        <v>7.2</v>
      </c>
      <c r="L78">
        <f t="shared" si="16"/>
        <v>7.2</v>
      </c>
      <c r="N78" s="27">
        <v>27.313461023014007</v>
      </c>
      <c r="O78" s="27">
        <v>34.22519428643605</v>
      </c>
      <c r="P78" s="27">
        <v>-1.5554</v>
      </c>
      <c r="Q78" s="28">
        <v>1</v>
      </c>
      <c r="R78" s="13">
        <f t="shared" si="17"/>
        <v>143.22942262203998</v>
      </c>
      <c r="S78">
        <f t="shared" si="18"/>
        <v>4.285714285714286</v>
      </c>
      <c r="T78">
        <f t="shared" si="19"/>
        <v>54.28571428571435</v>
      </c>
    </row>
    <row r="79" spans="1:20" ht="12.75">
      <c r="A79">
        <v>78</v>
      </c>
      <c r="B79">
        <v>3</v>
      </c>
      <c r="C79">
        <v>17.8</v>
      </c>
      <c r="D79">
        <f t="shared" si="12"/>
        <v>18</v>
      </c>
      <c r="E79">
        <v>19.2</v>
      </c>
      <c r="F79">
        <f t="shared" si="13"/>
        <v>20</v>
      </c>
      <c r="G79">
        <f t="shared" si="14"/>
        <v>19.2</v>
      </c>
      <c r="H79">
        <v>17.4</v>
      </c>
      <c r="I79">
        <v>21</v>
      </c>
      <c r="J79">
        <f t="shared" si="15"/>
        <v>21</v>
      </c>
      <c r="K79">
        <v>5.5</v>
      </c>
      <c r="L79">
        <f t="shared" si="16"/>
        <v>5.5</v>
      </c>
      <c r="N79" s="27">
        <v>25.185121402774357</v>
      </c>
      <c r="O79" s="27">
        <v>29.40990317779909</v>
      </c>
      <c r="P79" s="27">
        <v>-1.3864</v>
      </c>
      <c r="Q79" s="28">
        <v>1</v>
      </c>
      <c r="R79" s="13">
        <f t="shared" si="17"/>
        <v>201.3867002619846</v>
      </c>
      <c r="S79">
        <f t="shared" si="18"/>
        <v>3.999999999999996</v>
      </c>
      <c r="T79">
        <f t="shared" si="19"/>
        <v>102.85714285714289</v>
      </c>
    </row>
    <row r="80" spans="1:20" ht="12.75">
      <c r="A80">
        <v>79</v>
      </c>
      <c r="B80">
        <v>3</v>
      </c>
      <c r="C80">
        <v>13.4</v>
      </c>
      <c r="D80">
        <f t="shared" si="12"/>
        <v>14</v>
      </c>
      <c r="E80">
        <v>13.9</v>
      </c>
      <c r="F80">
        <f t="shared" si="13"/>
        <v>14</v>
      </c>
      <c r="G80">
        <f t="shared" si="14"/>
      </c>
      <c r="H80">
        <v>15.6</v>
      </c>
      <c r="I80">
        <v>17.5</v>
      </c>
      <c r="J80">
        <f t="shared" si="15"/>
      </c>
      <c r="K80">
        <v>7.1</v>
      </c>
      <c r="L80">
        <f t="shared" si="16"/>
      </c>
      <c r="M80" t="s">
        <v>49</v>
      </c>
      <c r="N80" s="27">
        <v>22.839481537762136</v>
      </c>
      <c r="O80" s="27">
        <v>30.34381250084146</v>
      </c>
      <c r="P80" s="27">
        <v>-1.3614</v>
      </c>
      <c r="Q80" s="28">
        <v>2</v>
      </c>
      <c r="R80" s="13">
        <f t="shared" si="17"/>
        <v>104.61975161965846</v>
      </c>
      <c r="S80">
        <f t="shared" si="18"/>
        <v>1.4285714285714286</v>
      </c>
      <c r="T80">
        <f t="shared" si="19"/>
        <v>54.28571428571429</v>
      </c>
    </row>
    <row r="81" spans="1:20" s="23" customFormat="1" ht="12.75">
      <c r="A81">
        <v>80</v>
      </c>
      <c r="B81">
        <v>3</v>
      </c>
      <c r="C81">
        <v>11.1</v>
      </c>
      <c r="D81">
        <f t="shared" si="12"/>
        <v>12</v>
      </c>
      <c r="E81">
        <v>12.7</v>
      </c>
      <c r="F81">
        <f t="shared" si="13"/>
        <v>12</v>
      </c>
      <c r="G81">
        <f t="shared" si="14"/>
      </c>
      <c r="H81">
        <v>14.1</v>
      </c>
      <c r="I81">
        <v>17.9</v>
      </c>
      <c r="J81">
        <f t="shared" si="15"/>
      </c>
      <c r="K81">
        <v>8.7</v>
      </c>
      <c r="L81">
        <f t="shared" si="16"/>
      </c>
      <c r="M81"/>
      <c r="N81" s="27">
        <v>23.667738025885306</v>
      </c>
      <c r="O81" s="27">
        <v>33.631049667503135</v>
      </c>
      <c r="P81" s="27">
        <v>-1.1684</v>
      </c>
      <c r="Q81" s="28">
        <v>2</v>
      </c>
      <c r="R81" s="13">
        <f t="shared" si="17"/>
        <v>65.27450136532113</v>
      </c>
      <c r="S81">
        <f t="shared" si="18"/>
        <v>4.57142857142857</v>
      </c>
      <c r="T81">
        <f t="shared" si="19"/>
        <v>108.57142857142854</v>
      </c>
    </row>
    <row r="82" spans="1:20" ht="12.75">
      <c r="A82">
        <v>81</v>
      </c>
      <c r="B82">
        <v>3</v>
      </c>
      <c r="C82">
        <v>11.2</v>
      </c>
      <c r="D82">
        <f t="shared" si="12"/>
        <v>12</v>
      </c>
      <c r="E82">
        <v>12</v>
      </c>
      <c r="F82">
        <f t="shared" si="13"/>
        <v>12</v>
      </c>
      <c r="G82">
        <f t="shared" si="14"/>
      </c>
      <c r="H82">
        <v>15.1</v>
      </c>
      <c r="I82">
        <v>17.8</v>
      </c>
      <c r="J82">
        <f t="shared" si="15"/>
      </c>
      <c r="K82">
        <v>8.6</v>
      </c>
      <c r="L82">
        <f t="shared" si="16"/>
      </c>
      <c r="N82" s="27">
        <v>17.83607093225882</v>
      </c>
      <c r="O82" s="27">
        <v>32.7604246568849</v>
      </c>
      <c r="P82" s="27">
        <v>-1.3204</v>
      </c>
      <c r="Q82" s="28">
        <v>2</v>
      </c>
      <c r="R82" s="13">
        <f t="shared" si="17"/>
        <v>71.45689559544051</v>
      </c>
      <c r="S82">
        <f t="shared" si="18"/>
        <v>2.285714285714288</v>
      </c>
      <c r="T82">
        <f t="shared" si="19"/>
        <v>77.14285714285718</v>
      </c>
    </row>
    <row r="83" spans="1:20" ht="12.75">
      <c r="A83">
        <v>82</v>
      </c>
      <c r="B83">
        <v>3</v>
      </c>
      <c r="C83">
        <v>18.2</v>
      </c>
      <c r="D83">
        <f t="shared" si="12"/>
        <v>18</v>
      </c>
      <c r="E83">
        <v>20.1</v>
      </c>
      <c r="F83">
        <f t="shared" si="13"/>
        <v>20</v>
      </c>
      <c r="G83">
        <f t="shared" si="14"/>
        <v>20.1</v>
      </c>
      <c r="H83">
        <v>17</v>
      </c>
      <c r="I83">
        <v>20.4</v>
      </c>
      <c r="J83">
        <f t="shared" si="15"/>
        <v>20.4</v>
      </c>
      <c r="K83">
        <v>10.5</v>
      </c>
      <c r="L83">
        <f t="shared" si="16"/>
        <v>10.5</v>
      </c>
      <c r="M83" t="s">
        <v>50</v>
      </c>
      <c r="N83" s="27">
        <v>18.558546117595405</v>
      </c>
      <c r="O83" s="27">
        <v>29.803204576036524</v>
      </c>
      <c r="P83" s="27">
        <v>-1.1734</v>
      </c>
      <c r="Q83" s="28">
        <v>1</v>
      </c>
      <c r="R83" s="13">
        <f t="shared" si="17"/>
        <v>204.491371051456</v>
      </c>
      <c r="S83">
        <f t="shared" si="18"/>
        <v>5.428571428571435</v>
      </c>
      <c r="T83">
        <f t="shared" si="19"/>
        <v>97.14285714285711</v>
      </c>
    </row>
    <row r="84" spans="1:20" s="23" customFormat="1" ht="12.75">
      <c r="A84">
        <v>83</v>
      </c>
      <c r="B84">
        <v>3</v>
      </c>
      <c r="C84">
        <v>9.9</v>
      </c>
      <c r="D84">
        <f t="shared" si="12"/>
        <v>10</v>
      </c>
      <c r="E84">
        <v>10</v>
      </c>
      <c r="F84">
        <f t="shared" si="13"/>
        <v>10</v>
      </c>
      <c r="G84">
        <f t="shared" si="14"/>
      </c>
      <c r="H84">
        <v>15.3</v>
      </c>
      <c r="I84">
        <v>17.2</v>
      </c>
      <c r="J84">
        <f t="shared" si="15"/>
      </c>
      <c r="K84">
        <v>9.8</v>
      </c>
      <c r="L84">
        <f t="shared" si="16"/>
      </c>
      <c r="M84"/>
      <c r="N84" s="27">
        <v>16.119140523908804</v>
      </c>
      <c r="O84" s="27">
        <v>28.871736192520203</v>
      </c>
      <c r="P84" s="27">
        <v>-1.3924</v>
      </c>
      <c r="Q84" s="28">
        <v>2</v>
      </c>
      <c r="R84" s="13">
        <v>0</v>
      </c>
      <c r="S84">
        <f t="shared" si="18"/>
        <v>0.2857142857142847</v>
      </c>
      <c r="T84">
        <f t="shared" si="19"/>
        <v>54.28571428571424</v>
      </c>
    </row>
    <row r="85" spans="1:20" ht="12.75">
      <c r="A85">
        <v>84</v>
      </c>
      <c r="B85">
        <v>3</v>
      </c>
      <c r="C85">
        <v>21</v>
      </c>
      <c r="D85">
        <f t="shared" si="12"/>
        <v>22</v>
      </c>
      <c r="E85">
        <v>23</v>
      </c>
      <c r="F85">
        <f t="shared" si="13"/>
        <v>24</v>
      </c>
      <c r="G85">
        <f t="shared" si="14"/>
        <v>23</v>
      </c>
      <c r="H85">
        <v>18</v>
      </c>
      <c r="I85">
        <v>21.2</v>
      </c>
      <c r="J85">
        <f t="shared" si="15"/>
        <v>21.2</v>
      </c>
      <c r="K85">
        <v>8.4</v>
      </c>
      <c r="L85">
        <f t="shared" si="16"/>
        <v>8.4</v>
      </c>
      <c r="N85" s="27">
        <v>14.621328002991724</v>
      </c>
      <c r="O85" s="27">
        <v>31.140943907160718</v>
      </c>
      <c r="P85" s="27">
        <v>-1.2524</v>
      </c>
      <c r="Q85" s="28">
        <v>1</v>
      </c>
      <c r="R85" s="13">
        <f t="shared" si="17"/>
        <v>283.02119709053363</v>
      </c>
      <c r="S85">
        <f t="shared" si="18"/>
        <v>5.714285714285714</v>
      </c>
      <c r="T85">
        <f t="shared" si="19"/>
        <v>91.42857142857142</v>
      </c>
    </row>
    <row r="86" spans="1:20" ht="12.75">
      <c r="A86">
        <v>85</v>
      </c>
      <c r="B86">
        <v>3</v>
      </c>
      <c r="C86">
        <v>10.6</v>
      </c>
      <c r="D86">
        <f t="shared" si="12"/>
        <v>10</v>
      </c>
      <c r="E86">
        <v>11.3</v>
      </c>
      <c r="F86">
        <f t="shared" si="13"/>
        <v>12</v>
      </c>
      <c r="G86">
        <f t="shared" si="14"/>
      </c>
      <c r="H86">
        <v>12.9</v>
      </c>
      <c r="I86">
        <v>14</v>
      </c>
      <c r="J86">
        <f t="shared" si="15"/>
      </c>
      <c r="K86">
        <v>6</v>
      </c>
      <c r="L86">
        <f t="shared" si="16"/>
      </c>
      <c r="N86" s="27">
        <v>15.326167883195717</v>
      </c>
      <c r="O86" s="27">
        <v>34.019699322835</v>
      </c>
      <c r="P86" s="27">
        <v>-1.1184</v>
      </c>
      <c r="Q86" s="28">
        <v>2</v>
      </c>
      <c r="R86" s="13">
        <f t="shared" si="17"/>
        <v>54.38141850709949</v>
      </c>
      <c r="S86">
        <f t="shared" si="18"/>
        <v>2.000000000000003</v>
      </c>
      <c r="T86">
        <f t="shared" si="19"/>
        <v>31.42857142857142</v>
      </c>
    </row>
    <row r="87" spans="1:20" ht="12.75">
      <c r="A87">
        <v>86</v>
      </c>
      <c r="B87">
        <v>3</v>
      </c>
      <c r="C87">
        <v>11.9</v>
      </c>
      <c r="D87">
        <f t="shared" si="12"/>
        <v>12</v>
      </c>
      <c r="E87">
        <v>13.3</v>
      </c>
      <c r="F87">
        <f t="shared" si="13"/>
        <v>14</v>
      </c>
      <c r="G87">
        <f t="shared" si="14"/>
      </c>
      <c r="H87">
        <v>15.6</v>
      </c>
      <c r="I87">
        <v>18.5</v>
      </c>
      <c r="J87">
        <f t="shared" si="15"/>
      </c>
      <c r="K87">
        <v>9.6</v>
      </c>
      <c r="L87">
        <f t="shared" si="16"/>
      </c>
      <c r="N87" s="27">
        <v>12.126367663644599</v>
      </c>
      <c r="O87" s="27">
        <v>34.99329603347067</v>
      </c>
      <c r="P87" s="27">
        <v>-1.2654</v>
      </c>
      <c r="Q87" s="28">
        <v>2</v>
      </c>
      <c r="R87" s="13">
        <f t="shared" si="17"/>
        <v>83.2523331064689</v>
      </c>
      <c r="S87">
        <f t="shared" si="18"/>
        <v>4.000000000000001</v>
      </c>
      <c r="T87">
        <f t="shared" si="19"/>
        <v>82.85714285714288</v>
      </c>
    </row>
    <row r="88" spans="1:20" ht="12.75">
      <c r="A88">
        <v>87</v>
      </c>
      <c r="B88">
        <v>3</v>
      </c>
      <c r="C88">
        <v>13.2</v>
      </c>
      <c r="D88">
        <f t="shared" si="12"/>
        <v>14</v>
      </c>
      <c r="E88">
        <v>14.2</v>
      </c>
      <c r="F88">
        <f t="shared" si="13"/>
        <v>14</v>
      </c>
      <c r="G88">
        <f t="shared" si="14"/>
        <v>14.2</v>
      </c>
      <c r="H88">
        <v>16.2</v>
      </c>
      <c r="I88">
        <v>19</v>
      </c>
      <c r="J88">
        <f t="shared" si="15"/>
        <v>19</v>
      </c>
      <c r="K88">
        <v>8.2</v>
      </c>
      <c r="L88">
        <f t="shared" si="16"/>
        <v>8.2</v>
      </c>
      <c r="N88" s="27">
        <v>10.954613921852758</v>
      </c>
      <c r="O88" s="27">
        <v>33.12273724834875</v>
      </c>
      <c r="P88" s="27">
        <v>-1.0014</v>
      </c>
      <c r="Q88" s="28">
        <v>1</v>
      </c>
      <c r="R88" s="13">
        <f t="shared" si="17"/>
        <v>105.91613295665985</v>
      </c>
      <c r="S88">
        <f t="shared" si="18"/>
        <v>2.857142857142857</v>
      </c>
      <c r="T88">
        <f t="shared" si="19"/>
        <v>80.00000000000001</v>
      </c>
    </row>
    <row r="89" spans="1:20" ht="12.75">
      <c r="A89">
        <v>88</v>
      </c>
      <c r="B89">
        <v>3</v>
      </c>
      <c r="C89">
        <v>12.7</v>
      </c>
      <c r="D89">
        <f t="shared" si="12"/>
        <v>12</v>
      </c>
      <c r="E89">
        <v>14.2</v>
      </c>
      <c r="F89">
        <f t="shared" si="13"/>
        <v>14</v>
      </c>
      <c r="G89">
        <f t="shared" si="14"/>
      </c>
      <c r="H89">
        <v>16.1</v>
      </c>
      <c r="I89">
        <v>19.3</v>
      </c>
      <c r="J89">
        <f t="shared" si="15"/>
      </c>
      <c r="K89">
        <v>8.7</v>
      </c>
      <c r="L89">
        <f t="shared" si="16"/>
      </c>
      <c r="N89" s="27">
        <v>8.102646508776125</v>
      </c>
      <c r="O89" s="27">
        <v>31.81966592461049</v>
      </c>
      <c r="P89" s="27">
        <v>-1.0224</v>
      </c>
      <c r="Q89" s="28">
        <v>2</v>
      </c>
      <c r="R89" s="13">
        <f t="shared" si="17"/>
        <v>97.68400272207894</v>
      </c>
      <c r="S89">
        <f t="shared" si="18"/>
        <v>4.285714285714286</v>
      </c>
      <c r="T89">
        <f t="shared" si="19"/>
        <v>91.42857142857142</v>
      </c>
    </row>
    <row r="90" spans="1:20" ht="12.75">
      <c r="A90">
        <v>89</v>
      </c>
      <c r="B90">
        <v>3</v>
      </c>
      <c r="C90">
        <v>15.6</v>
      </c>
      <c r="D90">
        <f t="shared" si="12"/>
        <v>16</v>
      </c>
      <c r="E90">
        <v>17.6</v>
      </c>
      <c r="F90">
        <f t="shared" si="13"/>
        <v>18</v>
      </c>
      <c r="G90">
        <f t="shared" si="14"/>
        <v>17.6</v>
      </c>
      <c r="H90">
        <v>18.8</v>
      </c>
      <c r="I90">
        <v>19.5</v>
      </c>
      <c r="J90">
        <f t="shared" si="15"/>
        <v>19.5</v>
      </c>
      <c r="K90">
        <v>9.4</v>
      </c>
      <c r="L90">
        <f t="shared" si="16"/>
        <v>9.4</v>
      </c>
      <c r="N90" s="27">
        <v>6.393547385514783</v>
      </c>
      <c r="O90" s="27">
        <v>33.13104694737517</v>
      </c>
      <c r="P90" s="27">
        <v>-0.7854</v>
      </c>
      <c r="Q90" s="28">
        <v>1</v>
      </c>
      <c r="R90" s="13">
        <f t="shared" si="17"/>
        <v>171.66618703746033</v>
      </c>
      <c r="S90">
        <f t="shared" si="18"/>
        <v>5.71428571428572</v>
      </c>
      <c r="T90">
        <f t="shared" si="19"/>
        <v>19.99999999999998</v>
      </c>
    </row>
    <row r="91" spans="1:20" ht="12.75">
      <c r="A91">
        <v>90</v>
      </c>
      <c r="B91">
        <v>3</v>
      </c>
      <c r="C91">
        <v>19.1</v>
      </c>
      <c r="D91">
        <f t="shared" si="12"/>
        <v>20</v>
      </c>
      <c r="E91">
        <v>20.1</v>
      </c>
      <c r="F91">
        <f t="shared" si="13"/>
        <v>20</v>
      </c>
      <c r="G91">
        <f t="shared" si="14"/>
        <v>20.1</v>
      </c>
      <c r="H91">
        <v>17.5</v>
      </c>
      <c r="I91">
        <v>19</v>
      </c>
      <c r="J91">
        <f t="shared" si="15"/>
        <v>19</v>
      </c>
      <c r="K91">
        <v>9.8</v>
      </c>
      <c r="L91">
        <f t="shared" si="16"/>
        <v>9.8</v>
      </c>
      <c r="N91" s="27">
        <v>3.7206455875013655</v>
      </c>
      <c r="O91" s="27">
        <v>28.459644804744254</v>
      </c>
      <c r="P91" s="27">
        <v>-0.9164</v>
      </c>
      <c r="Q91" s="28">
        <v>1</v>
      </c>
      <c r="R91" s="13">
        <f t="shared" si="17"/>
        <v>230.78321375817418</v>
      </c>
      <c r="S91">
        <f t="shared" si="18"/>
        <v>2.857142857142857</v>
      </c>
      <c r="T91">
        <f t="shared" si="19"/>
        <v>42.857142857142854</v>
      </c>
    </row>
    <row r="92" spans="1:20" ht="12.75">
      <c r="A92">
        <v>91</v>
      </c>
      <c r="B92">
        <v>3</v>
      </c>
      <c r="C92">
        <v>19.1</v>
      </c>
      <c r="D92">
        <f t="shared" si="12"/>
        <v>20</v>
      </c>
      <c r="E92">
        <v>20.6</v>
      </c>
      <c r="F92">
        <f t="shared" si="13"/>
        <v>20</v>
      </c>
      <c r="G92">
        <f t="shared" si="14"/>
        <v>20.6</v>
      </c>
      <c r="H92">
        <v>19.3</v>
      </c>
      <c r="I92">
        <v>20.9</v>
      </c>
      <c r="J92">
        <f t="shared" si="15"/>
        <v>20.9</v>
      </c>
      <c r="K92">
        <v>9.2</v>
      </c>
      <c r="L92">
        <f t="shared" si="16"/>
        <v>9.2</v>
      </c>
      <c r="N92" s="27">
        <v>2.5092705437488125</v>
      </c>
      <c r="O92" s="27">
        <v>30.100958761113816</v>
      </c>
      <c r="P92" s="27">
        <v>-0.9624</v>
      </c>
      <c r="Q92" s="28">
        <v>1</v>
      </c>
      <c r="R92" s="13">
        <f t="shared" si="17"/>
        <v>257.62166363923757</v>
      </c>
      <c r="S92">
        <f t="shared" si="18"/>
        <v>4.285714285714286</v>
      </c>
      <c r="T92">
        <f t="shared" si="19"/>
        <v>45.71428571428565</v>
      </c>
    </row>
    <row r="93" spans="1:20" ht="12.75">
      <c r="A93">
        <v>92</v>
      </c>
      <c r="B93">
        <v>3</v>
      </c>
      <c r="C93">
        <v>13.2</v>
      </c>
      <c r="D93">
        <f t="shared" si="12"/>
        <v>14</v>
      </c>
      <c r="E93">
        <v>14.1</v>
      </c>
      <c r="F93">
        <f t="shared" si="13"/>
        <v>14</v>
      </c>
      <c r="G93">
        <f t="shared" si="14"/>
      </c>
      <c r="H93">
        <v>17.2</v>
      </c>
      <c r="I93">
        <v>19.1</v>
      </c>
      <c r="J93">
        <f t="shared" si="15"/>
      </c>
      <c r="K93">
        <v>9.9</v>
      </c>
      <c r="L93">
        <f t="shared" si="16"/>
      </c>
      <c r="N93" s="27">
        <v>2.1653552315175713</v>
      </c>
      <c r="O93" s="27">
        <v>35.750667360503066</v>
      </c>
      <c r="P93" s="27">
        <v>-0.4684</v>
      </c>
      <c r="Q93" s="28">
        <v>2</v>
      </c>
      <c r="R93" s="13">
        <f t="shared" si="17"/>
        <v>113.14045495553184</v>
      </c>
      <c r="S93">
        <f t="shared" si="18"/>
        <v>2.5714285714285725</v>
      </c>
      <c r="T93">
        <f t="shared" si="19"/>
        <v>54.28571428571435</v>
      </c>
    </row>
    <row r="94" spans="1:20" ht="12.75">
      <c r="A94">
        <v>93</v>
      </c>
      <c r="B94">
        <v>3</v>
      </c>
      <c r="C94">
        <v>16</v>
      </c>
      <c r="D94">
        <f t="shared" si="12"/>
        <v>16</v>
      </c>
      <c r="E94">
        <v>17.5</v>
      </c>
      <c r="F94">
        <f t="shared" si="13"/>
        <v>18</v>
      </c>
      <c r="G94">
        <f t="shared" si="14"/>
        <v>17.5</v>
      </c>
      <c r="H94">
        <v>17.9</v>
      </c>
      <c r="I94">
        <v>18.8</v>
      </c>
      <c r="J94">
        <f t="shared" si="15"/>
        <v>18.8</v>
      </c>
      <c r="K94">
        <v>10.5</v>
      </c>
      <c r="L94">
        <f t="shared" si="16"/>
        <v>10.5</v>
      </c>
      <c r="N94" s="27">
        <v>0.11734178435809059</v>
      </c>
      <c r="O94" s="27">
        <v>39.359751166714</v>
      </c>
      <c r="P94" s="27">
        <v>-0.5204</v>
      </c>
      <c r="Q94" s="28">
        <v>1</v>
      </c>
      <c r="R94" s="13">
        <f t="shared" si="17"/>
        <v>170.3808061788502</v>
      </c>
      <c r="S94">
        <f t="shared" si="18"/>
        <v>4.285714285714286</v>
      </c>
      <c r="T94">
        <f t="shared" si="19"/>
        <v>25.714285714285776</v>
      </c>
    </row>
    <row r="95" spans="1:20" ht="12.75">
      <c r="A95">
        <v>94</v>
      </c>
      <c r="B95">
        <v>3</v>
      </c>
      <c r="C95">
        <v>17.8</v>
      </c>
      <c r="D95">
        <f t="shared" si="12"/>
        <v>18</v>
      </c>
      <c r="E95">
        <v>20</v>
      </c>
      <c r="F95">
        <f t="shared" si="13"/>
        <v>20</v>
      </c>
      <c r="G95">
        <f t="shared" si="14"/>
        <v>20</v>
      </c>
      <c r="H95">
        <v>18.3</v>
      </c>
      <c r="I95">
        <v>20</v>
      </c>
      <c r="J95">
        <f t="shared" si="15"/>
        <v>20</v>
      </c>
      <c r="K95">
        <v>8.7</v>
      </c>
      <c r="L95">
        <f t="shared" si="16"/>
        <v>8.7</v>
      </c>
      <c r="N95" s="27">
        <v>4.763542079665441</v>
      </c>
      <c r="O95" s="27">
        <v>39.83277528437175</v>
      </c>
      <c r="P95" s="27">
        <v>-0.7604</v>
      </c>
      <c r="Q95" s="28">
        <v>1</v>
      </c>
      <c r="R95" s="13">
        <f t="shared" si="17"/>
        <v>213.05910971536775</v>
      </c>
      <c r="S95">
        <f t="shared" si="18"/>
        <v>6.285714285714284</v>
      </c>
      <c r="T95">
        <f t="shared" si="19"/>
        <v>48.571428571428555</v>
      </c>
    </row>
    <row r="96" spans="1:20" ht="12.75">
      <c r="A96">
        <v>95</v>
      </c>
      <c r="B96">
        <v>3</v>
      </c>
      <c r="C96">
        <v>15.1</v>
      </c>
      <c r="D96">
        <f t="shared" si="12"/>
        <v>16</v>
      </c>
      <c r="E96">
        <v>16</v>
      </c>
      <c r="F96">
        <f t="shared" si="13"/>
        <v>16</v>
      </c>
      <c r="G96">
        <f t="shared" si="14"/>
      </c>
      <c r="H96">
        <v>16.7</v>
      </c>
      <c r="I96">
        <v>19.5</v>
      </c>
      <c r="J96">
        <f t="shared" si="15"/>
      </c>
      <c r="K96">
        <v>10</v>
      </c>
      <c r="L96">
        <f t="shared" si="16"/>
      </c>
      <c r="M96" t="s">
        <v>51</v>
      </c>
      <c r="N96" s="27">
        <v>5.592334509507236</v>
      </c>
      <c r="O96" s="27">
        <v>36.7939669475007</v>
      </c>
      <c r="P96" s="27">
        <v>-0.9264</v>
      </c>
      <c r="Q96" s="28">
        <v>2</v>
      </c>
      <c r="R96" s="13">
        <f t="shared" si="17"/>
        <v>141.45469015706172</v>
      </c>
      <c r="S96">
        <f t="shared" si="18"/>
        <v>2.5714285714285725</v>
      </c>
      <c r="T96">
        <f t="shared" si="19"/>
        <v>80.00000000000001</v>
      </c>
    </row>
    <row r="97" spans="1:20" ht="12.75">
      <c r="A97">
        <v>96</v>
      </c>
      <c r="B97">
        <v>3</v>
      </c>
      <c r="C97">
        <v>17.8</v>
      </c>
      <c r="D97">
        <f t="shared" si="12"/>
        <v>18</v>
      </c>
      <c r="E97">
        <v>20</v>
      </c>
      <c r="F97">
        <f t="shared" si="13"/>
        <v>20</v>
      </c>
      <c r="G97">
        <f t="shared" si="14"/>
        <v>20</v>
      </c>
      <c r="H97">
        <v>17</v>
      </c>
      <c r="I97">
        <v>20.1</v>
      </c>
      <c r="J97">
        <f t="shared" si="15"/>
        <v>20.1</v>
      </c>
      <c r="K97">
        <v>9.2</v>
      </c>
      <c r="L97">
        <f t="shared" si="16"/>
        <v>9.2</v>
      </c>
      <c r="N97" s="27">
        <v>4.246713947469814</v>
      </c>
      <c r="O97" s="27">
        <v>34.88873354893188</v>
      </c>
      <c r="P97" s="27">
        <v>-0.9344</v>
      </c>
      <c r="Q97" s="28">
        <v>1</v>
      </c>
      <c r="R97" s="13">
        <f t="shared" si="17"/>
        <v>196.2600444400794</v>
      </c>
      <c r="S97">
        <f t="shared" si="18"/>
        <v>6.285714285714284</v>
      </c>
      <c r="T97">
        <f t="shared" si="19"/>
        <v>88.5714285714286</v>
      </c>
    </row>
    <row r="98" spans="1:20" ht="12.75">
      <c r="A98">
        <v>97</v>
      </c>
      <c r="B98">
        <v>3</v>
      </c>
      <c r="C98">
        <v>11.1</v>
      </c>
      <c r="D98">
        <f t="shared" si="12"/>
        <v>12</v>
      </c>
      <c r="E98">
        <v>12</v>
      </c>
      <c r="F98">
        <f t="shared" si="13"/>
        <v>12</v>
      </c>
      <c r="G98">
        <f t="shared" si="14"/>
      </c>
      <c r="H98">
        <v>15.1</v>
      </c>
      <c r="I98">
        <v>17.9</v>
      </c>
      <c r="J98">
        <f t="shared" si="15"/>
      </c>
      <c r="K98">
        <v>9.3</v>
      </c>
      <c r="L98">
        <f t="shared" si="16"/>
      </c>
      <c r="N98" s="27">
        <v>8.537685375525902</v>
      </c>
      <c r="O98" s="27">
        <v>36.45138808644372</v>
      </c>
      <c r="P98" s="27">
        <v>-1.1114</v>
      </c>
      <c r="Q98" s="28">
        <v>2</v>
      </c>
      <c r="R98" s="13">
        <f t="shared" si="17"/>
        <v>70.22099945548658</v>
      </c>
      <c r="S98">
        <f t="shared" si="18"/>
        <v>2.5714285714285725</v>
      </c>
      <c r="T98">
        <f t="shared" si="19"/>
        <v>79.99999999999997</v>
      </c>
    </row>
    <row r="99" spans="1:20" ht="12.75">
      <c r="A99">
        <v>98</v>
      </c>
      <c r="B99">
        <v>3</v>
      </c>
      <c r="C99">
        <v>10.7</v>
      </c>
      <c r="D99">
        <f t="shared" si="12"/>
        <v>10</v>
      </c>
      <c r="E99">
        <v>11.5</v>
      </c>
      <c r="F99">
        <f t="shared" si="13"/>
        <v>12</v>
      </c>
      <c r="G99">
        <f t="shared" si="14"/>
      </c>
      <c r="H99">
        <v>15.7</v>
      </c>
      <c r="I99">
        <v>17.4</v>
      </c>
      <c r="J99">
        <f t="shared" si="15"/>
      </c>
      <c r="K99">
        <v>9.2</v>
      </c>
      <c r="L99">
        <f t="shared" si="16"/>
      </c>
      <c r="N99" s="27">
        <v>10.23540025391032</v>
      </c>
      <c r="O99" s="27">
        <v>38.33298692565259</v>
      </c>
      <c r="P99" s="27">
        <v>-1.0894</v>
      </c>
      <c r="Q99" s="28">
        <v>2</v>
      </c>
      <c r="R99" s="13">
        <f t="shared" si="17"/>
        <v>68.18618798666321</v>
      </c>
      <c r="S99">
        <f t="shared" si="18"/>
        <v>2.285714285714288</v>
      </c>
      <c r="T99">
        <f t="shared" si="19"/>
        <v>48.571428571428555</v>
      </c>
    </row>
    <row r="100" spans="1:20" ht="12.75">
      <c r="A100">
        <v>99</v>
      </c>
      <c r="B100">
        <v>3</v>
      </c>
      <c r="C100">
        <v>13.7</v>
      </c>
      <c r="D100">
        <f t="shared" si="12"/>
        <v>14</v>
      </c>
      <c r="E100">
        <v>14.9</v>
      </c>
      <c r="F100">
        <f t="shared" si="13"/>
        <v>14</v>
      </c>
      <c r="G100">
        <f t="shared" si="14"/>
        <v>14.9</v>
      </c>
      <c r="H100">
        <v>16.6</v>
      </c>
      <c r="I100">
        <v>18.8</v>
      </c>
      <c r="J100">
        <f t="shared" si="15"/>
        <v>18.8</v>
      </c>
      <c r="K100">
        <v>10.3</v>
      </c>
      <c r="L100">
        <f t="shared" si="16"/>
        <v>10.3</v>
      </c>
      <c r="M100" t="s">
        <v>52</v>
      </c>
      <c r="N100" s="27">
        <v>14.723715742233756</v>
      </c>
      <c r="O100" s="27">
        <v>36.71338293785929</v>
      </c>
      <c r="P100" s="27">
        <v>-1.2674</v>
      </c>
      <c r="Q100" s="28">
        <v>1</v>
      </c>
      <c r="R100" s="13">
        <f t="shared" si="17"/>
        <v>116.80798812371987</v>
      </c>
      <c r="S100">
        <f t="shared" si="18"/>
        <v>3.4285714285714315</v>
      </c>
      <c r="T100">
        <f t="shared" si="19"/>
        <v>62.85714285714284</v>
      </c>
    </row>
    <row r="101" spans="1:20" ht="12.75">
      <c r="A101">
        <v>100</v>
      </c>
      <c r="B101">
        <v>3</v>
      </c>
      <c r="C101">
        <v>13.1</v>
      </c>
      <c r="D101">
        <f t="shared" si="12"/>
        <v>14</v>
      </c>
      <c r="E101">
        <v>14</v>
      </c>
      <c r="F101">
        <f t="shared" si="13"/>
        <v>14</v>
      </c>
      <c r="G101">
        <f t="shared" si="14"/>
      </c>
      <c r="H101">
        <v>15.9</v>
      </c>
      <c r="I101">
        <v>17.8</v>
      </c>
      <c r="J101">
        <f t="shared" si="15"/>
      </c>
      <c r="K101">
        <v>10.1</v>
      </c>
      <c r="L101">
        <f t="shared" si="16"/>
      </c>
      <c r="N101" s="27">
        <v>18.475545866087693</v>
      </c>
      <c r="O101" s="27">
        <v>37.537940832577505</v>
      </c>
      <c r="P101" s="27">
        <v>-1.2774</v>
      </c>
      <c r="Q101" s="28">
        <v>2</v>
      </c>
      <c r="R101" s="13">
        <f t="shared" si="17"/>
        <v>102.27447139631563</v>
      </c>
      <c r="S101">
        <f t="shared" si="18"/>
        <v>2.5714285714285725</v>
      </c>
      <c r="T101">
        <f t="shared" si="19"/>
        <v>54.28571428571429</v>
      </c>
    </row>
    <row r="102" spans="1:20" ht="12.75">
      <c r="A102">
        <v>101</v>
      </c>
      <c r="B102">
        <v>3</v>
      </c>
      <c r="C102">
        <v>18.8</v>
      </c>
      <c r="D102">
        <f t="shared" si="12"/>
        <v>18</v>
      </c>
      <c r="E102">
        <v>21.4</v>
      </c>
      <c r="F102">
        <f t="shared" si="13"/>
        <v>22</v>
      </c>
      <c r="G102">
        <f t="shared" si="14"/>
        <v>21.4</v>
      </c>
      <c r="H102">
        <v>16.7</v>
      </c>
      <c r="I102">
        <v>20</v>
      </c>
      <c r="J102">
        <f t="shared" si="15"/>
        <v>20</v>
      </c>
      <c r="K102">
        <v>6.9</v>
      </c>
      <c r="L102">
        <f t="shared" si="16"/>
        <v>6.9</v>
      </c>
      <c r="M102" t="s">
        <v>53</v>
      </c>
      <c r="N102" s="27">
        <v>20.42058773834453</v>
      </c>
      <c r="O102" s="27">
        <v>35.21046728489375</v>
      </c>
      <c r="P102" s="27">
        <v>-1.1884</v>
      </c>
      <c r="Q102" s="28">
        <v>1</v>
      </c>
      <c r="R102" s="13">
        <f t="shared" si="17"/>
        <v>212.85440332303253</v>
      </c>
      <c r="S102">
        <f t="shared" si="18"/>
        <v>7.428571428571423</v>
      </c>
      <c r="T102">
        <f t="shared" si="19"/>
        <v>94.2857142857143</v>
      </c>
    </row>
    <row r="103" spans="1:20" ht="12.75">
      <c r="A103">
        <v>102</v>
      </c>
      <c r="B103">
        <v>4</v>
      </c>
      <c r="C103">
        <v>12.9</v>
      </c>
      <c r="D103">
        <f t="shared" si="12"/>
        <v>12</v>
      </c>
      <c r="E103">
        <v>13.6</v>
      </c>
      <c r="F103">
        <f t="shared" si="13"/>
        <v>14</v>
      </c>
      <c r="G103">
        <f t="shared" si="14"/>
      </c>
      <c r="H103">
        <v>13.9</v>
      </c>
      <c r="I103">
        <v>15</v>
      </c>
      <c r="J103">
        <f t="shared" si="15"/>
      </c>
      <c r="K103">
        <v>3.5</v>
      </c>
      <c r="L103">
        <f t="shared" si="16"/>
      </c>
      <c r="N103" s="27">
        <v>21.340978433244782</v>
      </c>
      <c r="O103" s="27">
        <v>40.268075115552534</v>
      </c>
      <c r="P103" s="27">
        <v>-0.9344</v>
      </c>
      <c r="Q103" s="28">
        <v>2</v>
      </c>
      <c r="R103" s="13">
        <f t="shared" si="17"/>
        <v>85.9820780080938</v>
      </c>
      <c r="S103">
        <f t="shared" si="18"/>
        <v>1.999999999999998</v>
      </c>
      <c r="T103">
        <f t="shared" si="19"/>
        <v>31.42857142857142</v>
      </c>
    </row>
    <row r="104" spans="1:20" ht="12.75">
      <c r="A104">
        <v>103</v>
      </c>
      <c r="B104">
        <v>3</v>
      </c>
      <c r="C104">
        <v>12.2</v>
      </c>
      <c r="D104">
        <f t="shared" si="12"/>
        <v>12</v>
      </c>
      <c r="E104">
        <v>12.5</v>
      </c>
      <c r="F104">
        <f t="shared" si="13"/>
        <v>12</v>
      </c>
      <c r="G104">
        <f t="shared" si="14"/>
      </c>
      <c r="H104">
        <v>13.8</v>
      </c>
      <c r="I104">
        <v>14.9</v>
      </c>
      <c r="J104">
        <f t="shared" si="15"/>
      </c>
      <c r="K104">
        <v>6.1</v>
      </c>
      <c r="L104">
        <f t="shared" si="16"/>
      </c>
      <c r="N104" s="27">
        <v>23.76667149588621</v>
      </c>
      <c r="O104" s="27">
        <v>38.031466485091386</v>
      </c>
      <c r="P104" s="27">
        <v>-1.4364</v>
      </c>
      <c r="Q104" s="28">
        <v>2</v>
      </c>
      <c r="R104" s="13">
        <f t="shared" si="17"/>
        <v>76.63994546304816</v>
      </c>
      <c r="S104">
        <f t="shared" si="18"/>
        <v>0.8571428571428592</v>
      </c>
      <c r="T104">
        <f t="shared" si="19"/>
        <v>31.42857142857142</v>
      </c>
    </row>
    <row r="105" spans="1:20" ht="12.75">
      <c r="A105">
        <v>104</v>
      </c>
      <c r="B105">
        <v>3</v>
      </c>
      <c r="C105">
        <v>15.7</v>
      </c>
      <c r="D105">
        <f t="shared" si="12"/>
        <v>16</v>
      </c>
      <c r="E105">
        <v>17.7</v>
      </c>
      <c r="F105">
        <f t="shared" si="13"/>
        <v>18</v>
      </c>
      <c r="G105">
        <f t="shared" si="14"/>
        <v>17.7</v>
      </c>
      <c r="H105">
        <v>16.3</v>
      </c>
      <c r="I105">
        <v>18.4</v>
      </c>
      <c r="J105">
        <f t="shared" si="15"/>
        <v>18.4</v>
      </c>
      <c r="K105">
        <v>8.9</v>
      </c>
      <c r="L105">
        <f t="shared" si="16"/>
        <v>8.9</v>
      </c>
      <c r="N105" s="27">
        <v>25.84669731392426</v>
      </c>
      <c r="O105" s="27">
        <v>38.93124075472525</v>
      </c>
      <c r="P105" s="27">
        <v>-1.7154</v>
      </c>
      <c r="Q105" s="28">
        <v>1</v>
      </c>
      <c r="R105" s="13">
        <f t="shared" si="17"/>
        <v>148.2365846461103</v>
      </c>
      <c r="S105">
        <f t="shared" si="18"/>
        <v>5.714285714285714</v>
      </c>
      <c r="T105">
        <f t="shared" si="19"/>
        <v>59.999999999999936</v>
      </c>
    </row>
    <row r="106" spans="1:20" ht="12.75">
      <c r="A106">
        <v>105</v>
      </c>
      <c r="B106">
        <v>3</v>
      </c>
      <c r="C106">
        <v>16.5</v>
      </c>
      <c r="D106">
        <f t="shared" si="12"/>
        <v>16</v>
      </c>
      <c r="E106">
        <v>18.4</v>
      </c>
      <c r="F106">
        <f t="shared" si="13"/>
        <v>18</v>
      </c>
      <c r="G106">
        <f t="shared" si="14"/>
        <v>18.4</v>
      </c>
      <c r="H106">
        <v>17.9</v>
      </c>
      <c r="I106">
        <v>19.8</v>
      </c>
      <c r="J106">
        <f t="shared" si="15"/>
        <v>19.8</v>
      </c>
      <c r="K106">
        <v>5.9</v>
      </c>
      <c r="L106">
        <f t="shared" si="16"/>
        <v>5.9</v>
      </c>
      <c r="N106" s="27">
        <v>29.097965629695256</v>
      </c>
      <c r="O106" s="27">
        <v>37.70814178944745</v>
      </c>
      <c r="P106" s="27">
        <v>-1.7544</v>
      </c>
      <c r="Q106" s="28">
        <v>1</v>
      </c>
      <c r="R106" s="13">
        <f t="shared" si="17"/>
        <v>180.4917087044093</v>
      </c>
      <c r="S106">
        <f t="shared" si="18"/>
        <v>5.428571428571424</v>
      </c>
      <c r="T106">
        <f t="shared" si="19"/>
        <v>54.28571428571435</v>
      </c>
    </row>
    <row r="107" spans="1:20" ht="12.75">
      <c r="A107">
        <v>106</v>
      </c>
      <c r="B107">
        <v>3</v>
      </c>
      <c r="C107">
        <v>13.5</v>
      </c>
      <c r="D107">
        <f t="shared" si="12"/>
        <v>14</v>
      </c>
      <c r="E107">
        <v>15</v>
      </c>
      <c r="F107">
        <f t="shared" si="13"/>
        <v>16</v>
      </c>
      <c r="G107">
        <f t="shared" si="14"/>
        <v>15</v>
      </c>
      <c r="H107">
        <v>16.6</v>
      </c>
      <c r="I107">
        <v>19.1</v>
      </c>
      <c r="J107">
        <f t="shared" si="15"/>
        <v>19.1</v>
      </c>
      <c r="K107">
        <v>9.8</v>
      </c>
      <c r="L107">
        <f t="shared" si="16"/>
        <v>9.8</v>
      </c>
      <c r="N107" s="27">
        <v>30.627297836960107</v>
      </c>
      <c r="O107" s="27">
        <v>33.603342519102746</v>
      </c>
      <c r="P107" s="27">
        <v>-1.9334</v>
      </c>
      <c r="Q107" s="28">
        <v>1</v>
      </c>
      <c r="R107" s="13">
        <f t="shared" si="17"/>
        <v>113.57133348167353</v>
      </c>
      <c r="S107">
        <f t="shared" si="18"/>
        <v>4.285714285714286</v>
      </c>
      <c r="T107">
        <f t="shared" si="19"/>
        <v>71.42857142857143</v>
      </c>
    </row>
    <row r="108" spans="1:20" ht="12.75">
      <c r="A108">
        <v>107</v>
      </c>
      <c r="B108">
        <v>3</v>
      </c>
      <c r="C108">
        <v>17</v>
      </c>
      <c r="D108">
        <f t="shared" si="12"/>
        <v>18</v>
      </c>
      <c r="E108">
        <v>19.2</v>
      </c>
      <c r="F108">
        <f t="shared" si="13"/>
        <v>20</v>
      </c>
      <c r="G108">
        <f t="shared" si="14"/>
        <v>19.2</v>
      </c>
      <c r="H108">
        <v>18.6</v>
      </c>
      <c r="I108">
        <v>21.7</v>
      </c>
      <c r="J108">
        <f t="shared" si="15"/>
        <v>21.7</v>
      </c>
      <c r="K108">
        <v>9.4</v>
      </c>
      <c r="L108">
        <f t="shared" si="16"/>
        <v>9.4</v>
      </c>
      <c r="N108" s="27">
        <v>31.23514718728213</v>
      </c>
      <c r="O108" s="27">
        <v>39.2124422879884</v>
      </c>
      <c r="P108" s="27">
        <v>-1.9754</v>
      </c>
      <c r="Q108" s="28">
        <v>1</v>
      </c>
      <c r="R108" s="13">
        <f t="shared" si="17"/>
        <v>199.22815120795494</v>
      </c>
      <c r="S108">
        <f t="shared" si="18"/>
        <v>6.285714285714284</v>
      </c>
      <c r="T108">
        <f t="shared" si="19"/>
        <v>88.57142857142851</v>
      </c>
    </row>
    <row r="109" spans="1:20" ht="12.75">
      <c r="A109">
        <v>108</v>
      </c>
      <c r="B109">
        <v>3</v>
      </c>
      <c r="C109">
        <v>14</v>
      </c>
      <c r="D109">
        <f t="shared" si="12"/>
        <v>14</v>
      </c>
      <c r="E109">
        <v>14.8</v>
      </c>
      <c r="F109">
        <f t="shared" si="13"/>
        <v>14</v>
      </c>
      <c r="G109">
        <f t="shared" si="14"/>
      </c>
      <c r="H109">
        <v>17.3</v>
      </c>
      <c r="I109">
        <v>20.4</v>
      </c>
      <c r="J109">
        <f t="shared" si="15"/>
      </c>
      <c r="K109">
        <v>10.6</v>
      </c>
      <c r="L109">
        <f t="shared" si="16"/>
      </c>
      <c r="N109" s="27">
        <v>33.173376459078426</v>
      </c>
      <c r="O109" s="27">
        <v>37.867949710860515</v>
      </c>
      <c r="P109" s="27">
        <v>-2.3654</v>
      </c>
      <c r="Q109" s="28">
        <v>2</v>
      </c>
      <c r="R109" s="13">
        <f t="shared" si="17"/>
        <v>127.42099207337922</v>
      </c>
      <c r="S109">
        <f t="shared" si="18"/>
        <v>2.285714285714288</v>
      </c>
      <c r="T109">
        <f t="shared" si="19"/>
        <v>88.57142857142851</v>
      </c>
    </row>
    <row r="110" spans="1:20" ht="12.75">
      <c r="A110">
        <v>109</v>
      </c>
      <c r="B110">
        <v>3</v>
      </c>
      <c r="C110">
        <v>15.1</v>
      </c>
      <c r="D110">
        <f t="shared" si="12"/>
        <v>16</v>
      </c>
      <c r="E110">
        <v>16.7</v>
      </c>
      <c r="F110">
        <f t="shared" si="13"/>
        <v>16</v>
      </c>
      <c r="G110">
        <f t="shared" si="14"/>
        <v>16.7</v>
      </c>
      <c r="H110">
        <v>16.7</v>
      </c>
      <c r="I110">
        <v>20.6</v>
      </c>
      <c r="J110">
        <f t="shared" si="15"/>
        <v>20.6</v>
      </c>
      <c r="K110">
        <v>8.3</v>
      </c>
      <c r="L110">
        <f t="shared" si="16"/>
        <v>8.3</v>
      </c>
      <c r="N110" s="27">
        <v>36.20102383092852</v>
      </c>
      <c r="O110" s="27">
        <v>39.5117049821005</v>
      </c>
      <c r="P110" s="27">
        <v>-2.6864</v>
      </c>
      <c r="Q110" s="28">
        <v>1</v>
      </c>
      <c r="R110" s="13">
        <f t="shared" si="17"/>
        <v>141.45469015706172</v>
      </c>
      <c r="S110">
        <f t="shared" si="18"/>
        <v>4.57142857142857</v>
      </c>
      <c r="T110">
        <f t="shared" si="19"/>
        <v>111.42857142857149</v>
      </c>
    </row>
    <row r="111" spans="1:20" ht="12.75">
      <c r="A111">
        <v>110</v>
      </c>
      <c r="B111">
        <v>3</v>
      </c>
      <c r="C111">
        <v>17.6</v>
      </c>
      <c r="D111">
        <f t="shared" si="12"/>
        <v>18</v>
      </c>
      <c r="E111">
        <v>21.4</v>
      </c>
      <c r="F111">
        <f t="shared" si="13"/>
        <v>22</v>
      </c>
      <c r="G111">
        <f t="shared" si="14"/>
        <v>21.4</v>
      </c>
      <c r="H111">
        <v>18</v>
      </c>
      <c r="I111">
        <v>20.1</v>
      </c>
      <c r="J111">
        <f t="shared" si="15"/>
        <v>20.1</v>
      </c>
      <c r="K111">
        <v>9.3</v>
      </c>
      <c r="L111">
        <f t="shared" si="16"/>
        <v>9.3</v>
      </c>
      <c r="N111" s="27">
        <v>38.4671363057321</v>
      </c>
      <c r="O111" s="27">
        <v>37.42447853258917</v>
      </c>
      <c r="P111" s="27">
        <v>-2.7224</v>
      </c>
      <c r="Q111" s="28">
        <v>1</v>
      </c>
      <c r="R111" s="13">
        <f t="shared" si="17"/>
        <v>204.8139193919358</v>
      </c>
      <c r="S111">
        <f t="shared" si="18"/>
        <v>10.857142857142849</v>
      </c>
      <c r="T111">
        <f t="shared" si="19"/>
        <v>60.00000000000004</v>
      </c>
    </row>
    <row r="112" spans="1:20" ht="12.75">
      <c r="A112">
        <v>111</v>
      </c>
      <c r="B112">
        <v>3</v>
      </c>
      <c r="C112">
        <v>18.2</v>
      </c>
      <c r="D112">
        <f t="shared" si="12"/>
        <v>18</v>
      </c>
      <c r="E112">
        <v>20.8</v>
      </c>
      <c r="F112">
        <f t="shared" si="13"/>
        <v>20</v>
      </c>
      <c r="G112">
        <f t="shared" si="14"/>
        <v>20.8</v>
      </c>
      <c r="H112">
        <v>17.6</v>
      </c>
      <c r="I112">
        <v>19.9</v>
      </c>
      <c r="J112">
        <f t="shared" si="15"/>
        <v>19.9</v>
      </c>
      <c r="K112">
        <v>6.4</v>
      </c>
      <c r="L112">
        <f t="shared" si="16"/>
        <v>6.4</v>
      </c>
      <c r="N112" s="27">
        <v>35.44723829380554</v>
      </c>
      <c r="O112" s="27">
        <v>33.782738289578695</v>
      </c>
      <c r="P112" s="27">
        <v>-2.5194</v>
      </c>
      <c r="Q112" s="28">
        <v>1</v>
      </c>
      <c r="R112" s="13">
        <f t="shared" si="17"/>
        <v>212.51873104180893</v>
      </c>
      <c r="S112">
        <f t="shared" si="18"/>
        <v>7.428571428571432</v>
      </c>
      <c r="T112">
        <f t="shared" si="19"/>
        <v>65.71428571428564</v>
      </c>
    </row>
    <row r="113" spans="1:20" ht="12.75">
      <c r="A113">
        <v>112</v>
      </c>
      <c r="B113">
        <v>3</v>
      </c>
      <c r="C113">
        <v>16.4</v>
      </c>
      <c r="D113">
        <f t="shared" si="12"/>
        <v>16</v>
      </c>
      <c r="E113">
        <v>16.7</v>
      </c>
      <c r="F113">
        <f t="shared" si="13"/>
        <v>16</v>
      </c>
      <c r="G113">
        <f t="shared" si="14"/>
        <v>16.7</v>
      </c>
      <c r="H113">
        <v>17.4</v>
      </c>
      <c r="I113">
        <v>20.9</v>
      </c>
      <c r="J113">
        <f t="shared" si="15"/>
        <v>20.9</v>
      </c>
      <c r="K113">
        <v>10.5</v>
      </c>
      <c r="L113">
        <f t="shared" si="16"/>
        <v>10.5</v>
      </c>
      <c r="N113" s="27">
        <v>34.05628924354811</v>
      </c>
      <c r="O113" s="27">
        <v>30.157316143181397</v>
      </c>
      <c r="P113" s="27">
        <v>-2.274</v>
      </c>
      <c r="Q113" s="28">
        <v>1</v>
      </c>
      <c r="R113" s="13">
        <f t="shared" si="17"/>
        <v>172.9032567073945</v>
      </c>
      <c r="S113">
        <f t="shared" si="18"/>
        <v>0.8571428571428592</v>
      </c>
      <c r="T113">
        <f t="shared" si="19"/>
        <v>100</v>
      </c>
    </row>
    <row r="114" spans="1:20" ht="12.75">
      <c r="A114">
        <v>113</v>
      </c>
      <c r="B114">
        <v>3</v>
      </c>
      <c r="C114">
        <v>18.3</v>
      </c>
      <c r="D114">
        <f t="shared" si="12"/>
        <v>18</v>
      </c>
      <c r="E114">
        <v>20</v>
      </c>
      <c r="F114">
        <f t="shared" si="13"/>
        <v>20</v>
      </c>
      <c r="G114">
        <f t="shared" si="14"/>
        <v>20</v>
      </c>
      <c r="H114">
        <v>18.2</v>
      </c>
      <c r="I114">
        <v>21.9</v>
      </c>
      <c r="J114">
        <f t="shared" si="15"/>
        <v>21.9</v>
      </c>
      <c r="K114">
        <v>10.8</v>
      </c>
      <c r="L114">
        <f t="shared" si="16"/>
        <v>10.8</v>
      </c>
      <c r="N114" s="27">
        <v>36.61425651582777</v>
      </c>
      <c r="O114" s="27">
        <v>29.397231651860753</v>
      </c>
      <c r="P114" s="27">
        <v>-2.5934</v>
      </c>
      <c r="Q114" s="28">
        <v>1</v>
      </c>
      <c r="R114" s="13">
        <f t="shared" si="17"/>
        <v>222.87618149515257</v>
      </c>
      <c r="S114">
        <f t="shared" si="18"/>
        <v>4.857142857142855</v>
      </c>
      <c r="T114">
        <f t="shared" si="19"/>
        <v>105.7142857142857</v>
      </c>
    </row>
    <row r="115" spans="1:20" ht="12.75">
      <c r="A115">
        <v>114</v>
      </c>
      <c r="B115">
        <v>3</v>
      </c>
      <c r="C115">
        <v>14.6</v>
      </c>
      <c r="D115">
        <f t="shared" si="12"/>
        <v>14</v>
      </c>
      <c r="E115">
        <v>15.9</v>
      </c>
      <c r="F115">
        <f t="shared" si="13"/>
        <v>16</v>
      </c>
      <c r="G115">
        <f t="shared" si="14"/>
        <v>15.9</v>
      </c>
      <c r="H115">
        <v>16.2</v>
      </c>
      <c r="I115">
        <v>19.3</v>
      </c>
      <c r="J115">
        <f t="shared" si="15"/>
        <v>19.3</v>
      </c>
      <c r="K115">
        <v>16.9</v>
      </c>
      <c r="L115">
        <f t="shared" si="16"/>
        <v>16.9</v>
      </c>
      <c r="N115" s="27">
        <v>36.60454850887444</v>
      </c>
      <c r="O115" s="27">
        <v>25.97016822166268</v>
      </c>
      <c r="P115" s="27">
        <v>-2.5164</v>
      </c>
      <c r="Q115" s="28">
        <v>1</v>
      </c>
      <c r="R115" s="13">
        <f t="shared" si="17"/>
        <v>128.3619480188742</v>
      </c>
      <c r="S115">
        <f t="shared" si="18"/>
        <v>3.714285714285716</v>
      </c>
      <c r="T115">
        <f t="shared" si="19"/>
        <v>88.5714285714286</v>
      </c>
    </row>
    <row r="116" spans="1:20" ht="12.75">
      <c r="A116">
        <v>115</v>
      </c>
      <c r="B116">
        <v>2</v>
      </c>
      <c r="C116">
        <v>3.1</v>
      </c>
      <c r="D116">
        <f t="shared" si="12"/>
        <v>4</v>
      </c>
      <c r="E116">
        <v>4.8</v>
      </c>
      <c r="F116">
        <f t="shared" si="13"/>
        <v>4</v>
      </c>
      <c r="G116">
        <f t="shared" si="14"/>
        <v>4.8</v>
      </c>
      <c r="H116">
        <v>2.4</v>
      </c>
      <c r="I116">
        <v>4.4</v>
      </c>
      <c r="J116">
        <f t="shared" si="15"/>
        <v>4.4</v>
      </c>
      <c r="K116">
        <v>0.7</v>
      </c>
      <c r="L116">
        <f t="shared" si="16"/>
        <v>0.7</v>
      </c>
      <c r="N116" s="27">
        <v>33.62109265709283</v>
      </c>
      <c r="O116" s="27">
        <v>36.91067900409282</v>
      </c>
      <c r="P116" s="27">
        <v>-2.24</v>
      </c>
      <c r="Q116" s="28">
        <v>1</v>
      </c>
      <c r="R116" s="13">
        <f t="shared" si="17"/>
        <v>2.9401785520860653</v>
      </c>
      <c r="S116">
        <f t="shared" si="18"/>
        <v>4.857142857142856</v>
      </c>
      <c r="T116">
        <f t="shared" si="19"/>
        <v>57.14285714285716</v>
      </c>
    </row>
    <row r="117" spans="1:20" ht="12.75">
      <c r="A117">
        <v>116</v>
      </c>
      <c r="B117">
        <v>2</v>
      </c>
      <c r="C117">
        <v>4.1</v>
      </c>
      <c r="D117">
        <f t="shared" si="12"/>
        <v>4</v>
      </c>
      <c r="E117">
        <v>5.9</v>
      </c>
      <c r="F117">
        <f t="shared" si="13"/>
        <v>6</v>
      </c>
      <c r="G117">
        <f t="shared" si="14"/>
        <v>5.9</v>
      </c>
      <c r="H117">
        <v>2.6</v>
      </c>
      <c r="I117">
        <v>4</v>
      </c>
      <c r="J117">
        <f t="shared" si="15"/>
        <v>4</v>
      </c>
      <c r="K117">
        <v>0.7</v>
      </c>
      <c r="L117">
        <f t="shared" si="16"/>
        <v>0.7</v>
      </c>
      <c r="N117" s="27">
        <v>27.73274268275854</v>
      </c>
      <c r="O117" s="27">
        <v>36.473837408365775</v>
      </c>
      <c r="P117" s="27">
        <v>-1.624</v>
      </c>
      <c r="Q117" s="28">
        <v>1</v>
      </c>
      <c r="R117" s="13">
        <f t="shared" si="17"/>
        <v>4.60432249251288</v>
      </c>
      <c r="S117">
        <f t="shared" si="18"/>
        <v>5.142857142857145</v>
      </c>
      <c r="T117">
        <f t="shared" si="19"/>
        <v>40</v>
      </c>
    </row>
    <row r="118" spans="1:20" ht="12.75">
      <c r="A118">
        <v>117</v>
      </c>
      <c r="B118">
        <v>2</v>
      </c>
      <c r="C118">
        <v>3.1</v>
      </c>
      <c r="D118">
        <f t="shared" si="12"/>
        <v>4</v>
      </c>
      <c r="E118">
        <v>5.1</v>
      </c>
      <c r="F118">
        <f t="shared" si="13"/>
        <v>6</v>
      </c>
      <c r="G118">
        <f t="shared" si="14"/>
        <v>5.1</v>
      </c>
      <c r="H118">
        <v>2.7</v>
      </c>
      <c r="I118">
        <v>4</v>
      </c>
      <c r="J118">
        <f t="shared" si="15"/>
        <v>4</v>
      </c>
      <c r="K118">
        <v>0.5</v>
      </c>
      <c r="L118">
        <f t="shared" si="16"/>
        <v>0.5</v>
      </c>
      <c r="N118" s="27">
        <v>17.729392306191354</v>
      </c>
      <c r="O118" s="27">
        <v>33.19301415137171</v>
      </c>
      <c r="P118" s="27">
        <v>-1.3274</v>
      </c>
      <c r="Q118" s="28">
        <v>1</v>
      </c>
      <c r="R118" s="13">
        <f t="shared" si="17"/>
        <v>2.475910428550609</v>
      </c>
      <c r="S118">
        <f t="shared" si="18"/>
        <v>5.7142857142857135</v>
      </c>
      <c r="T118">
        <f t="shared" si="19"/>
        <v>37.14285714285713</v>
      </c>
    </row>
    <row r="119" spans="1:20" ht="12.75">
      <c r="A119">
        <v>118</v>
      </c>
      <c r="B119">
        <v>2</v>
      </c>
      <c r="C119">
        <v>3</v>
      </c>
      <c r="D119">
        <f t="shared" si="12"/>
        <v>4</v>
      </c>
      <c r="E119">
        <v>4.3</v>
      </c>
      <c r="F119">
        <f t="shared" si="13"/>
        <v>4</v>
      </c>
      <c r="G119">
        <f t="shared" si="14"/>
        <v>4.3</v>
      </c>
      <c r="H119">
        <v>2.3</v>
      </c>
      <c r="I119">
        <v>4</v>
      </c>
      <c r="J119">
        <f t="shared" si="15"/>
        <v>4</v>
      </c>
      <c r="K119">
        <v>0.9</v>
      </c>
      <c r="L119">
        <f t="shared" si="16"/>
        <v>0.9</v>
      </c>
      <c r="N119" s="27">
        <v>26.57724265350845</v>
      </c>
      <c r="O119" s="27">
        <v>24.9982694188324</v>
      </c>
      <c r="P119" s="27">
        <v>-1.5394</v>
      </c>
      <c r="Q119" s="28">
        <v>1</v>
      </c>
      <c r="R119" s="13">
        <f t="shared" si="17"/>
        <v>2.9884660711494804</v>
      </c>
      <c r="S119">
        <f t="shared" si="18"/>
        <v>3.714285714285714</v>
      </c>
      <c r="T119">
        <f t="shared" si="19"/>
        <v>48.57142857142858</v>
      </c>
    </row>
    <row r="120" spans="7:18" ht="12.75">
      <c r="G120">
        <f t="shared" si="14"/>
      </c>
      <c r="J120">
        <f t="shared" si="15"/>
      </c>
      <c r="L120">
        <f t="shared" si="16"/>
      </c>
      <c r="N120" s="29"/>
      <c r="O120" s="29"/>
      <c r="R120" s="13"/>
    </row>
    <row r="121" spans="7:18" ht="12.75">
      <c r="G121">
        <f t="shared" si="14"/>
      </c>
      <c r="J121">
        <f t="shared" si="15"/>
      </c>
      <c r="L121">
        <f t="shared" si="16"/>
      </c>
      <c r="R121" s="13"/>
    </row>
    <row r="122" spans="7:18" ht="12.75">
      <c r="G122">
        <f t="shared" si="14"/>
      </c>
      <c r="J122">
        <f t="shared" si="15"/>
      </c>
      <c r="L122">
        <f t="shared" si="16"/>
      </c>
      <c r="R122" s="13"/>
    </row>
    <row r="123" spans="7:18" ht="12.75">
      <c r="G123">
        <f t="shared" si="14"/>
      </c>
      <c r="J123">
        <f t="shared" si="15"/>
      </c>
      <c r="L123">
        <f t="shared" si="16"/>
      </c>
      <c r="R123" s="13"/>
    </row>
    <row r="124" spans="7:18" ht="12.75">
      <c r="G124">
        <f t="shared" si="14"/>
      </c>
      <c r="J124">
        <f t="shared" si="15"/>
      </c>
      <c r="L124">
        <f t="shared" si="16"/>
      </c>
      <c r="R124" s="13"/>
    </row>
    <row r="125" spans="7:18" ht="12.75">
      <c r="G125">
        <f t="shared" si="14"/>
      </c>
      <c r="J125">
        <f t="shared" si="15"/>
      </c>
      <c r="L125">
        <f t="shared" si="16"/>
      </c>
      <c r="R125" s="13"/>
    </row>
    <row r="126" spans="7:18" ht="12.75">
      <c r="G126">
        <f t="shared" si="14"/>
      </c>
      <c r="J126">
        <f t="shared" si="15"/>
      </c>
      <c r="L126">
        <f t="shared" si="16"/>
      </c>
      <c r="R126" s="13"/>
    </row>
    <row r="127" spans="7:18" ht="12.75">
      <c r="G127">
        <f t="shared" si="14"/>
      </c>
      <c r="J127">
        <f t="shared" si="15"/>
      </c>
      <c r="L127">
        <f t="shared" si="16"/>
      </c>
      <c r="R127" s="13"/>
    </row>
    <row r="128" spans="7:18" ht="12.75">
      <c r="G128">
        <f t="shared" si="14"/>
      </c>
      <c r="J128">
        <f t="shared" si="15"/>
      </c>
      <c r="L128">
        <f t="shared" si="16"/>
      </c>
      <c r="R128" s="13"/>
    </row>
    <row r="129" spans="7:18" ht="12.75">
      <c r="G129">
        <f t="shared" si="14"/>
      </c>
      <c r="J129">
        <f t="shared" si="15"/>
      </c>
      <c r="L129">
        <f t="shared" si="16"/>
      </c>
      <c r="R129" s="13"/>
    </row>
    <row r="130" spans="7:18" ht="12.75">
      <c r="G130">
        <f t="shared" si="14"/>
      </c>
      <c r="J130">
        <f t="shared" si="15"/>
      </c>
      <c r="L130">
        <f t="shared" si="16"/>
      </c>
      <c r="R130" s="13"/>
    </row>
    <row r="131" spans="7:18" ht="12.75">
      <c r="G131">
        <f aca="true" t="shared" si="20" ref="G131:G158">IF(Q131=1,E131,"")</f>
      </c>
      <c r="J131">
        <f aca="true" t="shared" si="21" ref="J131:J158">IF(Q131=1,I131,"")</f>
      </c>
      <c r="L131">
        <f aca="true" t="shared" si="22" ref="L131:L158">IF(Q131=1,K131,"")</f>
      </c>
      <c r="R131" s="13"/>
    </row>
    <row r="132" spans="7:18" ht="12.75">
      <c r="G132">
        <f t="shared" si="20"/>
      </c>
      <c r="J132">
        <f t="shared" si="21"/>
      </c>
      <c r="L132">
        <f t="shared" si="22"/>
      </c>
      <c r="R132" s="13"/>
    </row>
    <row r="133" spans="7:18" ht="12.75">
      <c r="G133">
        <f t="shared" si="20"/>
      </c>
      <c r="J133">
        <f t="shared" si="21"/>
      </c>
      <c r="L133">
        <f t="shared" si="22"/>
      </c>
      <c r="R133" s="13"/>
    </row>
    <row r="134" spans="7:18" ht="12.75">
      <c r="G134">
        <f t="shared" si="20"/>
      </c>
      <c r="J134">
        <f t="shared" si="21"/>
      </c>
      <c r="L134">
        <f t="shared" si="22"/>
      </c>
      <c r="R134" s="13"/>
    </row>
    <row r="135" spans="7:18" ht="12.75">
      <c r="G135">
        <f t="shared" si="20"/>
      </c>
      <c r="J135">
        <f t="shared" si="21"/>
      </c>
      <c r="L135">
        <f t="shared" si="22"/>
      </c>
      <c r="R135" s="13"/>
    </row>
    <row r="136" spans="7:18" ht="12.75">
      <c r="G136">
        <f t="shared" si="20"/>
      </c>
      <c r="J136">
        <f t="shared" si="21"/>
      </c>
      <c r="L136">
        <f t="shared" si="22"/>
      </c>
      <c r="R136" s="13"/>
    </row>
    <row r="137" spans="7:18" ht="12.75">
      <c r="G137">
        <f t="shared" si="20"/>
      </c>
      <c r="J137">
        <f t="shared" si="21"/>
      </c>
      <c r="L137">
        <f t="shared" si="22"/>
      </c>
      <c r="R137" s="13"/>
    </row>
    <row r="138" spans="7:18" ht="12.75">
      <c r="G138">
        <f t="shared" si="20"/>
      </c>
      <c r="J138">
        <f t="shared" si="21"/>
      </c>
      <c r="L138">
        <f t="shared" si="22"/>
      </c>
      <c r="R138" s="13"/>
    </row>
    <row r="139" spans="7:18" ht="12.75">
      <c r="G139">
        <f t="shared" si="20"/>
      </c>
      <c r="J139">
        <f t="shared" si="21"/>
      </c>
      <c r="L139">
        <f t="shared" si="22"/>
      </c>
      <c r="R139" s="13"/>
    </row>
    <row r="140" spans="7:18" ht="12.75">
      <c r="G140">
        <f t="shared" si="20"/>
      </c>
      <c r="J140">
        <f t="shared" si="21"/>
      </c>
      <c r="L140">
        <f t="shared" si="22"/>
      </c>
      <c r="R140" s="13"/>
    </row>
    <row r="141" spans="7:18" ht="12.75">
      <c r="G141">
        <f t="shared" si="20"/>
      </c>
      <c r="J141">
        <f t="shared" si="21"/>
      </c>
      <c r="L141">
        <f t="shared" si="22"/>
      </c>
      <c r="R141" s="13"/>
    </row>
    <row r="142" spans="7:18" ht="12.75">
      <c r="G142">
        <f t="shared" si="20"/>
      </c>
      <c r="J142">
        <f t="shared" si="21"/>
      </c>
      <c r="L142">
        <f t="shared" si="22"/>
      </c>
      <c r="R142" s="13"/>
    </row>
    <row r="143" spans="7:18" ht="12.75">
      <c r="G143">
        <f t="shared" si="20"/>
      </c>
      <c r="J143">
        <f t="shared" si="21"/>
      </c>
      <c r="L143">
        <f t="shared" si="22"/>
      </c>
      <c r="R143" s="13"/>
    </row>
    <row r="144" spans="7:18" ht="12.75">
      <c r="G144">
        <f t="shared" si="20"/>
      </c>
      <c r="J144">
        <f t="shared" si="21"/>
      </c>
      <c r="L144">
        <f t="shared" si="22"/>
      </c>
      <c r="R144" s="13"/>
    </row>
    <row r="145" spans="7:18" ht="12.75">
      <c r="G145">
        <f t="shared" si="20"/>
      </c>
      <c r="J145">
        <f t="shared" si="21"/>
      </c>
      <c r="L145">
        <f t="shared" si="22"/>
      </c>
      <c r="R145" s="13"/>
    </row>
    <row r="146" spans="7:18" ht="12.75">
      <c r="G146">
        <f t="shared" si="20"/>
      </c>
      <c r="J146">
        <f t="shared" si="21"/>
      </c>
      <c r="L146">
        <f t="shared" si="22"/>
      </c>
      <c r="R146" s="13"/>
    </row>
    <row r="147" spans="7:18" ht="12.75">
      <c r="G147">
        <f t="shared" si="20"/>
      </c>
      <c r="J147">
        <f t="shared" si="21"/>
      </c>
      <c r="L147">
        <f t="shared" si="22"/>
      </c>
      <c r="R147" s="13"/>
    </row>
    <row r="148" spans="7:18" ht="12.75">
      <c r="G148">
        <f t="shared" si="20"/>
      </c>
      <c r="J148">
        <f t="shared" si="21"/>
      </c>
      <c r="L148">
        <f t="shared" si="22"/>
      </c>
      <c r="R148" s="13"/>
    </row>
    <row r="149" spans="7:18" ht="12.75">
      <c r="G149">
        <f t="shared" si="20"/>
      </c>
      <c r="J149">
        <f t="shared" si="21"/>
      </c>
      <c r="L149">
        <f t="shared" si="22"/>
      </c>
      <c r="R149" s="13"/>
    </row>
    <row r="150" spans="7:18" ht="12.75">
      <c r="G150">
        <f t="shared" si="20"/>
      </c>
      <c r="J150">
        <f t="shared" si="21"/>
      </c>
      <c r="L150">
        <f t="shared" si="22"/>
      </c>
      <c r="R150" s="13"/>
    </row>
    <row r="151" spans="7:18" ht="12.75">
      <c r="G151">
        <f t="shared" si="20"/>
      </c>
      <c r="J151">
        <f t="shared" si="21"/>
      </c>
      <c r="L151">
        <f t="shared" si="22"/>
      </c>
      <c r="R151" s="13"/>
    </row>
    <row r="152" spans="7:18" ht="12.75">
      <c r="G152">
        <f t="shared" si="20"/>
      </c>
      <c r="J152">
        <f t="shared" si="21"/>
      </c>
      <c r="L152">
        <f t="shared" si="22"/>
      </c>
      <c r="R152" s="13"/>
    </row>
    <row r="153" spans="7:18" ht="12.75">
      <c r="G153">
        <f t="shared" si="20"/>
      </c>
      <c r="J153">
        <f t="shared" si="21"/>
      </c>
      <c r="L153">
        <f t="shared" si="22"/>
      </c>
      <c r="R153" s="13"/>
    </row>
    <row r="154" spans="7:18" ht="12.75">
      <c r="G154">
        <f t="shared" si="20"/>
      </c>
      <c r="J154">
        <f t="shared" si="21"/>
      </c>
      <c r="L154">
        <f t="shared" si="22"/>
      </c>
      <c r="R154" s="13"/>
    </row>
    <row r="155" spans="7:18" ht="12.75">
      <c r="G155">
        <f t="shared" si="20"/>
      </c>
      <c r="J155">
        <f t="shared" si="21"/>
      </c>
      <c r="L155">
        <f t="shared" si="22"/>
      </c>
      <c r="R155" s="13"/>
    </row>
    <row r="156" spans="7:18" ht="12.75">
      <c r="G156">
        <f t="shared" si="20"/>
      </c>
      <c r="J156">
        <f t="shared" si="21"/>
      </c>
      <c r="L156">
        <f t="shared" si="22"/>
      </c>
      <c r="R156" s="13"/>
    </row>
    <row r="157" spans="7:18" ht="12.75">
      <c r="G157">
        <f t="shared" si="20"/>
      </c>
      <c r="J157">
        <f t="shared" si="21"/>
      </c>
      <c r="L157">
        <f t="shared" si="22"/>
      </c>
      <c r="R157" s="13"/>
    </row>
    <row r="158" spans="7:18" ht="12.75">
      <c r="G158">
        <f t="shared" si="20"/>
      </c>
      <c r="J158">
        <f t="shared" si="21"/>
      </c>
      <c r="L158">
        <f t="shared" si="22"/>
      </c>
      <c r="R158" s="13"/>
    </row>
    <row r="159" ht="12.75">
      <c r="R159" s="13"/>
    </row>
  </sheetData>
  <mergeCells count="3">
    <mergeCell ref="AC1:AD1"/>
    <mergeCell ref="AE1:AF1"/>
    <mergeCell ref="AE19:AF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 KALLONEN (MMKAB_OPISK)</dc:creator>
  <cp:keywords/>
  <dc:description/>
  <cp:lastModifiedBy>jkallone</cp:lastModifiedBy>
  <cp:lastPrinted>2001-06-07T11:27:13Z</cp:lastPrinted>
  <dcterms:created xsi:type="dcterms:W3CDTF">2001-06-07T10:54:48Z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