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12072002" sheetId="1" r:id="rId1"/>
    <sheet name="Sampling" sheetId="2" r:id="rId2"/>
    <sheet name="Crown width + error checking" sheetId="3" r:id="rId3"/>
  </sheets>
  <definedNames>
    <definedName name="_xlnm.Print_Titles" localSheetId="0">'12072002'!$1:$1</definedName>
  </definedNames>
  <calcPr fullCalcOnLoad="1"/>
</workbook>
</file>

<file path=xl/sharedStrings.xml><?xml version="1.0" encoding="utf-8"?>
<sst xmlns="http://schemas.openxmlformats.org/spreadsheetml/2006/main" count="204" uniqueCount="63">
  <si>
    <t>Lab</t>
  </si>
  <si>
    <t>NO</t>
  </si>
  <si>
    <t>Strip</t>
  </si>
  <si>
    <t>PL</t>
  </si>
  <si>
    <t>ST</t>
  </si>
  <si>
    <t>X</t>
  </si>
  <si>
    <t>Y</t>
  </si>
  <si>
    <t>Z</t>
  </si>
  <si>
    <t>d</t>
  </si>
  <si>
    <t>h</t>
  </si>
  <si>
    <t>Et.</t>
  </si>
  <si>
    <t>Ast</t>
  </si>
  <si>
    <t>Lat</t>
  </si>
  <si>
    <t>Lara</t>
  </si>
  <si>
    <t>Tyvi</t>
  </si>
  <si>
    <t>Huom</t>
  </si>
  <si>
    <t>v</t>
  </si>
  <si>
    <t>2 latvaa</t>
  </si>
  <si>
    <t>mitätön latv.</t>
  </si>
  <si>
    <t>^2</t>
  </si>
  <si>
    <t>(SUM)</t>
  </si>
  <si>
    <t>Int division</t>
  </si>
  <si>
    <t>PPS</t>
  </si>
  <si>
    <t>L</t>
  </si>
  <si>
    <t>Dc(max)</t>
  </si>
  <si>
    <t>Dc(perp.)</t>
  </si>
  <si>
    <t>H/V</t>
  </si>
  <si>
    <t>Ast.</t>
  </si>
  <si>
    <t>Latval.</t>
  </si>
  <si>
    <t>Laral.</t>
  </si>
  <si>
    <t>Tyvil.</t>
  </si>
  <si>
    <t>Lisä</t>
  </si>
  <si>
    <t>d_13_tark</t>
  </si>
  <si>
    <t>Mitatut</t>
  </si>
  <si>
    <t>Erot</t>
  </si>
  <si>
    <t>Pituus</t>
  </si>
  <si>
    <t>D(h)</t>
  </si>
  <si>
    <t>D(hc)</t>
  </si>
  <si>
    <t>D(d)</t>
  </si>
  <si>
    <t>Dcrown</t>
  </si>
  <si>
    <t>average</t>
  </si>
  <si>
    <t>min</t>
  </si>
  <si>
    <t>max</t>
  </si>
  <si>
    <t>stdev</t>
  </si>
  <si>
    <t>Lisätarkistukset</t>
  </si>
  <si>
    <t>hc 11.7 vaihd. -&gt; 9.8</t>
  </si>
  <si>
    <t>hc 6.9 vaihd. 4.9</t>
  </si>
  <si>
    <t>lisätark hc 4.9</t>
  </si>
  <si>
    <t>lisätark hc 9.8</t>
  </si>
  <si>
    <t>LU</t>
  </si>
  <si>
    <t>d13</t>
  </si>
  <si>
    <t>d6</t>
  </si>
  <si>
    <t>hc</t>
  </si>
  <si>
    <t>Dcm</t>
  </si>
  <si>
    <t>Dcp</t>
  </si>
  <si>
    <t>Dummy</t>
  </si>
  <si>
    <t>V</t>
  </si>
  <si>
    <t>nro</t>
  </si>
  <si>
    <t>d1.3, cm</t>
  </si>
  <si>
    <t>d6, cm</t>
  </si>
  <si>
    <t>diff</t>
  </si>
  <si>
    <t>d13 1997 check</t>
  </si>
  <si>
    <t>mean</t>
  </si>
</sst>
</file>

<file path=xl/styles.xml><?xml version="1.0" encoding="utf-8"?>
<styleSheet xmlns="http://schemas.openxmlformats.org/spreadsheetml/2006/main">
  <numFmts count="1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7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2"/>
  <sheetViews>
    <sheetView tabSelected="1" workbookViewId="0" topLeftCell="A1">
      <selection activeCell="W12" sqref="W12"/>
    </sheetView>
  </sheetViews>
  <sheetFormatPr defaultColWidth="9.140625" defaultRowHeight="12.75"/>
  <cols>
    <col min="1" max="1" width="4.57421875" style="22" customWidth="1"/>
    <col min="2" max="2" width="4.7109375" style="23" customWidth="1"/>
    <col min="3" max="3" width="5.00390625" style="22" customWidth="1"/>
    <col min="4" max="4" width="3.421875" style="22" customWidth="1"/>
    <col min="5" max="5" width="5.8515625" style="22" customWidth="1"/>
    <col min="6" max="8" width="5.421875" style="22" customWidth="1"/>
    <col min="9" max="9" width="5.8515625" style="22" customWidth="1"/>
    <col min="10" max="10" width="5.7109375" style="22" customWidth="1"/>
    <col min="11" max="11" width="5.421875" style="23" customWidth="1"/>
    <col min="12" max="12" width="7.00390625" style="22" customWidth="1"/>
    <col min="13" max="13" width="5.7109375" style="22" customWidth="1"/>
    <col min="14" max="15" width="5.57421875" style="22" customWidth="1"/>
    <col min="16" max="16" width="5.8515625" style="22" customWidth="1"/>
    <col min="17" max="18" width="5.7109375" style="22" customWidth="1"/>
    <col min="19" max="19" width="19.7109375" style="22" customWidth="1"/>
    <col min="20" max="23" width="9.140625" style="22" customWidth="1"/>
    <col min="24" max="25" width="9.140625" style="25" customWidth="1"/>
    <col min="26" max="16384" width="9.140625" style="22" customWidth="1"/>
  </cols>
  <sheetData>
    <row r="1" spans="1:28" ht="17.25" customHeight="1">
      <c r="A1" s="18" t="s">
        <v>2</v>
      </c>
      <c r="B1" s="19" t="s">
        <v>1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7</v>
      </c>
      <c r="H1" s="18" t="s">
        <v>50</v>
      </c>
      <c r="I1" s="18" t="s">
        <v>51</v>
      </c>
      <c r="J1" s="18" t="s">
        <v>9</v>
      </c>
      <c r="K1" s="18" t="s">
        <v>50</v>
      </c>
      <c r="L1" s="18" t="s">
        <v>9</v>
      </c>
      <c r="M1" s="18" t="s">
        <v>52</v>
      </c>
      <c r="N1" s="20" t="s">
        <v>50</v>
      </c>
      <c r="O1" s="20" t="s">
        <v>10</v>
      </c>
      <c r="P1" s="20" t="s">
        <v>11</v>
      </c>
      <c r="Q1" s="20" t="s">
        <v>12</v>
      </c>
      <c r="R1" s="20" t="s">
        <v>13</v>
      </c>
      <c r="S1" s="20" t="s">
        <v>14</v>
      </c>
      <c r="T1" s="20" t="s">
        <v>15</v>
      </c>
      <c r="U1" s="19" t="s">
        <v>49</v>
      </c>
      <c r="V1" s="20" t="s">
        <v>9</v>
      </c>
      <c r="W1" s="20" t="s">
        <v>52</v>
      </c>
      <c r="X1" s="21" t="s">
        <v>53</v>
      </c>
      <c r="Y1" s="21" t="s">
        <v>54</v>
      </c>
      <c r="Z1" s="20" t="s">
        <v>55</v>
      </c>
      <c r="AB1" s="22" t="s">
        <v>61</v>
      </c>
    </row>
    <row r="2" spans="1:32" ht="17.25" customHeight="1">
      <c r="A2" s="22">
        <v>1</v>
      </c>
      <c r="B2" s="23">
        <v>83</v>
      </c>
      <c r="C2" s="22">
        <v>3</v>
      </c>
      <c r="D2" s="22">
        <v>1</v>
      </c>
      <c r="E2" s="24">
        <v>0.7567315993550071</v>
      </c>
      <c r="F2" s="24">
        <v>0.4075620278406872</v>
      </c>
      <c r="G2" s="24">
        <v>-0.188</v>
      </c>
      <c r="H2" s="22">
        <v>180</v>
      </c>
      <c r="J2" s="22">
        <v>16</v>
      </c>
      <c r="K2" s="22">
        <v>195</v>
      </c>
      <c r="L2" s="22">
        <v>18.5</v>
      </c>
      <c r="M2" s="22">
        <v>6.2</v>
      </c>
      <c r="N2" s="22">
        <v>204</v>
      </c>
      <c r="O2" s="22">
        <v>16.4</v>
      </c>
      <c r="P2" s="22" t="s">
        <v>56</v>
      </c>
      <c r="Q2" s="22">
        <v>19</v>
      </c>
      <c r="R2" s="22">
        <v>7.8</v>
      </c>
      <c r="U2" s="22">
        <v>11</v>
      </c>
      <c r="V2" s="22">
        <v>19</v>
      </c>
      <c r="W2" s="22">
        <v>7.8</v>
      </c>
      <c r="Z2" s="26">
        <v>-99</v>
      </c>
      <c r="AB2" t="s">
        <v>57</v>
      </c>
      <c r="AC2" t="s">
        <v>58</v>
      </c>
      <c r="AD2" t="s">
        <v>59</v>
      </c>
      <c r="AE2" s="22" t="s">
        <v>50</v>
      </c>
      <c r="AF2" s="22" t="s">
        <v>60</v>
      </c>
    </row>
    <row r="3" spans="1:32" ht="17.25" customHeight="1">
      <c r="A3" s="22">
        <v>1</v>
      </c>
      <c r="B3" s="23">
        <v>82</v>
      </c>
      <c r="C3" s="22">
        <v>3</v>
      </c>
      <c r="D3" s="22">
        <v>1</v>
      </c>
      <c r="E3" s="24">
        <v>9.333586846499916</v>
      </c>
      <c r="F3" s="24">
        <v>2.2809941908833924</v>
      </c>
      <c r="G3" s="24">
        <v>-0.434</v>
      </c>
      <c r="H3" s="22">
        <v>100</v>
      </c>
      <c r="J3" s="22">
        <v>15.2</v>
      </c>
      <c r="K3" s="22">
        <v>104</v>
      </c>
      <c r="L3" s="22">
        <v>16.3</v>
      </c>
      <c r="M3" s="22">
        <v>10</v>
      </c>
      <c r="N3" s="22">
        <v>110</v>
      </c>
      <c r="O3" s="22">
        <v>19.9</v>
      </c>
      <c r="P3" s="22" t="s">
        <v>56</v>
      </c>
      <c r="Q3" s="22">
        <v>16.5</v>
      </c>
      <c r="R3" s="22">
        <v>10.8</v>
      </c>
      <c r="T3" s="22" t="s">
        <v>18</v>
      </c>
      <c r="U3" s="22">
        <v>11</v>
      </c>
      <c r="V3" s="22">
        <v>16.5</v>
      </c>
      <c r="W3" s="22">
        <v>10.8</v>
      </c>
      <c r="Z3" s="26">
        <v>-99</v>
      </c>
      <c r="AB3" s="28">
        <v>4</v>
      </c>
      <c r="AC3">
        <v>14.2</v>
      </c>
      <c r="AD3">
        <v>10.9</v>
      </c>
      <c r="AE3" s="22">
        <f>VLOOKUP(AB3,$B$2:$H$84,7,FALSE)/10</f>
        <v>15</v>
      </c>
      <c r="AF3" s="22">
        <f>AE3-AC3</f>
        <v>0.8000000000000007</v>
      </c>
    </row>
    <row r="4" spans="1:32" ht="17.25" customHeight="1">
      <c r="A4" s="22">
        <v>1</v>
      </c>
      <c r="B4" s="23">
        <v>81</v>
      </c>
      <c r="C4" s="22">
        <v>3</v>
      </c>
      <c r="D4" s="22">
        <v>1</v>
      </c>
      <c r="E4" s="24">
        <v>5.512562421245128</v>
      </c>
      <c r="F4" s="24">
        <v>2.7186211343024715</v>
      </c>
      <c r="G4" s="24">
        <v>-0.328</v>
      </c>
      <c r="H4" s="22">
        <v>150</v>
      </c>
      <c r="J4" s="22">
        <v>15.9</v>
      </c>
      <c r="K4" s="22">
        <v>160</v>
      </c>
      <c r="L4" s="22">
        <v>19.2</v>
      </c>
      <c r="M4" s="22">
        <v>7.8</v>
      </c>
      <c r="N4" s="22">
        <v>169</v>
      </c>
      <c r="O4" s="22">
        <v>14.4</v>
      </c>
      <c r="P4" s="22" t="s">
        <v>56</v>
      </c>
      <c r="Q4" s="22">
        <v>19.2</v>
      </c>
      <c r="R4" s="22">
        <v>9.2</v>
      </c>
      <c r="U4" s="22">
        <v>11</v>
      </c>
      <c r="V4" s="22">
        <v>19.2</v>
      </c>
      <c r="W4" s="22">
        <v>9.2</v>
      </c>
      <c r="Z4" s="26">
        <v>-99</v>
      </c>
      <c r="AB4" s="28">
        <v>15</v>
      </c>
      <c r="AC4">
        <v>16.2</v>
      </c>
      <c r="AD4">
        <v>13.2</v>
      </c>
      <c r="AE4" s="22">
        <f aca="true" t="shared" si="0" ref="AE4:AE12">VLOOKUP(AB4,$B$2:$H$84,7,FALSE)/10</f>
        <v>16.3</v>
      </c>
      <c r="AF4" s="22">
        <f aca="true" t="shared" si="1" ref="AF4:AF12">AE4-AC4</f>
        <v>0.10000000000000142</v>
      </c>
    </row>
    <row r="5" spans="1:32" ht="17.25" customHeight="1">
      <c r="A5" s="22">
        <v>1</v>
      </c>
      <c r="B5" s="23">
        <v>80</v>
      </c>
      <c r="C5" s="22">
        <v>3</v>
      </c>
      <c r="D5" s="22">
        <v>1</v>
      </c>
      <c r="E5" s="24">
        <v>1.174565474283693</v>
      </c>
      <c r="F5" s="24">
        <v>6.218219895325408</v>
      </c>
      <c r="G5" s="24">
        <v>-0.133</v>
      </c>
      <c r="H5" s="22">
        <v>155</v>
      </c>
      <c r="J5" s="22">
        <v>15.5</v>
      </c>
      <c r="K5" s="22">
        <v>159</v>
      </c>
      <c r="L5" s="22">
        <v>18.9</v>
      </c>
      <c r="M5" s="22">
        <v>6.8</v>
      </c>
      <c r="N5" s="22">
        <v>174</v>
      </c>
      <c r="O5" s="22">
        <v>16.5</v>
      </c>
      <c r="P5" s="22" t="s">
        <v>56</v>
      </c>
      <c r="Q5" s="22">
        <v>19.2</v>
      </c>
      <c r="R5" s="22">
        <v>6.6</v>
      </c>
      <c r="U5" s="22">
        <v>11</v>
      </c>
      <c r="V5" s="22">
        <v>19.2</v>
      </c>
      <c r="W5" s="22">
        <v>6.6</v>
      </c>
      <c r="Z5" s="26">
        <v>-99</v>
      </c>
      <c r="AB5" s="28">
        <v>22</v>
      </c>
      <c r="AC5">
        <v>21.2</v>
      </c>
      <c r="AD5">
        <v>17.9</v>
      </c>
      <c r="AE5" s="22">
        <f t="shared" si="0"/>
        <v>20.9</v>
      </c>
      <c r="AF5" s="22">
        <f t="shared" si="1"/>
        <v>-0.3000000000000007</v>
      </c>
    </row>
    <row r="6" spans="1:32" ht="17.25" customHeight="1">
      <c r="A6" s="22">
        <v>1</v>
      </c>
      <c r="B6" s="23">
        <v>79</v>
      </c>
      <c r="C6" s="22">
        <v>3</v>
      </c>
      <c r="D6" s="22">
        <v>1</v>
      </c>
      <c r="E6" s="24">
        <v>4.614961940891548</v>
      </c>
      <c r="F6" s="24">
        <v>6.648124713340034</v>
      </c>
      <c r="G6" s="24">
        <v>-0.20600000000000002</v>
      </c>
      <c r="H6" s="22">
        <v>108</v>
      </c>
      <c r="J6" s="22">
        <v>14.2</v>
      </c>
      <c r="K6" s="22">
        <v>115</v>
      </c>
      <c r="L6" s="22">
        <v>16.8</v>
      </c>
      <c r="M6" s="22">
        <v>9.1</v>
      </c>
      <c r="N6" s="22">
        <v>123</v>
      </c>
      <c r="O6" s="22">
        <v>14.9</v>
      </c>
      <c r="P6" s="22" t="s">
        <v>56</v>
      </c>
      <c r="Q6" s="22">
        <v>17.9</v>
      </c>
      <c r="R6" s="22">
        <v>11.2</v>
      </c>
      <c r="U6" s="22">
        <v>11</v>
      </c>
      <c r="V6" s="22">
        <v>17.9</v>
      </c>
      <c r="W6" s="22">
        <v>11.2</v>
      </c>
      <c r="Z6" s="26">
        <v>-99</v>
      </c>
      <c r="AB6" s="28">
        <v>29</v>
      </c>
      <c r="AC6">
        <v>19.1</v>
      </c>
      <c r="AD6">
        <v>15.5</v>
      </c>
      <c r="AE6" s="22">
        <f t="shared" si="0"/>
        <v>19.6</v>
      </c>
      <c r="AF6" s="22">
        <f t="shared" si="1"/>
        <v>0.5</v>
      </c>
    </row>
    <row r="7" spans="1:32" ht="17.25" customHeight="1">
      <c r="A7" s="22">
        <v>1</v>
      </c>
      <c r="B7" s="23">
        <v>78</v>
      </c>
      <c r="C7" s="22">
        <v>3</v>
      </c>
      <c r="D7" s="22">
        <v>1</v>
      </c>
      <c r="E7" s="24">
        <v>7.451606947640609</v>
      </c>
      <c r="F7" s="24">
        <v>8.732047721919194</v>
      </c>
      <c r="G7" s="24">
        <v>-0.3</v>
      </c>
      <c r="H7" s="22">
        <v>113</v>
      </c>
      <c r="I7" s="22">
        <v>9.7</v>
      </c>
      <c r="J7" s="22">
        <v>15.3</v>
      </c>
      <c r="K7" s="22">
        <v>126</v>
      </c>
      <c r="L7" s="22">
        <v>16.9</v>
      </c>
      <c r="M7" s="22">
        <v>7.6</v>
      </c>
      <c r="N7" s="22">
        <v>138</v>
      </c>
      <c r="O7" s="22">
        <v>15.2</v>
      </c>
      <c r="P7" s="22" t="s">
        <v>56</v>
      </c>
      <c r="Q7" s="22">
        <v>18.7</v>
      </c>
      <c r="R7" s="22">
        <v>9.8</v>
      </c>
      <c r="U7" s="22">
        <v>11</v>
      </c>
      <c r="V7" s="22">
        <v>18.7</v>
      </c>
      <c r="W7" s="22">
        <v>9.8</v>
      </c>
      <c r="Z7" s="26">
        <v>-99</v>
      </c>
      <c r="AB7" s="28">
        <v>37</v>
      </c>
      <c r="AC7">
        <v>15.7</v>
      </c>
      <c r="AD7">
        <v>12.6</v>
      </c>
      <c r="AE7" s="22">
        <f t="shared" si="0"/>
        <v>15.6</v>
      </c>
      <c r="AF7" s="22">
        <f t="shared" si="1"/>
        <v>-0.09999999999999964</v>
      </c>
    </row>
    <row r="8" spans="1:32" ht="17.25" customHeight="1">
      <c r="A8" s="22">
        <v>1</v>
      </c>
      <c r="B8" s="23">
        <v>77</v>
      </c>
      <c r="C8" s="22">
        <v>3</v>
      </c>
      <c r="D8" s="22">
        <v>1</v>
      </c>
      <c r="E8" s="24">
        <v>4.477262852546418</v>
      </c>
      <c r="F8" s="24">
        <v>9.807094792506492</v>
      </c>
      <c r="G8" s="24">
        <v>-0.14100000000000001</v>
      </c>
      <c r="H8" s="22">
        <v>156</v>
      </c>
      <c r="J8" s="22">
        <v>16.7</v>
      </c>
      <c r="K8" s="22">
        <v>170</v>
      </c>
      <c r="L8" s="22">
        <v>18.7</v>
      </c>
      <c r="M8" s="22">
        <v>6.8</v>
      </c>
      <c r="N8" s="22">
        <v>185</v>
      </c>
      <c r="O8" s="22">
        <v>17.7</v>
      </c>
      <c r="P8" s="22" t="s">
        <v>56</v>
      </c>
      <c r="Q8" s="22">
        <v>19.6</v>
      </c>
      <c r="R8" s="22">
        <v>8.3</v>
      </c>
      <c r="U8" s="22">
        <v>11</v>
      </c>
      <c r="V8" s="22">
        <v>19.6</v>
      </c>
      <c r="W8" s="22">
        <v>8.3</v>
      </c>
      <c r="X8" s="25">
        <v>3.5</v>
      </c>
      <c r="Y8" s="25">
        <v>2.9</v>
      </c>
      <c r="Z8" s="26">
        <v>-99</v>
      </c>
      <c r="AB8" s="28">
        <v>47</v>
      </c>
      <c r="AC8">
        <v>17.8</v>
      </c>
      <c r="AD8">
        <v>13.4</v>
      </c>
      <c r="AE8" s="22">
        <f t="shared" si="0"/>
        <v>17.7</v>
      </c>
      <c r="AF8" s="22">
        <f t="shared" si="1"/>
        <v>-0.10000000000000142</v>
      </c>
    </row>
    <row r="9" spans="1:32" ht="17.25" customHeight="1">
      <c r="A9" s="22">
        <v>1</v>
      </c>
      <c r="B9" s="23">
        <v>76</v>
      </c>
      <c r="C9" s="22">
        <v>3</v>
      </c>
      <c r="D9" s="22">
        <v>1</v>
      </c>
      <c r="E9" s="24">
        <v>2.0541671127309655</v>
      </c>
      <c r="F9" s="24">
        <v>10.566467583491399</v>
      </c>
      <c r="G9" s="24">
        <v>-0.040999999999999995</v>
      </c>
      <c r="H9" s="22">
        <v>193</v>
      </c>
      <c r="J9" s="22">
        <v>17.4</v>
      </c>
      <c r="K9" s="22">
        <v>211</v>
      </c>
      <c r="L9" s="22">
        <v>19.7</v>
      </c>
      <c r="M9" s="22">
        <v>9.8</v>
      </c>
      <c r="N9" s="22">
        <v>221</v>
      </c>
      <c r="O9" s="22">
        <v>15.4</v>
      </c>
      <c r="P9" s="22" t="s">
        <v>56</v>
      </c>
      <c r="Q9" s="22">
        <v>21.1</v>
      </c>
      <c r="R9" s="22">
        <v>10.1</v>
      </c>
      <c r="T9" s="22" t="s">
        <v>17</v>
      </c>
      <c r="U9" s="22">
        <v>11</v>
      </c>
      <c r="V9" s="22">
        <v>21.1</v>
      </c>
      <c r="W9" s="22">
        <v>10.1</v>
      </c>
      <c r="Z9" s="26">
        <v>-99</v>
      </c>
      <c r="AB9" s="28">
        <v>56</v>
      </c>
      <c r="AC9">
        <v>14.8</v>
      </c>
      <c r="AD9">
        <v>11.7</v>
      </c>
      <c r="AE9" s="22">
        <f t="shared" si="0"/>
        <v>14.7</v>
      </c>
      <c r="AF9" s="22">
        <f t="shared" si="1"/>
        <v>-0.10000000000000142</v>
      </c>
    </row>
    <row r="10" spans="1:32" ht="17.25" customHeight="1">
      <c r="A10" s="22">
        <v>1</v>
      </c>
      <c r="B10" s="23">
        <v>74</v>
      </c>
      <c r="C10" s="22">
        <v>3</v>
      </c>
      <c r="D10" s="22">
        <v>1</v>
      </c>
      <c r="E10" s="24">
        <v>9.983173330872011</v>
      </c>
      <c r="F10" s="24">
        <v>13.52503182864151</v>
      </c>
      <c r="G10" s="24">
        <v>0.056999999999999995</v>
      </c>
      <c r="H10" s="22">
        <v>199</v>
      </c>
      <c r="J10" s="22">
        <v>15.6</v>
      </c>
      <c r="K10" s="22">
        <v>220</v>
      </c>
      <c r="L10" s="22">
        <v>19.4</v>
      </c>
      <c r="M10" s="22">
        <v>4.7</v>
      </c>
      <c r="N10" s="22">
        <v>234</v>
      </c>
      <c r="O10" s="22">
        <v>16.3</v>
      </c>
      <c r="P10" s="22" t="s">
        <v>56</v>
      </c>
      <c r="Q10" s="22">
        <v>20.5</v>
      </c>
      <c r="R10" s="22">
        <v>8.1</v>
      </c>
      <c r="U10" s="22">
        <v>11</v>
      </c>
      <c r="V10" s="22">
        <v>20.5</v>
      </c>
      <c r="W10" s="22">
        <v>8.1</v>
      </c>
      <c r="Z10" s="26">
        <v>-99</v>
      </c>
      <c r="AB10" s="28">
        <v>63</v>
      </c>
      <c r="AC10">
        <v>15.2</v>
      </c>
      <c r="AD10">
        <v>12.9</v>
      </c>
      <c r="AE10" s="22">
        <f t="shared" si="0"/>
        <v>15.9</v>
      </c>
      <c r="AF10" s="22">
        <f t="shared" si="1"/>
        <v>0.7000000000000011</v>
      </c>
    </row>
    <row r="11" spans="1:32" ht="17.25" customHeight="1">
      <c r="A11" s="22">
        <v>1</v>
      </c>
      <c r="B11" s="23">
        <v>75</v>
      </c>
      <c r="C11" s="22">
        <v>3</v>
      </c>
      <c r="D11" s="22">
        <v>1</v>
      </c>
      <c r="E11" s="24">
        <v>0.667445928265397</v>
      </c>
      <c r="F11" s="24">
        <v>13.7131168102967</v>
      </c>
      <c r="G11" s="24">
        <v>0.5404</v>
      </c>
      <c r="H11" s="22">
        <v>190</v>
      </c>
      <c r="J11" s="22">
        <v>16.8</v>
      </c>
      <c r="K11" s="22">
        <v>199</v>
      </c>
      <c r="L11" s="22">
        <v>19.5</v>
      </c>
      <c r="M11" s="22">
        <v>8.7</v>
      </c>
      <c r="N11" s="22">
        <v>220</v>
      </c>
      <c r="O11" s="22">
        <v>15.8</v>
      </c>
      <c r="P11" s="22" t="s">
        <v>56</v>
      </c>
      <c r="Q11" s="22">
        <v>21.5</v>
      </c>
      <c r="R11" s="22">
        <v>10.6</v>
      </c>
      <c r="U11" s="22">
        <v>11</v>
      </c>
      <c r="V11" s="22">
        <v>21.5</v>
      </c>
      <c r="W11" s="22">
        <v>10.6</v>
      </c>
      <c r="X11" s="25">
        <v>5.67</v>
      </c>
      <c r="Y11" s="25">
        <v>3.9</v>
      </c>
      <c r="Z11" s="26">
        <v>-99</v>
      </c>
      <c r="AB11" s="28">
        <v>71</v>
      </c>
      <c r="AC11">
        <v>16.1</v>
      </c>
      <c r="AD11">
        <v>12</v>
      </c>
      <c r="AE11" s="22">
        <f t="shared" si="0"/>
        <v>15.4</v>
      </c>
      <c r="AF11" s="22">
        <f t="shared" si="1"/>
        <v>-0.7000000000000011</v>
      </c>
    </row>
    <row r="12" spans="1:33" ht="17.25" customHeight="1">
      <c r="A12" s="22">
        <v>1</v>
      </c>
      <c r="B12" s="23">
        <v>73</v>
      </c>
      <c r="C12" s="22">
        <v>3</v>
      </c>
      <c r="D12" s="22">
        <v>1</v>
      </c>
      <c r="E12" s="24">
        <v>6.893980746596453</v>
      </c>
      <c r="F12" s="24">
        <v>15.29908091963558</v>
      </c>
      <c r="G12" s="24">
        <v>0.15339999999999998</v>
      </c>
      <c r="H12" s="22">
        <v>209</v>
      </c>
      <c r="J12" s="22">
        <v>18</v>
      </c>
      <c r="K12" s="22">
        <v>225</v>
      </c>
      <c r="L12" s="22">
        <v>20.6</v>
      </c>
      <c r="M12" s="22">
        <v>5.5</v>
      </c>
      <c r="N12" s="22">
        <v>237</v>
      </c>
      <c r="O12" s="22">
        <v>17.5</v>
      </c>
      <c r="P12" s="22" t="s">
        <v>56</v>
      </c>
      <c r="Q12" s="22">
        <v>21.1</v>
      </c>
      <c r="R12" s="22">
        <v>8.8</v>
      </c>
      <c r="U12" s="22">
        <v>11</v>
      </c>
      <c r="V12" s="22">
        <v>21.1</v>
      </c>
      <c r="W12" s="22">
        <v>8.8</v>
      </c>
      <c r="Z12" s="26">
        <v>-99</v>
      </c>
      <c r="AB12" s="28">
        <v>78</v>
      </c>
      <c r="AC12">
        <v>11.7</v>
      </c>
      <c r="AD12">
        <v>9.7</v>
      </c>
      <c r="AE12" s="22">
        <f t="shared" si="0"/>
        <v>11.3</v>
      </c>
      <c r="AF12" s="22">
        <f t="shared" si="1"/>
        <v>-0.3999999999999986</v>
      </c>
      <c r="AG12" s="25"/>
    </row>
    <row r="13" spans="1:33" ht="17.25" customHeight="1">
      <c r="A13" s="22">
        <v>1</v>
      </c>
      <c r="B13" s="23">
        <v>72</v>
      </c>
      <c r="C13" s="22">
        <v>3</v>
      </c>
      <c r="D13" s="22">
        <v>1</v>
      </c>
      <c r="E13" s="24">
        <v>5.491147767113357</v>
      </c>
      <c r="F13" s="24">
        <v>18.977510561707664</v>
      </c>
      <c r="G13" s="24">
        <v>0.5354</v>
      </c>
      <c r="H13" s="22">
        <v>156</v>
      </c>
      <c r="J13" s="22">
        <v>15.8</v>
      </c>
      <c r="K13" s="22">
        <v>168</v>
      </c>
      <c r="L13" s="22">
        <v>18.1</v>
      </c>
      <c r="M13" s="22">
        <v>6.9</v>
      </c>
      <c r="N13" s="22">
        <v>178</v>
      </c>
      <c r="O13" s="22">
        <v>14.5</v>
      </c>
      <c r="P13" s="22" t="s">
        <v>56</v>
      </c>
      <c r="Q13" s="22">
        <v>18.2</v>
      </c>
      <c r="R13" s="22">
        <v>10.2</v>
      </c>
      <c r="U13" s="22">
        <v>11</v>
      </c>
      <c r="V13" s="22">
        <v>18.2</v>
      </c>
      <c r="W13" s="22">
        <v>10.2</v>
      </c>
      <c r="Z13" s="26">
        <v>-99</v>
      </c>
      <c r="AE13" s="22" t="s">
        <v>41</v>
      </c>
      <c r="AF13" s="25">
        <f>MIN(AF3:AF12)</f>
        <v>-0.7000000000000011</v>
      </c>
      <c r="AG13" s="25"/>
    </row>
    <row r="14" spans="1:33" ht="17.25" customHeight="1">
      <c r="A14" s="22">
        <v>1</v>
      </c>
      <c r="B14" s="23">
        <v>71</v>
      </c>
      <c r="C14" s="22">
        <v>3</v>
      </c>
      <c r="D14" s="22">
        <v>1</v>
      </c>
      <c r="E14" s="24">
        <v>9.003891788666227</v>
      </c>
      <c r="F14" s="24">
        <v>20.581709564027687</v>
      </c>
      <c r="G14" s="24">
        <v>0.8234</v>
      </c>
      <c r="H14" s="22">
        <v>154</v>
      </c>
      <c r="I14" s="22">
        <v>12</v>
      </c>
      <c r="J14" s="22">
        <v>16.4</v>
      </c>
      <c r="K14" s="22">
        <v>167</v>
      </c>
      <c r="L14" s="22">
        <v>19.7</v>
      </c>
      <c r="M14" s="22">
        <v>8.5</v>
      </c>
      <c r="N14" s="22">
        <v>172</v>
      </c>
      <c r="O14" s="22">
        <v>17</v>
      </c>
      <c r="P14" s="22" t="s">
        <v>56</v>
      </c>
      <c r="Q14" s="22">
        <v>19.2</v>
      </c>
      <c r="R14" s="22">
        <v>9.8</v>
      </c>
      <c r="U14" s="22">
        <v>11</v>
      </c>
      <c r="V14" s="22">
        <v>19.2</v>
      </c>
      <c r="W14" s="22">
        <v>9.8</v>
      </c>
      <c r="X14" s="25">
        <v>3.16</v>
      </c>
      <c r="Y14" s="25">
        <v>2.67</v>
      </c>
      <c r="Z14" s="26">
        <v>-99</v>
      </c>
      <c r="AE14" s="22" t="s">
        <v>42</v>
      </c>
      <c r="AF14" s="25">
        <f>MAX(AF3:AF12)</f>
        <v>0.8000000000000007</v>
      </c>
      <c r="AG14" s="25"/>
    </row>
    <row r="15" spans="1:33" ht="17.25" customHeight="1">
      <c r="A15" s="22">
        <v>1</v>
      </c>
      <c r="B15" s="23">
        <v>69</v>
      </c>
      <c r="C15" s="22">
        <v>3</v>
      </c>
      <c r="D15" s="22">
        <v>1</v>
      </c>
      <c r="E15" s="24">
        <v>6.497065284119262</v>
      </c>
      <c r="F15" s="24">
        <v>22.92454222474011</v>
      </c>
      <c r="G15" s="24">
        <v>1.0544</v>
      </c>
      <c r="H15" s="22">
        <v>204</v>
      </c>
      <c r="J15" s="22">
        <v>17.6</v>
      </c>
      <c r="K15" s="22">
        <v>223</v>
      </c>
      <c r="L15" s="22">
        <v>20</v>
      </c>
      <c r="M15" s="22">
        <v>6.2</v>
      </c>
      <c r="N15" s="22">
        <v>245</v>
      </c>
      <c r="O15" s="22">
        <v>18</v>
      </c>
      <c r="P15" s="22" t="s">
        <v>56</v>
      </c>
      <c r="Q15" s="22">
        <v>20.8</v>
      </c>
      <c r="R15" s="22">
        <v>6.8</v>
      </c>
      <c r="U15" s="22">
        <v>11</v>
      </c>
      <c r="V15" s="22">
        <v>20.8</v>
      </c>
      <c r="W15" s="22">
        <v>6.8</v>
      </c>
      <c r="Z15" s="26">
        <v>-99</v>
      </c>
      <c r="AE15" s="22" t="s">
        <v>62</v>
      </c>
      <c r="AF15" s="24">
        <f>AVERAGE(AF3:AF12)</f>
        <v>0.040000000000000036</v>
      </c>
      <c r="AG15" s="25"/>
    </row>
    <row r="16" spans="1:33" ht="17.25" customHeight="1">
      <c r="A16" s="22">
        <v>1</v>
      </c>
      <c r="B16" s="23">
        <v>70</v>
      </c>
      <c r="C16" s="22">
        <v>3</v>
      </c>
      <c r="D16" s="22">
        <v>1</v>
      </c>
      <c r="E16" s="24">
        <v>9.743914641510786</v>
      </c>
      <c r="F16" s="24">
        <v>23.497668956280574</v>
      </c>
      <c r="G16" s="24">
        <v>1.4234</v>
      </c>
      <c r="H16" s="22">
        <v>161</v>
      </c>
      <c r="J16" s="22">
        <v>16.2</v>
      </c>
      <c r="K16" s="22">
        <v>172</v>
      </c>
      <c r="L16" s="22">
        <v>18.6</v>
      </c>
      <c r="M16" s="22">
        <v>7.1</v>
      </c>
      <c r="N16" s="22">
        <v>181</v>
      </c>
      <c r="O16" s="22">
        <v>15.1</v>
      </c>
      <c r="P16" s="22" t="s">
        <v>56</v>
      </c>
      <c r="Q16" s="22">
        <v>19.3</v>
      </c>
      <c r="R16" s="22">
        <v>7.7</v>
      </c>
      <c r="U16" s="22">
        <v>11</v>
      </c>
      <c r="V16" s="22">
        <v>19.3</v>
      </c>
      <c r="W16" s="22">
        <v>7.7</v>
      </c>
      <c r="Z16" s="26">
        <v>-99</v>
      </c>
      <c r="AE16" s="22" t="s">
        <v>43</v>
      </c>
      <c r="AF16" s="24">
        <f>STDEV(AF3:AF12)</f>
        <v>0.48808013913928383</v>
      </c>
      <c r="AG16" s="25"/>
    </row>
    <row r="17" spans="1:33" ht="17.25" customHeight="1">
      <c r="A17" s="22">
        <v>1</v>
      </c>
      <c r="B17" s="23">
        <v>68</v>
      </c>
      <c r="C17" s="22">
        <v>3</v>
      </c>
      <c r="D17" s="22">
        <v>1</v>
      </c>
      <c r="E17" s="24">
        <v>0.1413025722451865</v>
      </c>
      <c r="F17" s="24">
        <v>25.657864874986714</v>
      </c>
      <c r="G17" s="24">
        <v>1.1824000000000001</v>
      </c>
      <c r="H17" s="22">
        <v>168</v>
      </c>
      <c r="J17" s="22">
        <v>19.2</v>
      </c>
      <c r="K17" s="22">
        <v>181</v>
      </c>
      <c r="L17" s="22">
        <v>20.1</v>
      </c>
      <c r="M17" s="22">
        <v>10.5</v>
      </c>
      <c r="N17" s="22">
        <v>191</v>
      </c>
      <c r="O17" s="22">
        <v>15.8</v>
      </c>
      <c r="P17" s="22" t="s">
        <v>56</v>
      </c>
      <c r="Q17" s="22">
        <v>22.2</v>
      </c>
      <c r="R17" s="22">
        <v>12.3</v>
      </c>
      <c r="U17" s="22">
        <v>11</v>
      </c>
      <c r="V17" s="22">
        <v>22.2</v>
      </c>
      <c r="W17" s="22">
        <v>12.3</v>
      </c>
      <c r="Z17" s="26">
        <v>-99</v>
      </c>
      <c r="AF17" s="25"/>
      <c r="AG17" s="25"/>
    </row>
    <row r="18" spans="1:33" ht="17.25" customHeight="1">
      <c r="A18" s="22">
        <v>1</v>
      </c>
      <c r="B18" s="23">
        <v>67</v>
      </c>
      <c r="C18" s="22">
        <v>3</v>
      </c>
      <c r="D18" s="22">
        <v>1</v>
      </c>
      <c r="E18" s="24">
        <v>5.20835348771462</v>
      </c>
      <c r="F18" s="24">
        <v>27.800950729552596</v>
      </c>
      <c r="G18" s="24">
        <v>1.5094</v>
      </c>
      <c r="H18" s="22">
        <v>184</v>
      </c>
      <c r="J18" s="22">
        <v>16.8</v>
      </c>
      <c r="K18" s="22">
        <v>198</v>
      </c>
      <c r="L18" s="22">
        <v>18.7</v>
      </c>
      <c r="M18" s="22">
        <v>6.3</v>
      </c>
      <c r="N18" s="22">
        <v>212</v>
      </c>
      <c r="O18" s="22">
        <v>14.8</v>
      </c>
      <c r="P18" s="22" t="s">
        <v>56</v>
      </c>
      <c r="Q18" s="22">
        <v>19.7</v>
      </c>
      <c r="R18" s="22">
        <v>8.6</v>
      </c>
      <c r="U18" s="22">
        <v>11</v>
      </c>
      <c r="V18" s="22">
        <v>19.7</v>
      </c>
      <c r="W18" s="22">
        <v>8.6</v>
      </c>
      <c r="X18" s="25">
        <v>4.17</v>
      </c>
      <c r="Y18" s="25">
        <v>3.75</v>
      </c>
      <c r="Z18" s="26">
        <v>-99</v>
      </c>
      <c r="AF18" s="25"/>
      <c r="AG18" s="25"/>
    </row>
    <row r="19" spans="1:33" ht="17.25" customHeight="1">
      <c r="A19" s="22">
        <v>1</v>
      </c>
      <c r="B19" s="23">
        <v>66</v>
      </c>
      <c r="C19" s="22">
        <v>3</v>
      </c>
      <c r="D19" s="22">
        <v>1</v>
      </c>
      <c r="E19" s="24">
        <v>3.780266289413002</v>
      </c>
      <c r="F19" s="24">
        <v>30.81084523834307</v>
      </c>
      <c r="G19" s="24">
        <v>1.4864</v>
      </c>
      <c r="H19" s="22">
        <v>173</v>
      </c>
      <c r="J19" s="22">
        <v>17.2</v>
      </c>
      <c r="K19" s="22">
        <v>194</v>
      </c>
      <c r="L19" s="22">
        <v>19.7</v>
      </c>
      <c r="M19" s="22">
        <v>8.6</v>
      </c>
      <c r="N19" s="22">
        <v>211</v>
      </c>
      <c r="O19" s="22">
        <v>17</v>
      </c>
      <c r="P19" s="22" t="s">
        <v>56</v>
      </c>
      <c r="Q19" s="22">
        <v>20.1</v>
      </c>
      <c r="R19" s="22">
        <v>6.7</v>
      </c>
      <c r="U19" s="22">
        <v>11</v>
      </c>
      <c r="V19" s="22">
        <v>20.1</v>
      </c>
      <c r="W19" s="22">
        <v>6.7</v>
      </c>
      <c r="Z19" s="26">
        <v>-99</v>
      </c>
      <c r="AF19" s="25"/>
      <c r="AG19" s="25"/>
    </row>
    <row r="20" spans="1:33" ht="17.25" customHeight="1">
      <c r="A20" s="22">
        <v>1</v>
      </c>
      <c r="B20" s="23">
        <v>63</v>
      </c>
      <c r="C20" s="22">
        <v>3</v>
      </c>
      <c r="D20" s="22">
        <v>1</v>
      </c>
      <c r="E20" s="24">
        <v>9.721108874144678</v>
      </c>
      <c r="F20" s="24">
        <v>32.88313223184534</v>
      </c>
      <c r="G20" s="24">
        <v>1.5414</v>
      </c>
      <c r="H20" s="22">
        <v>159</v>
      </c>
      <c r="I20" s="22">
        <v>12.9</v>
      </c>
      <c r="J20" s="22">
        <v>17.5</v>
      </c>
      <c r="K20" s="22">
        <v>159</v>
      </c>
      <c r="L20" s="22">
        <v>20.7</v>
      </c>
      <c r="M20" s="22">
        <v>9.1</v>
      </c>
      <c r="N20" s="22">
        <v>175</v>
      </c>
      <c r="O20" s="22">
        <v>16.4</v>
      </c>
      <c r="P20" s="22" t="s">
        <v>56</v>
      </c>
      <c r="Q20" s="22">
        <v>20</v>
      </c>
      <c r="R20" s="22">
        <v>10.5</v>
      </c>
      <c r="U20" s="22">
        <v>11</v>
      </c>
      <c r="V20" s="22">
        <v>20</v>
      </c>
      <c r="W20" s="22">
        <v>10.5</v>
      </c>
      <c r="Z20" s="26">
        <v>-99</v>
      </c>
      <c r="AF20" s="25"/>
      <c r="AG20" s="25"/>
    </row>
    <row r="21" spans="1:33" ht="17.25" customHeight="1">
      <c r="A21" s="22">
        <v>1</v>
      </c>
      <c r="B21" s="23">
        <v>64</v>
      </c>
      <c r="C21" s="22">
        <v>3</v>
      </c>
      <c r="D21" s="22">
        <v>1</v>
      </c>
      <c r="E21" s="24">
        <v>6.392163710158834</v>
      </c>
      <c r="F21" s="24">
        <v>33.913423499000054</v>
      </c>
      <c r="G21" s="24">
        <v>1.8194000000000001</v>
      </c>
      <c r="H21" s="22">
        <v>123</v>
      </c>
      <c r="J21" s="22">
        <v>15</v>
      </c>
      <c r="K21" s="22">
        <v>132</v>
      </c>
      <c r="L21" s="22">
        <v>17</v>
      </c>
      <c r="M21" s="22">
        <v>6</v>
      </c>
      <c r="N21" s="22">
        <v>145</v>
      </c>
      <c r="O21" s="22">
        <v>16.4</v>
      </c>
      <c r="P21" s="22" t="s">
        <v>56</v>
      </c>
      <c r="Q21" s="22">
        <v>17</v>
      </c>
      <c r="R21" s="22">
        <v>7.7</v>
      </c>
      <c r="U21" s="22">
        <v>11</v>
      </c>
      <c r="V21" s="22">
        <v>17</v>
      </c>
      <c r="W21" s="22">
        <v>7.7</v>
      </c>
      <c r="Z21" s="26">
        <v>-99</v>
      </c>
      <c r="AF21" s="25"/>
      <c r="AG21" s="25"/>
    </row>
    <row r="22" spans="1:33" ht="17.25" customHeight="1">
      <c r="A22" s="22">
        <v>1</v>
      </c>
      <c r="B22" s="23">
        <v>65</v>
      </c>
      <c r="C22" s="22">
        <v>3</v>
      </c>
      <c r="D22" s="22">
        <v>1</v>
      </c>
      <c r="E22" s="24">
        <v>0.6919946100996354</v>
      </c>
      <c r="F22" s="24">
        <v>34.514839487090086</v>
      </c>
      <c r="G22" s="24">
        <v>2.1024</v>
      </c>
      <c r="H22" s="22">
        <v>156</v>
      </c>
      <c r="J22" s="22">
        <v>16.9</v>
      </c>
      <c r="K22" s="22">
        <v>169</v>
      </c>
      <c r="L22" s="22">
        <v>19</v>
      </c>
      <c r="M22" s="22">
        <v>6.3</v>
      </c>
      <c r="N22" s="22">
        <v>177</v>
      </c>
      <c r="O22" s="22">
        <v>19.5</v>
      </c>
      <c r="P22" s="22" t="s">
        <v>56</v>
      </c>
      <c r="Q22" s="22">
        <v>19.4</v>
      </c>
      <c r="R22" s="22">
        <v>7.4</v>
      </c>
      <c r="U22" s="22">
        <v>11</v>
      </c>
      <c r="V22" s="22">
        <v>19.4</v>
      </c>
      <c r="W22" s="22">
        <v>7.4</v>
      </c>
      <c r="X22" s="25">
        <v>4.02</v>
      </c>
      <c r="Y22" s="25">
        <v>3.07</v>
      </c>
      <c r="Z22" s="26">
        <v>-99</v>
      </c>
      <c r="AF22" s="25"/>
      <c r="AG22" s="25"/>
    </row>
    <row r="23" spans="1:33" ht="17.25" customHeight="1">
      <c r="A23" s="22">
        <v>1</v>
      </c>
      <c r="B23" s="23">
        <v>61</v>
      </c>
      <c r="C23" s="22">
        <v>3</v>
      </c>
      <c r="D23" s="22">
        <v>1</v>
      </c>
      <c r="E23" s="24">
        <v>9.032897738519</v>
      </c>
      <c r="F23" s="24">
        <v>35.40527228204097</v>
      </c>
      <c r="G23" s="24">
        <v>1.9054</v>
      </c>
      <c r="H23" s="22">
        <v>249</v>
      </c>
      <c r="J23" s="22">
        <v>18.9</v>
      </c>
      <c r="K23" s="22">
        <v>260</v>
      </c>
      <c r="L23" s="22">
        <v>21</v>
      </c>
      <c r="M23" s="22">
        <v>6.6</v>
      </c>
      <c r="N23" s="22">
        <v>280</v>
      </c>
      <c r="O23" s="22">
        <v>17.1</v>
      </c>
      <c r="P23" s="22" t="s">
        <v>56</v>
      </c>
      <c r="Q23" s="22">
        <v>22</v>
      </c>
      <c r="R23" s="22">
        <v>8.2</v>
      </c>
      <c r="U23" s="22">
        <v>11</v>
      </c>
      <c r="V23" s="22">
        <v>22</v>
      </c>
      <c r="W23" s="22">
        <v>8.2</v>
      </c>
      <c r="Z23" s="26">
        <v>-99</v>
      </c>
      <c r="AF23" s="25"/>
      <c r="AG23" s="25"/>
    </row>
    <row r="24" spans="1:33" ht="17.25" customHeight="1">
      <c r="A24" s="22">
        <v>1</v>
      </c>
      <c r="B24" s="23">
        <v>62</v>
      </c>
      <c r="C24" s="22">
        <v>3</v>
      </c>
      <c r="D24" s="22">
        <v>1</v>
      </c>
      <c r="E24" s="24">
        <v>5.8740355459248725</v>
      </c>
      <c r="F24" s="24">
        <v>37.03346135220433</v>
      </c>
      <c r="G24" s="24">
        <v>1.9034</v>
      </c>
      <c r="H24" s="22">
        <v>128</v>
      </c>
      <c r="J24" s="22">
        <v>15.9</v>
      </c>
      <c r="K24" s="22">
        <v>140</v>
      </c>
      <c r="L24" s="22">
        <v>18.3</v>
      </c>
      <c r="M24" s="22">
        <v>9.4</v>
      </c>
      <c r="N24" s="22">
        <v>145</v>
      </c>
      <c r="O24" s="22">
        <v>16.2</v>
      </c>
      <c r="P24" s="22" t="s">
        <v>56</v>
      </c>
      <c r="Q24" s="22">
        <v>19.6</v>
      </c>
      <c r="R24" s="22">
        <v>10.8</v>
      </c>
      <c r="U24" s="22">
        <v>11</v>
      </c>
      <c r="V24" s="22">
        <v>19.6</v>
      </c>
      <c r="W24" s="22">
        <v>10.8</v>
      </c>
      <c r="Z24" s="26">
        <v>-99</v>
      </c>
      <c r="AF24" s="25"/>
      <c r="AG24" s="25"/>
    </row>
    <row r="25" spans="1:33" ht="17.25" customHeight="1">
      <c r="A25" s="22">
        <v>2</v>
      </c>
      <c r="B25" s="23">
        <v>42</v>
      </c>
      <c r="C25" s="22">
        <v>3</v>
      </c>
      <c r="D25" s="22">
        <v>1</v>
      </c>
      <c r="E25" s="24">
        <v>19.96954202700568</v>
      </c>
      <c r="F25" s="24">
        <v>1.4496366274532035</v>
      </c>
      <c r="G25" s="24">
        <v>-0.704</v>
      </c>
      <c r="H25" s="22">
        <v>142</v>
      </c>
      <c r="J25" s="22">
        <v>15.4</v>
      </c>
      <c r="K25" s="22">
        <v>162</v>
      </c>
      <c r="L25" s="22">
        <v>16.3</v>
      </c>
      <c r="M25" s="22">
        <v>4.8</v>
      </c>
      <c r="N25" s="22">
        <v>170</v>
      </c>
      <c r="O25" s="22">
        <v>15.5</v>
      </c>
      <c r="P25" s="22" t="s">
        <v>56</v>
      </c>
      <c r="Q25" s="22">
        <v>16.9</v>
      </c>
      <c r="R25" s="22">
        <v>5.2</v>
      </c>
      <c r="U25" s="22">
        <v>11</v>
      </c>
      <c r="V25" s="22">
        <v>16.9</v>
      </c>
      <c r="W25" s="22">
        <v>5.2</v>
      </c>
      <c r="Z25" s="26">
        <v>-99</v>
      </c>
      <c r="AF25" s="25"/>
      <c r="AG25" s="25"/>
    </row>
    <row r="26" spans="1:33" ht="17.25" customHeight="1">
      <c r="A26" s="22">
        <v>2</v>
      </c>
      <c r="B26" s="23">
        <v>43</v>
      </c>
      <c r="C26" s="22">
        <v>3</v>
      </c>
      <c r="D26" s="22">
        <v>1</v>
      </c>
      <c r="E26" s="24">
        <v>12.173633629595338</v>
      </c>
      <c r="F26" s="24">
        <v>1.5764012092057844</v>
      </c>
      <c r="G26" s="24">
        <v>-0.5579999999999999</v>
      </c>
      <c r="H26" s="22">
        <v>110</v>
      </c>
      <c r="J26" s="22">
        <v>15</v>
      </c>
      <c r="K26" s="22">
        <v>126</v>
      </c>
      <c r="L26" s="22">
        <v>17.3</v>
      </c>
      <c r="M26" s="22">
        <v>7.6</v>
      </c>
      <c r="N26" s="22">
        <v>139</v>
      </c>
      <c r="O26" s="22">
        <v>16.2</v>
      </c>
      <c r="P26" s="22" t="s">
        <v>56</v>
      </c>
      <c r="Q26" s="22">
        <v>18.6</v>
      </c>
      <c r="R26" s="22">
        <v>8.7</v>
      </c>
      <c r="U26" s="22">
        <v>11</v>
      </c>
      <c r="V26" s="22">
        <v>18.6</v>
      </c>
      <c r="W26" s="22">
        <v>8.7</v>
      </c>
      <c r="X26" s="25">
        <v>3.7</v>
      </c>
      <c r="Y26" s="25">
        <v>2.5</v>
      </c>
      <c r="Z26" s="26">
        <v>-99</v>
      </c>
      <c r="AF26" s="25"/>
      <c r="AG26" s="25"/>
    </row>
    <row r="27" spans="1:33" ht="17.25" customHeight="1">
      <c r="A27" s="22">
        <v>2</v>
      </c>
      <c r="B27" s="23">
        <v>44</v>
      </c>
      <c r="C27" s="22">
        <v>3</v>
      </c>
      <c r="D27" s="22">
        <v>1</v>
      </c>
      <c r="E27" s="24">
        <v>16.446425075278732</v>
      </c>
      <c r="F27" s="24">
        <v>3.9568430298968105</v>
      </c>
      <c r="G27" s="24">
        <v>-0.615</v>
      </c>
      <c r="H27" s="22">
        <v>108</v>
      </c>
      <c r="J27" s="22">
        <v>14.4</v>
      </c>
      <c r="K27" s="22">
        <v>115</v>
      </c>
      <c r="L27" s="22">
        <v>15.7</v>
      </c>
      <c r="M27" s="22">
        <v>6.6</v>
      </c>
      <c r="N27" s="22">
        <v>121</v>
      </c>
      <c r="O27" s="22">
        <v>18.5</v>
      </c>
      <c r="P27" s="22" t="s">
        <v>56</v>
      </c>
      <c r="Q27" s="22">
        <v>16.2</v>
      </c>
      <c r="R27" s="22">
        <v>8.3</v>
      </c>
      <c r="U27" s="22">
        <v>11</v>
      </c>
      <c r="V27" s="22">
        <v>16.2</v>
      </c>
      <c r="W27" s="22">
        <v>8.3</v>
      </c>
      <c r="Z27" s="26">
        <v>-99</v>
      </c>
      <c r="AF27" s="25"/>
      <c r="AG27" s="25"/>
    </row>
    <row r="28" spans="1:33" ht="17.25" customHeight="1">
      <c r="A28" s="22">
        <v>2</v>
      </c>
      <c r="B28" s="23">
        <v>45</v>
      </c>
      <c r="C28" s="22">
        <v>3</v>
      </c>
      <c r="D28" s="22">
        <v>1</v>
      </c>
      <c r="E28" s="24">
        <v>14.757375181752538</v>
      </c>
      <c r="F28" s="24">
        <v>7.727413206564942</v>
      </c>
      <c r="G28" s="24">
        <v>-0.402</v>
      </c>
      <c r="H28" s="22">
        <v>175</v>
      </c>
      <c r="J28" s="22">
        <v>16.6</v>
      </c>
      <c r="K28" s="22">
        <v>187</v>
      </c>
      <c r="L28" s="22">
        <v>19.5</v>
      </c>
      <c r="M28" s="22">
        <v>6.2</v>
      </c>
      <c r="N28" s="22">
        <v>197</v>
      </c>
      <c r="O28" s="22">
        <v>17.2</v>
      </c>
      <c r="P28" s="22" t="s">
        <v>56</v>
      </c>
      <c r="Q28" s="22">
        <v>19.7</v>
      </c>
      <c r="R28" s="22">
        <v>6.8</v>
      </c>
      <c r="U28" s="22">
        <v>11</v>
      </c>
      <c r="V28" s="22">
        <v>19.7</v>
      </c>
      <c r="W28" s="22">
        <v>6.8</v>
      </c>
      <c r="Z28" s="26">
        <v>-99</v>
      </c>
      <c r="AF28" s="25"/>
      <c r="AG28" s="25"/>
    </row>
    <row r="29" spans="1:33" ht="17.25" customHeight="1">
      <c r="A29" s="22">
        <v>2</v>
      </c>
      <c r="B29" s="23">
        <v>46</v>
      </c>
      <c r="C29" s="22">
        <v>3</v>
      </c>
      <c r="D29" s="22">
        <v>1</v>
      </c>
      <c r="E29" s="24">
        <v>18.930683776492714</v>
      </c>
      <c r="F29" s="24">
        <v>9.527723005757235</v>
      </c>
      <c r="G29" s="24">
        <v>-0.445</v>
      </c>
      <c r="H29" s="22">
        <v>162</v>
      </c>
      <c r="J29" s="22">
        <v>16.9</v>
      </c>
      <c r="K29" s="22">
        <v>197</v>
      </c>
      <c r="L29" s="22">
        <v>19.6</v>
      </c>
      <c r="M29" s="22">
        <v>5.4</v>
      </c>
      <c r="N29" s="22">
        <v>184</v>
      </c>
      <c r="O29" s="22">
        <v>15.2</v>
      </c>
      <c r="P29" s="22" t="s">
        <v>56</v>
      </c>
      <c r="Q29" s="22">
        <v>20</v>
      </c>
      <c r="R29" s="22">
        <v>8.6</v>
      </c>
      <c r="U29" s="22">
        <v>11</v>
      </c>
      <c r="V29" s="22">
        <v>20</v>
      </c>
      <c r="W29" s="22">
        <v>8.6</v>
      </c>
      <c r="Z29" s="26">
        <v>-99</v>
      </c>
      <c r="AF29" s="25"/>
      <c r="AG29" s="25"/>
    </row>
    <row r="30" spans="1:33" ht="17.25" customHeight="1">
      <c r="A30" s="22">
        <v>2</v>
      </c>
      <c r="B30" s="23">
        <v>47</v>
      </c>
      <c r="C30" s="22">
        <v>3</v>
      </c>
      <c r="D30" s="22">
        <v>1</v>
      </c>
      <c r="E30" s="24">
        <v>17.97735403518608</v>
      </c>
      <c r="F30" s="24">
        <v>12.459493529577308</v>
      </c>
      <c r="G30" s="24">
        <v>-0.29100000000000004</v>
      </c>
      <c r="H30" s="22">
        <v>177</v>
      </c>
      <c r="I30" s="22">
        <v>13.4</v>
      </c>
      <c r="J30" s="22">
        <v>17</v>
      </c>
      <c r="K30" s="22">
        <v>187</v>
      </c>
      <c r="L30" s="22">
        <v>20.1</v>
      </c>
      <c r="M30" s="22">
        <v>8.1</v>
      </c>
      <c r="N30" s="22">
        <v>192</v>
      </c>
      <c r="O30" s="22">
        <v>17.2</v>
      </c>
      <c r="P30" s="22" t="s">
        <v>56</v>
      </c>
      <c r="Q30" s="22">
        <v>19.9</v>
      </c>
      <c r="R30" s="22">
        <v>9.3</v>
      </c>
      <c r="U30" s="22">
        <v>11</v>
      </c>
      <c r="V30" s="22">
        <v>19.9</v>
      </c>
      <c r="W30" s="22">
        <v>9.3</v>
      </c>
      <c r="Z30" s="26">
        <v>-99</v>
      </c>
      <c r="AF30" s="25"/>
      <c r="AG30" s="25"/>
    </row>
    <row r="31" spans="1:33" ht="17.25" customHeight="1">
      <c r="A31" s="22">
        <v>2</v>
      </c>
      <c r="B31" s="23">
        <v>48</v>
      </c>
      <c r="C31" s="22">
        <v>3</v>
      </c>
      <c r="D31" s="22">
        <v>1</v>
      </c>
      <c r="E31" s="24">
        <v>13.163028485913683</v>
      </c>
      <c r="F31" s="24">
        <v>12.714588620912</v>
      </c>
      <c r="G31" s="24">
        <v>-0.278</v>
      </c>
      <c r="H31" s="22">
        <v>138</v>
      </c>
      <c r="J31" s="22">
        <v>17.1</v>
      </c>
      <c r="K31" s="22">
        <v>152</v>
      </c>
      <c r="L31" s="22">
        <v>19.8</v>
      </c>
      <c r="M31" s="22">
        <v>9.8</v>
      </c>
      <c r="N31" s="22">
        <v>153</v>
      </c>
      <c r="O31" s="22">
        <v>17</v>
      </c>
      <c r="P31" s="22" t="s">
        <v>56</v>
      </c>
      <c r="Q31" s="22">
        <v>20.2</v>
      </c>
      <c r="R31" s="22">
        <v>11.5</v>
      </c>
      <c r="U31" s="22">
        <v>11</v>
      </c>
      <c r="V31" s="22">
        <v>20.2</v>
      </c>
      <c r="W31" s="22">
        <v>11.5</v>
      </c>
      <c r="X31" s="25">
        <v>1.8</v>
      </c>
      <c r="Y31" s="25">
        <v>1.56</v>
      </c>
      <c r="Z31" s="26">
        <v>-99</v>
      </c>
      <c r="AF31" s="25"/>
      <c r="AG31" s="25"/>
    </row>
    <row r="32" spans="1:32" ht="17.25" customHeight="1">
      <c r="A32" s="22">
        <v>2</v>
      </c>
      <c r="B32" s="23">
        <v>49</v>
      </c>
      <c r="C32" s="22">
        <v>3</v>
      </c>
      <c r="D32" s="22">
        <v>1</v>
      </c>
      <c r="E32" s="24">
        <v>18.46734246317142</v>
      </c>
      <c r="F32" s="24">
        <v>14.969192184882454</v>
      </c>
      <c r="G32" s="24">
        <v>-0.06899999999999999</v>
      </c>
      <c r="H32" s="22">
        <v>171</v>
      </c>
      <c r="J32" s="22">
        <v>18.2</v>
      </c>
      <c r="K32" s="22">
        <v>193</v>
      </c>
      <c r="L32" s="22">
        <v>19.9</v>
      </c>
      <c r="M32" s="22">
        <v>8.5</v>
      </c>
      <c r="N32" s="22">
        <v>202</v>
      </c>
      <c r="O32" s="22">
        <v>17.3</v>
      </c>
      <c r="P32" s="22" t="s">
        <v>56</v>
      </c>
      <c r="Q32" s="22">
        <v>20.9</v>
      </c>
      <c r="R32" s="22">
        <v>10.1</v>
      </c>
      <c r="U32" s="22">
        <v>11</v>
      </c>
      <c r="V32" s="22">
        <v>20.9</v>
      </c>
      <c r="W32" s="22">
        <v>10.1</v>
      </c>
      <c r="Z32" s="26">
        <v>-99</v>
      </c>
      <c r="AF32" s="25"/>
    </row>
    <row r="33" spans="1:26" ht="17.25" customHeight="1">
      <c r="A33" s="22">
        <v>2</v>
      </c>
      <c r="B33" s="23">
        <v>31</v>
      </c>
      <c r="C33" s="22">
        <v>3</v>
      </c>
      <c r="D33" s="22">
        <v>1</v>
      </c>
      <c r="E33" s="24">
        <v>19.772979636748172</v>
      </c>
      <c r="F33" s="24">
        <v>18.493487372714274</v>
      </c>
      <c r="G33" s="24">
        <v>-0.024000000000000007</v>
      </c>
      <c r="H33" s="22">
        <v>168</v>
      </c>
      <c r="J33" s="22">
        <v>18.7</v>
      </c>
      <c r="K33" s="22">
        <v>177</v>
      </c>
      <c r="L33" s="22">
        <v>20</v>
      </c>
      <c r="M33" s="22">
        <v>8.1</v>
      </c>
      <c r="N33" s="22">
        <v>185</v>
      </c>
      <c r="O33" s="22">
        <v>17.4</v>
      </c>
      <c r="P33" s="22" t="s">
        <v>56</v>
      </c>
      <c r="Q33" s="22">
        <v>21.2</v>
      </c>
      <c r="R33" s="22">
        <v>8.2</v>
      </c>
      <c r="U33" s="22">
        <v>11</v>
      </c>
      <c r="V33" s="22">
        <v>21.2</v>
      </c>
      <c r="W33" s="22">
        <v>8.2</v>
      </c>
      <c r="Z33" s="26">
        <v>-99</v>
      </c>
    </row>
    <row r="34" spans="1:26" ht="17.25" customHeight="1">
      <c r="A34" s="22">
        <v>2</v>
      </c>
      <c r="B34" s="23">
        <v>50</v>
      </c>
      <c r="C34" s="22">
        <v>3</v>
      </c>
      <c r="D34" s="22">
        <v>1</v>
      </c>
      <c r="E34" s="24">
        <v>14.74633082829775</v>
      </c>
      <c r="F34" s="24">
        <v>18.710309319260208</v>
      </c>
      <c r="G34" s="24">
        <v>0.4024</v>
      </c>
      <c r="H34" s="22">
        <v>154</v>
      </c>
      <c r="J34" s="22">
        <v>17.4</v>
      </c>
      <c r="K34" s="22">
        <v>165</v>
      </c>
      <c r="L34" s="22">
        <v>19.5</v>
      </c>
      <c r="M34" s="22">
        <v>9.7</v>
      </c>
      <c r="N34" s="22">
        <v>171</v>
      </c>
      <c r="O34" s="22">
        <v>17.8</v>
      </c>
      <c r="P34" s="22" t="s">
        <v>56</v>
      </c>
      <c r="Q34" s="22">
        <v>20.5</v>
      </c>
      <c r="R34" s="22">
        <v>10.8</v>
      </c>
      <c r="U34" s="22">
        <v>11</v>
      </c>
      <c r="V34" s="22">
        <v>20.5</v>
      </c>
      <c r="W34" s="22">
        <v>10.8</v>
      </c>
      <c r="Z34" s="26">
        <v>-99</v>
      </c>
    </row>
    <row r="35" spans="1:26" ht="17.25" customHeight="1">
      <c r="A35" s="22">
        <v>2</v>
      </c>
      <c r="B35" s="23">
        <v>51</v>
      </c>
      <c r="C35" s="22">
        <v>3</v>
      </c>
      <c r="D35" s="22">
        <v>1</v>
      </c>
      <c r="E35" s="24">
        <v>17.439662344967388</v>
      </c>
      <c r="F35" s="24">
        <v>19.212987487986524</v>
      </c>
      <c r="G35" s="24">
        <v>0.2874</v>
      </c>
      <c r="H35" s="22">
        <v>152</v>
      </c>
      <c r="J35" s="22">
        <v>16.3</v>
      </c>
      <c r="K35" s="22">
        <v>173</v>
      </c>
      <c r="L35" s="22">
        <v>19.9</v>
      </c>
      <c r="M35" s="22">
        <v>9.5</v>
      </c>
      <c r="N35" s="22">
        <v>183</v>
      </c>
      <c r="O35" s="22">
        <v>18.2</v>
      </c>
      <c r="P35" s="22" t="s">
        <v>56</v>
      </c>
      <c r="Q35" s="22">
        <v>20.7</v>
      </c>
      <c r="R35" s="22">
        <v>9.8</v>
      </c>
      <c r="U35" s="22">
        <v>11</v>
      </c>
      <c r="V35" s="22">
        <v>20.7</v>
      </c>
      <c r="W35" s="22">
        <v>9.8</v>
      </c>
      <c r="Z35" s="26">
        <v>-99</v>
      </c>
    </row>
    <row r="36" spans="1:26" ht="17.25" customHeight="1">
      <c r="A36" s="22">
        <v>2</v>
      </c>
      <c r="B36" s="23">
        <v>52</v>
      </c>
      <c r="C36" s="22">
        <v>3</v>
      </c>
      <c r="D36" s="22">
        <v>1</v>
      </c>
      <c r="E36" s="24">
        <v>12.120199527180798</v>
      </c>
      <c r="F36" s="24">
        <v>20.32156329964126</v>
      </c>
      <c r="G36" s="24">
        <v>0.8514</v>
      </c>
      <c r="H36" s="22">
        <v>167</v>
      </c>
      <c r="J36" s="22">
        <v>16.5</v>
      </c>
      <c r="K36" s="22">
        <v>179</v>
      </c>
      <c r="L36" s="22">
        <v>21.4</v>
      </c>
      <c r="M36" s="22">
        <v>6.6</v>
      </c>
      <c r="N36" s="22">
        <v>196</v>
      </c>
      <c r="O36" s="22">
        <v>17.3</v>
      </c>
      <c r="P36" s="22" t="s">
        <v>56</v>
      </c>
      <c r="Q36" s="22">
        <v>21.6</v>
      </c>
      <c r="R36" s="22">
        <v>10.1</v>
      </c>
      <c r="U36" s="22">
        <v>11</v>
      </c>
      <c r="V36" s="22">
        <v>21.6</v>
      </c>
      <c r="W36" s="22">
        <v>10.1</v>
      </c>
      <c r="X36" s="25">
        <v>3.02</v>
      </c>
      <c r="Y36" s="25">
        <v>2.92</v>
      </c>
      <c r="Z36" s="26">
        <v>-99</v>
      </c>
    </row>
    <row r="37" spans="1:26" ht="17.25" customHeight="1">
      <c r="A37" s="22">
        <v>2</v>
      </c>
      <c r="B37" s="23">
        <v>53</v>
      </c>
      <c r="C37" s="22">
        <v>3</v>
      </c>
      <c r="D37" s="22">
        <v>1</v>
      </c>
      <c r="E37" s="24">
        <v>14.787167305384983</v>
      </c>
      <c r="F37" s="24">
        <v>22.386868088291262</v>
      </c>
      <c r="G37" s="24">
        <v>1.0064</v>
      </c>
      <c r="H37" s="22">
        <v>150</v>
      </c>
      <c r="J37" s="22">
        <v>16.7</v>
      </c>
      <c r="K37" s="22">
        <v>165</v>
      </c>
      <c r="L37" s="22">
        <v>19.4</v>
      </c>
      <c r="M37" s="22">
        <v>7.5</v>
      </c>
      <c r="N37" s="22">
        <v>172</v>
      </c>
      <c r="O37" s="22">
        <v>16.6</v>
      </c>
      <c r="P37" s="22" t="s">
        <v>56</v>
      </c>
      <c r="Q37" s="22">
        <v>19.7</v>
      </c>
      <c r="R37" s="22">
        <v>8.9</v>
      </c>
      <c r="U37" s="22">
        <v>11</v>
      </c>
      <c r="V37" s="22">
        <v>19.7</v>
      </c>
      <c r="W37" s="22">
        <v>8.9</v>
      </c>
      <c r="Z37" s="26">
        <v>-99</v>
      </c>
    </row>
    <row r="38" spans="1:26" ht="17.25" customHeight="1">
      <c r="A38" s="22">
        <v>2</v>
      </c>
      <c r="B38" s="23">
        <v>54</v>
      </c>
      <c r="C38" s="22">
        <v>3</v>
      </c>
      <c r="D38" s="22">
        <v>1</v>
      </c>
      <c r="E38" s="24">
        <v>17.67443068547269</v>
      </c>
      <c r="F38" s="24">
        <v>24.678287555347545</v>
      </c>
      <c r="G38" s="24">
        <v>1.0844</v>
      </c>
      <c r="H38" s="22">
        <v>195</v>
      </c>
      <c r="J38" s="22">
        <v>16.8</v>
      </c>
      <c r="K38" s="22">
        <v>219</v>
      </c>
      <c r="L38" s="22">
        <v>20</v>
      </c>
      <c r="M38" s="22">
        <v>8.6</v>
      </c>
      <c r="N38" s="22">
        <v>240</v>
      </c>
      <c r="O38" s="22">
        <v>19.4</v>
      </c>
      <c r="P38" s="22" t="s">
        <v>56</v>
      </c>
      <c r="Q38" s="22">
        <v>20.7</v>
      </c>
      <c r="R38" s="22">
        <v>10.2</v>
      </c>
      <c r="U38" s="22">
        <v>11</v>
      </c>
      <c r="V38" s="22">
        <v>20.7</v>
      </c>
      <c r="W38" s="22">
        <v>10.2</v>
      </c>
      <c r="Z38" s="26">
        <v>-99</v>
      </c>
    </row>
    <row r="39" spans="1:26" ht="17.25" customHeight="1">
      <c r="A39" s="22">
        <v>2</v>
      </c>
      <c r="B39" s="23">
        <v>55</v>
      </c>
      <c r="C39" s="22">
        <v>3</v>
      </c>
      <c r="D39" s="22">
        <v>1</v>
      </c>
      <c r="E39" s="24">
        <v>14.322096827875813</v>
      </c>
      <c r="F39" s="24">
        <v>25.256093497866008</v>
      </c>
      <c r="G39" s="24">
        <v>1.4974</v>
      </c>
      <c r="H39" s="22">
        <v>168</v>
      </c>
      <c r="J39" s="22">
        <v>16.1</v>
      </c>
      <c r="K39" s="22">
        <v>185</v>
      </c>
      <c r="L39" s="22">
        <v>18.4</v>
      </c>
      <c r="M39" s="22">
        <v>4.8</v>
      </c>
      <c r="N39" s="22">
        <v>192</v>
      </c>
      <c r="O39" s="22">
        <v>18.4</v>
      </c>
      <c r="P39" s="22" t="s">
        <v>56</v>
      </c>
      <c r="Q39" s="22">
        <v>18.9</v>
      </c>
      <c r="R39" s="22">
        <v>4.9</v>
      </c>
      <c r="U39" s="22">
        <v>11</v>
      </c>
      <c r="V39" s="22">
        <v>18.9</v>
      </c>
      <c r="W39" s="22">
        <v>4.9</v>
      </c>
      <c r="X39" s="25">
        <v>4.5</v>
      </c>
      <c r="Y39" s="25">
        <v>3.87</v>
      </c>
      <c r="Z39" s="26">
        <v>-99</v>
      </c>
    </row>
    <row r="40" spans="1:26" ht="17.25" customHeight="1">
      <c r="A40" s="22">
        <v>2</v>
      </c>
      <c r="B40" s="23">
        <v>56</v>
      </c>
      <c r="C40" s="22">
        <v>3</v>
      </c>
      <c r="D40" s="22">
        <v>1</v>
      </c>
      <c r="E40" s="24">
        <v>11.625259035831123</v>
      </c>
      <c r="F40" s="24">
        <v>28.79756860343989</v>
      </c>
      <c r="G40" s="24">
        <v>1.5194</v>
      </c>
      <c r="H40" s="22">
        <v>147</v>
      </c>
      <c r="I40" s="22">
        <v>11.7</v>
      </c>
      <c r="J40" s="22">
        <v>15.6</v>
      </c>
      <c r="K40" s="22">
        <v>166</v>
      </c>
      <c r="L40" s="22">
        <v>18.8</v>
      </c>
      <c r="M40" s="22">
        <v>4.8</v>
      </c>
      <c r="N40" s="22">
        <v>174</v>
      </c>
      <c r="O40" s="22">
        <v>17.6</v>
      </c>
      <c r="P40" s="22" t="s">
        <v>56</v>
      </c>
      <c r="Q40" s="22">
        <v>19.8</v>
      </c>
      <c r="R40" s="22">
        <v>9.1</v>
      </c>
      <c r="U40" s="22">
        <v>11</v>
      </c>
      <c r="V40" s="22">
        <v>19.8</v>
      </c>
      <c r="W40" s="22">
        <v>9.1</v>
      </c>
      <c r="Z40" s="26">
        <v>-99</v>
      </c>
    </row>
    <row r="41" spans="1:26" ht="17.25" customHeight="1">
      <c r="A41" s="22">
        <v>2</v>
      </c>
      <c r="B41" s="23">
        <v>57</v>
      </c>
      <c r="C41" s="22">
        <v>3</v>
      </c>
      <c r="D41" s="22">
        <v>1</v>
      </c>
      <c r="E41" s="24">
        <v>18.69365197340888</v>
      </c>
      <c r="F41" s="24">
        <v>30.30274343713893</v>
      </c>
      <c r="G41" s="24">
        <v>1.1964000000000001</v>
      </c>
      <c r="H41" s="22">
        <v>140</v>
      </c>
      <c r="J41" s="22">
        <v>15.7</v>
      </c>
      <c r="K41" s="22">
        <v>150</v>
      </c>
      <c r="L41" s="22">
        <v>17.8</v>
      </c>
      <c r="M41" s="22">
        <v>8.8</v>
      </c>
      <c r="N41" s="22">
        <v>160</v>
      </c>
      <c r="O41" s="22">
        <v>16.3</v>
      </c>
      <c r="P41" s="22" t="s">
        <v>56</v>
      </c>
      <c r="Q41" s="22">
        <v>18</v>
      </c>
      <c r="R41" s="22">
        <v>8.8</v>
      </c>
      <c r="U41" s="22">
        <v>11</v>
      </c>
      <c r="V41" s="22">
        <v>18</v>
      </c>
      <c r="W41" s="22">
        <v>8.8</v>
      </c>
      <c r="Z41" s="26">
        <v>-99</v>
      </c>
    </row>
    <row r="42" spans="1:26" ht="17.25" customHeight="1">
      <c r="A42" s="22">
        <v>2</v>
      </c>
      <c r="B42" s="23">
        <v>58</v>
      </c>
      <c r="C42" s="22">
        <v>3</v>
      </c>
      <c r="D42" s="22">
        <v>1</v>
      </c>
      <c r="E42" s="24">
        <v>12.856537855179845</v>
      </c>
      <c r="F42" s="24">
        <v>31.24168101268444</v>
      </c>
      <c r="G42" s="24">
        <v>1.3874</v>
      </c>
      <c r="H42" s="22">
        <v>166</v>
      </c>
      <c r="J42" s="22">
        <v>17.4</v>
      </c>
      <c r="K42" s="22">
        <v>179</v>
      </c>
      <c r="L42" s="22">
        <v>19.9</v>
      </c>
      <c r="M42" s="22">
        <v>7</v>
      </c>
      <c r="N42" s="22">
        <v>187</v>
      </c>
      <c r="O42" s="22">
        <v>18</v>
      </c>
      <c r="P42" s="22" t="s">
        <v>56</v>
      </c>
      <c r="Q42" s="22">
        <v>20.8</v>
      </c>
      <c r="R42" s="22">
        <v>10.2</v>
      </c>
      <c r="U42" s="22">
        <v>11</v>
      </c>
      <c r="V42" s="22">
        <v>20.8</v>
      </c>
      <c r="W42" s="22">
        <v>10.2</v>
      </c>
      <c r="Z42" s="26">
        <v>-99</v>
      </c>
    </row>
    <row r="43" spans="1:26" ht="17.25" customHeight="1">
      <c r="A43" s="22">
        <v>2</v>
      </c>
      <c r="B43" s="23">
        <v>59</v>
      </c>
      <c r="C43" s="22">
        <v>3</v>
      </c>
      <c r="D43" s="22">
        <v>1</v>
      </c>
      <c r="E43" s="24">
        <v>16.4534255147558</v>
      </c>
      <c r="F43" s="24">
        <v>33.478525925589715</v>
      </c>
      <c r="G43" s="24">
        <v>1.4104</v>
      </c>
      <c r="H43" s="22">
        <v>223</v>
      </c>
      <c r="J43" s="22">
        <v>18</v>
      </c>
      <c r="K43" s="22">
        <v>240</v>
      </c>
      <c r="L43" s="22">
        <v>20.6</v>
      </c>
      <c r="M43" s="22">
        <v>7.9</v>
      </c>
      <c r="N43" s="22">
        <v>257</v>
      </c>
      <c r="O43" s="22">
        <v>16.2</v>
      </c>
      <c r="P43" s="22" t="s">
        <v>56</v>
      </c>
      <c r="Q43" s="22">
        <v>22.2</v>
      </c>
      <c r="R43" s="22">
        <v>9.3</v>
      </c>
      <c r="U43" s="22">
        <v>11</v>
      </c>
      <c r="V43" s="22">
        <v>22.2</v>
      </c>
      <c r="W43" s="22">
        <v>9.3</v>
      </c>
      <c r="X43" s="25">
        <v>5.3</v>
      </c>
      <c r="Y43" s="25">
        <v>4.4</v>
      </c>
      <c r="Z43" s="26">
        <v>-99</v>
      </c>
    </row>
    <row r="44" spans="1:26" ht="17.25" customHeight="1">
      <c r="A44" s="22">
        <v>2</v>
      </c>
      <c r="B44" s="23">
        <v>60</v>
      </c>
      <c r="C44" s="22">
        <v>3</v>
      </c>
      <c r="D44" s="22">
        <v>1</v>
      </c>
      <c r="E44" s="24">
        <v>16.183885584702693</v>
      </c>
      <c r="F44" s="24">
        <v>37.68321298006915</v>
      </c>
      <c r="G44" s="24">
        <v>1.1674</v>
      </c>
      <c r="H44" s="22">
        <v>168</v>
      </c>
      <c r="J44" s="22">
        <v>17.7</v>
      </c>
      <c r="K44" s="22">
        <v>186</v>
      </c>
      <c r="L44" s="22">
        <v>20.4</v>
      </c>
      <c r="M44" s="22">
        <v>8.5</v>
      </c>
      <c r="N44" s="22">
        <v>194</v>
      </c>
      <c r="O44" s="22">
        <v>16.2</v>
      </c>
      <c r="P44" s="22" t="s">
        <v>56</v>
      </c>
      <c r="Q44" s="22">
        <v>21</v>
      </c>
      <c r="R44" s="22">
        <v>10.3</v>
      </c>
      <c r="U44" s="22">
        <v>11</v>
      </c>
      <c r="V44" s="22">
        <v>21</v>
      </c>
      <c r="W44" s="22">
        <v>10.3</v>
      </c>
      <c r="Z44" s="26">
        <v>-99</v>
      </c>
    </row>
    <row r="45" spans="1:26" ht="17.25" customHeight="1">
      <c r="A45" s="22">
        <v>3</v>
      </c>
      <c r="B45" s="23">
        <v>41</v>
      </c>
      <c r="C45" s="22">
        <v>3</v>
      </c>
      <c r="D45" s="22">
        <v>1</v>
      </c>
      <c r="E45" s="24">
        <v>29.502744529130293</v>
      </c>
      <c r="F45" s="24">
        <v>0.8324251130717808</v>
      </c>
      <c r="G45" s="24">
        <v>-1.093</v>
      </c>
      <c r="H45" s="22">
        <v>116</v>
      </c>
      <c r="J45" s="22">
        <v>14.7</v>
      </c>
      <c r="K45" s="22">
        <v>141</v>
      </c>
      <c r="L45" s="22">
        <v>17.4</v>
      </c>
      <c r="M45" s="22">
        <v>5.6</v>
      </c>
      <c r="N45" s="22">
        <v>152</v>
      </c>
      <c r="O45" s="22">
        <v>17.3</v>
      </c>
      <c r="P45" s="22" t="s">
        <v>56</v>
      </c>
      <c r="Q45" s="22">
        <v>18.6</v>
      </c>
      <c r="R45" s="22">
        <v>5.7</v>
      </c>
      <c r="U45" s="22">
        <v>11</v>
      </c>
      <c r="V45" s="22">
        <v>18.6</v>
      </c>
      <c r="W45" s="22">
        <v>5.7</v>
      </c>
      <c r="Z45" s="26">
        <v>-99</v>
      </c>
    </row>
    <row r="46" spans="1:26" ht="17.25" customHeight="1">
      <c r="A46" s="22">
        <v>3</v>
      </c>
      <c r="B46" s="23">
        <v>40</v>
      </c>
      <c r="C46" s="22">
        <v>3</v>
      </c>
      <c r="D46" s="22">
        <v>1</v>
      </c>
      <c r="E46" s="24">
        <v>24.702921797859425</v>
      </c>
      <c r="F46" s="24">
        <v>4.816942367191214</v>
      </c>
      <c r="G46" s="24">
        <v>-0.7719999999999999</v>
      </c>
      <c r="H46" s="22">
        <v>177</v>
      </c>
      <c r="J46" s="22">
        <v>16.6</v>
      </c>
      <c r="K46" s="22">
        <v>193</v>
      </c>
      <c r="L46" s="22">
        <v>19.5</v>
      </c>
      <c r="M46" s="22">
        <v>6.6</v>
      </c>
      <c r="N46" s="22">
        <v>209</v>
      </c>
      <c r="O46" s="22">
        <v>16.3</v>
      </c>
      <c r="P46" s="22" t="s">
        <v>56</v>
      </c>
      <c r="Q46" s="22">
        <v>19.8</v>
      </c>
      <c r="R46" s="22">
        <v>6.7</v>
      </c>
      <c r="U46" s="22">
        <v>11</v>
      </c>
      <c r="V46" s="22">
        <v>19.8</v>
      </c>
      <c r="W46" s="22">
        <v>6.7</v>
      </c>
      <c r="Z46" s="26">
        <v>-99</v>
      </c>
    </row>
    <row r="47" spans="1:26" ht="17.25" customHeight="1">
      <c r="A47" s="22">
        <v>3</v>
      </c>
      <c r="B47" s="23">
        <v>39</v>
      </c>
      <c r="C47" s="22">
        <v>3</v>
      </c>
      <c r="D47" s="22">
        <v>1</v>
      </c>
      <c r="E47" s="24">
        <v>21.021145770734734</v>
      </c>
      <c r="F47" s="24">
        <v>6.015529154240824</v>
      </c>
      <c r="G47" s="24">
        <v>-0.6629999999999999</v>
      </c>
      <c r="H47" s="22">
        <v>136</v>
      </c>
      <c r="J47" s="22">
        <v>14</v>
      </c>
      <c r="K47" s="22">
        <v>160</v>
      </c>
      <c r="L47" s="22">
        <v>16.1</v>
      </c>
      <c r="M47" s="22">
        <v>4</v>
      </c>
      <c r="N47" s="22">
        <v>160</v>
      </c>
      <c r="O47" s="22">
        <v>17.7</v>
      </c>
      <c r="P47" s="22" t="s">
        <v>56</v>
      </c>
      <c r="Q47" s="22">
        <v>16.4</v>
      </c>
      <c r="R47" s="22">
        <v>4.9</v>
      </c>
      <c r="U47" s="22">
        <v>11</v>
      </c>
      <c r="V47" s="22">
        <v>16.4</v>
      </c>
      <c r="W47" s="22">
        <v>4.9</v>
      </c>
      <c r="Z47" s="26">
        <v>-99</v>
      </c>
    </row>
    <row r="48" spans="1:26" ht="17.25" customHeight="1">
      <c r="A48" s="22">
        <v>3</v>
      </c>
      <c r="B48" s="23">
        <v>37</v>
      </c>
      <c r="C48" s="22">
        <v>3</v>
      </c>
      <c r="D48" s="22">
        <v>1</v>
      </c>
      <c r="E48" s="24">
        <v>26.89227431803927</v>
      </c>
      <c r="F48" s="24">
        <v>7.27962313058345</v>
      </c>
      <c r="G48" s="24">
        <v>-0.734</v>
      </c>
      <c r="H48" s="22">
        <v>156</v>
      </c>
      <c r="I48" s="22">
        <v>12.6</v>
      </c>
      <c r="J48" s="22">
        <v>16.5</v>
      </c>
      <c r="K48" s="22">
        <v>170</v>
      </c>
      <c r="L48" s="22">
        <v>18.5</v>
      </c>
      <c r="M48" s="22">
        <v>6.7</v>
      </c>
      <c r="N48" s="22">
        <v>184</v>
      </c>
      <c r="O48" s="22">
        <v>18.1</v>
      </c>
      <c r="P48" s="22" t="s">
        <v>56</v>
      </c>
      <c r="Q48" s="22">
        <v>19.1</v>
      </c>
      <c r="R48" s="22">
        <v>9.1</v>
      </c>
      <c r="U48" s="22">
        <v>11</v>
      </c>
      <c r="V48" s="22">
        <v>19.1</v>
      </c>
      <c r="W48" s="22">
        <v>9.1</v>
      </c>
      <c r="X48" s="25">
        <v>3.67</v>
      </c>
      <c r="Y48" s="25">
        <v>2.72</v>
      </c>
      <c r="Z48" s="26">
        <v>-99</v>
      </c>
    </row>
    <row r="49" spans="1:26" ht="17.25" customHeight="1">
      <c r="A49" s="22">
        <v>3</v>
      </c>
      <c r="B49" s="23">
        <v>38</v>
      </c>
      <c r="C49" s="22">
        <v>3</v>
      </c>
      <c r="D49" s="22">
        <v>1</v>
      </c>
      <c r="E49" s="24">
        <v>24.167784035354845</v>
      </c>
      <c r="F49" s="24">
        <v>8.251679558759383</v>
      </c>
      <c r="G49" s="24">
        <v>-0.5329999999999999</v>
      </c>
      <c r="H49" s="22">
        <v>169</v>
      </c>
      <c r="J49" s="22">
        <v>16.8</v>
      </c>
      <c r="K49" s="22">
        <v>177</v>
      </c>
      <c r="L49" s="22">
        <v>19.1</v>
      </c>
      <c r="M49" s="22">
        <v>6</v>
      </c>
      <c r="N49" s="22">
        <v>183</v>
      </c>
      <c r="O49" s="22">
        <v>16.9</v>
      </c>
      <c r="P49" s="22" t="s">
        <v>56</v>
      </c>
      <c r="Q49" s="22">
        <v>20</v>
      </c>
      <c r="R49" s="22">
        <v>10.2</v>
      </c>
      <c r="U49" s="22">
        <v>11</v>
      </c>
      <c r="V49" s="22">
        <v>20</v>
      </c>
      <c r="W49" s="22">
        <v>10.2</v>
      </c>
      <c r="Z49" s="26">
        <v>-99</v>
      </c>
    </row>
    <row r="50" spans="1:26" ht="17.25" customHeight="1">
      <c r="A50" s="22">
        <v>3</v>
      </c>
      <c r="B50" s="23">
        <v>36</v>
      </c>
      <c r="C50" s="22">
        <v>3</v>
      </c>
      <c r="D50" s="22">
        <v>1</v>
      </c>
      <c r="E50" s="24">
        <v>26.85353340019364</v>
      </c>
      <c r="F50" s="24">
        <v>10.624542881681297</v>
      </c>
      <c r="G50" s="24">
        <v>-0.384</v>
      </c>
      <c r="H50" s="22">
        <v>182</v>
      </c>
      <c r="J50" s="22">
        <v>17.3</v>
      </c>
      <c r="K50" s="22">
        <v>192</v>
      </c>
      <c r="L50" s="22">
        <v>20.1</v>
      </c>
      <c r="M50" s="22">
        <v>6.8</v>
      </c>
      <c r="N50" s="22">
        <v>204</v>
      </c>
      <c r="O50" s="22">
        <v>17.4</v>
      </c>
      <c r="P50" s="22" t="s">
        <v>56</v>
      </c>
      <c r="Q50" s="22">
        <v>20.7</v>
      </c>
      <c r="R50" s="22">
        <v>8.2</v>
      </c>
      <c r="U50" s="22">
        <v>11</v>
      </c>
      <c r="V50" s="22">
        <v>20.7</v>
      </c>
      <c r="W50" s="22">
        <v>8.2</v>
      </c>
      <c r="Z50" s="26">
        <v>-99</v>
      </c>
    </row>
    <row r="51" spans="1:26" ht="17.25" customHeight="1">
      <c r="A51" s="22">
        <v>3</v>
      </c>
      <c r="B51" s="23">
        <v>35</v>
      </c>
      <c r="C51" s="22">
        <v>3</v>
      </c>
      <c r="D51" s="22">
        <v>1</v>
      </c>
      <c r="E51" s="24">
        <v>21.20765595301222</v>
      </c>
      <c r="F51" s="24">
        <v>12.291771975539792</v>
      </c>
      <c r="G51" s="24">
        <v>-0.22300000000000003</v>
      </c>
      <c r="H51" s="22">
        <v>145</v>
      </c>
      <c r="J51" s="22">
        <v>16.5</v>
      </c>
      <c r="K51" s="22">
        <v>157</v>
      </c>
      <c r="L51" s="22">
        <v>18.4</v>
      </c>
      <c r="M51" s="22">
        <v>9.1</v>
      </c>
      <c r="N51" s="22">
        <v>159</v>
      </c>
      <c r="O51" s="22">
        <v>18.1</v>
      </c>
      <c r="P51" s="22" t="s">
        <v>56</v>
      </c>
      <c r="Q51" s="22">
        <v>19.5</v>
      </c>
      <c r="R51" s="22">
        <v>9.7</v>
      </c>
      <c r="U51" s="22">
        <v>11</v>
      </c>
      <c r="V51" s="22">
        <v>19.5</v>
      </c>
      <c r="W51" s="22">
        <v>9.7</v>
      </c>
      <c r="Z51" s="26">
        <v>-99</v>
      </c>
    </row>
    <row r="52" spans="1:26" ht="17.25" customHeight="1">
      <c r="A52" s="22">
        <v>3</v>
      </c>
      <c r="B52" s="23">
        <v>34</v>
      </c>
      <c r="C52" s="22">
        <v>3</v>
      </c>
      <c r="D52" s="22">
        <v>1</v>
      </c>
      <c r="E52" s="24">
        <v>29.590713648629404</v>
      </c>
      <c r="F52" s="24">
        <v>12.915730845942011</v>
      </c>
      <c r="G52" s="24">
        <v>0</v>
      </c>
      <c r="H52" s="22">
        <v>189</v>
      </c>
      <c r="J52" s="22">
        <v>17.8</v>
      </c>
      <c r="K52" s="22">
        <v>209</v>
      </c>
      <c r="L52" s="22">
        <v>19.2</v>
      </c>
      <c r="M52" s="22">
        <v>6.9</v>
      </c>
      <c r="N52" s="22">
        <v>229</v>
      </c>
      <c r="O52" s="22">
        <v>18</v>
      </c>
      <c r="P52" s="22" t="s">
        <v>56</v>
      </c>
      <c r="Q52" s="22">
        <v>20.8</v>
      </c>
      <c r="R52" s="22">
        <v>8.4</v>
      </c>
      <c r="U52" s="22">
        <v>11</v>
      </c>
      <c r="V52" s="22">
        <v>20.8</v>
      </c>
      <c r="W52" s="22">
        <v>8.4</v>
      </c>
      <c r="X52" s="25">
        <v>3.9</v>
      </c>
      <c r="Y52" s="25">
        <v>3.18</v>
      </c>
      <c r="Z52" s="26">
        <v>-99</v>
      </c>
    </row>
    <row r="53" spans="1:26" ht="17.25" customHeight="1">
      <c r="A53" s="22">
        <v>3</v>
      </c>
      <c r="B53" s="23">
        <v>33</v>
      </c>
      <c r="C53" s="22">
        <v>3</v>
      </c>
      <c r="D53" s="22">
        <v>1</v>
      </c>
      <c r="E53" s="24">
        <v>25.467395005802004</v>
      </c>
      <c r="F53" s="24">
        <v>14.041309972308541</v>
      </c>
      <c r="G53" s="24">
        <v>-0.332</v>
      </c>
      <c r="H53" s="22">
        <v>154</v>
      </c>
      <c r="J53" s="22">
        <v>17.7</v>
      </c>
      <c r="K53" s="22">
        <v>171</v>
      </c>
      <c r="L53" s="22">
        <v>18.8</v>
      </c>
      <c r="M53" s="22">
        <v>7.6</v>
      </c>
      <c r="N53" s="22">
        <v>180</v>
      </c>
      <c r="O53" s="22">
        <v>17.5</v>
      </c>
      <c r="P53" s="22" t="s">
        <v>56</v>
      </c>
      <c r="Q53" s="22">
        <v>19.9</v>
      </c>
      <c r="R53" s="22">
        <v>8.5</v>
      </c>
      <c r="U53" s="22">
        <v>11</v>
      </c>
      <c r="V53" s="22">
        <v>19.9</v>
      </c>
      <c r="W53" s="22">
        <v>8.5</v>
      </c>
      <c r="Z53" s="26">
        <v>-99</v>
      </c>
    </row>
    <row r="54" spans="1:26" ht="17.25" customHeight="1">
      <c r="A54" s="22">
        <v>3</v>
      </c>
      <c r="B54" s="23">
        <v>32</v>
      </c>
      <c r="C54" s="22">
        <v>3</v>
      </c>
      <c r="D54" s="22">
        <v>1</v>
      </c>
      <c r="E54" s="24">
        <v>23.391620629108882</v>
      </c>
      <c r="F54" s="24">
        <v>14.899697260811978</v>
      </c>
      <c r="G54" s="24">
        <v>-0.29</v>
      </c>
      <c r="H54" s="22">
        <v>152</v>
      </c>
      <c r="J54" s="22">
        <v>17.2</v>
      </c>
      <c r="K54" s="22">
        <v>160</v>
      </c>
      <c r="L54" s="22">
        <v>19.8</v>
      </c>
      <c r="M54" s="22">
        <v>9.8</v>
      </c>
      <c r="N54" s="22">
        <v>161</v>
      </c>
      <c r="O54" s="22">
        <v>17.3</v>
      </c>
      <c r="P54" s="22" t="s">
        <v>56</v>
      </c>
      <c r="Q54" s="22">
        <v>20.6</v>
      </c>
      <c r="R54" s="22">
        <v>9.9</v>
      </c>
      <c r="U54" s="22">
        <v>11</v>
      </c>
      <c r="V54" s="22">
        <v>20.6</v>
      </c>
      <c r="W54" s="22">
        <v>9.9</v>
      </c>
      <c r="Z54" s="26">
        <v>-99</v>
      </c>
    </row>
    <row r="55" spans="1:26" ht="17.25" customHeight="1">
      <c r="A55" s="22">
        <v>3</v>
      </c>
      <c r="B55" s="23">
        <v>30</v>
      </c>
      <c r="C55" s="22">
        <v>3</v>
      </c>
      <c r="D55" s="22">
        <v>1</v>
      </c>
      <c r="E55" s="24">
        <v>26.411145032319595</v>
      </c>
      <c r="F55" s="24">
        <v>17.795219386166053</v>
      </c>
      <c r="G55" s="24">
        <v>-0.132</v>
      </c>
      <c r="H55" s="22">
        <v>173</v>
      </c>
      <c r="J55" s="22">
        <v>15.7</v>
      </c>
      <c r="K55" s="22">
        <v>186</v>
      </c>
      <c r="L55" s="22">
        <v>17.4</v>
      </c>
      <c r="M55" s="22">
        <v>6.4</v>
      </c>
      <c r="N55" s="22">
        <v>199</v>
      </c>
      <c r="O55" s="22">
        <v>16.7</v>
      </c>
      <c r="P55" s="22" t="s">
        <v>56</v>
      </c>
      <c r="Q55" s="22">
        <v>18.6</v>
      </c>
      <c r="R55" s="22">
        <v>6.6</v>
      </c>
      <c r="U55" s="22">
        <v>11</v>
      </c>
      <c r="V55" s="22">
        <v>18.6</v>
      </c>
      <c r="W55" s="22">
        <v>6.6</v>
      </c>
      <c r="Z55" s="26">
        <v>-99</v>
      </c>
    </row>
    <row r="56" spans="1:26" ht="17.25" customHeight="1">
      <c r="A56" s="22">
        <v>3</v>
      </c>
      <c r="B56" s="23">
        <v>29</v>
      </c>
      <c r="C56" s="22">
        <v>3</v>
      </c>
      <c r="D56" s="22">
        <v>1</v>
      </c>
      <c r="E56" s="24">
        <v>24.98714747983478</v>
      </c>
      <c r="F56" s="24">
        <v>21.09112836101916</v>
      </c>
      <c r="G56" s="24">
        <v>0.1764</v>
      </c>
      <c r="H56" s="22">
        <v>196</v>
      </c>
      <c r="I56" s="22">
        <v>15.5</v>
      </c>
      <c r="J56" s="22">
        <v>18.2</v>
      </c>
      <c r="K56" s="22">
        <v>220</v>
      </c>
      <c r="L56" s="22">
        <v>20.2</v>
      </c>
      <c r="M56" s="22">
        <v>6.8</v>
      </c>
      <c r="N56" s="22">
        <v>223</v>
      </c>
      <c r="O56" s="22">
        <v>18.3</v>
      </c>
      <c r="P56" s="22" t="s">
        <v>56</v>
      </c>
      <c r="Q56" s="22">
        <v>20.9</v>
      </c>
      <c r="R56" s="22">
        <v>6.8</v>
      </c>
      <c r="U56" s="22">
        <v>11</v>
      </c>
      <c r="V56" s="22">
        <v>20.9</v>
      </c>
      <c r="W56" s="22">
        <v>6.8</v>
      </c>
      <c r="X56" s="25">
        <v>3.62</v>
      </c>
      <c r="Y56" s="25">
        <v>3.3</v>
      </c>
      <c r="Z56" s="26">
        <v>-99</v>
      </c>
    </row>
    <row r="57" spans="1:26" ht="17.25" customHeight="1">
      <c r="A57" s="22">
        <v>3</v>
      </c>
      <c r="B57" s="23">
        <v>27</v>
      </c>
      <c r="C57" s="22">
        <v>3</v>
      </c>
      <c r="D57" s="22">
        <v>1</v>
      </c>
      <c r="E57" s="24">
        <v>21.103013065211922</v>
      </c>
      <c r="F57" s="24">
        <v>23.760887497934394</v>
      </c>
      <c r="G57" s="24">
        <v>0.5354</v>
      </c>
      <c r="H57" s="22">
        <v>151</v>
      </c>
      <c r="J57" s="22">
        <v>17.3</v>
      </c>
      <c r="K57" s="22">
        <v>167</v>
      </c>
      <c r="L57" s="22">
        <v>18.4</v>
      </c>
      <c r="M57" s="22">
        <v>9.9</v>
      </c>
      <c r="N57" s="22">
        <v>170</v>
      </c>
      <c r="O57" s="22">
        <v>19.8</v>
      </c>
      <c r="P57" s="22" t="s">
        <v>56</v>
      </c>
      <c r="Q57" s="22">
        <v>20.2</v>
      </c>
      <c r="R57" s="22">
        <v>10.4</v>
      </c>
      <c r="U57" s="22">
        <v>11</v>
      </c>
      <c r="V57" s="22">
        <v>20.2</v>
      </c>
      <c r="W57" s="22">
        <v>10.4</v>
      </c>
      <c r="Z57" s="26">
        <v>-99</v>
      </c>
    </row>
    <row r="58" spans="1:26" ht="17.25" customHeight="1">
      <c r="A58" s="22">
        <v>3</v>
      </c>
      <c r="B58" s="23">
        <v>28</v>
      </c>
      <c r="C58" s="22">
        <v>3</v>
      </c>
      <c r="D58" s="22">
        <v>1</v>
      </c>
      <c r="E58" s="24">
        <v>29.257559415534057</v>
      </c>
      <c r="F58" s="24">
        <v>25.316577319347388</v>
      </c>
      <c r="G58" s="24">
        <v>0.087</v>
      </c>
      <c r="H58" s="22">
        <v>147</v>
      </c>
      <c r="J58" s="22">
        <v>16.1</v>
      </c>
      <c r="K58" s="22">
        <v>160</v>
      </c>
      <c r="L58" s="22">
        <v>18.4</v>
      </c>
      <c r="M58" s="22">
        <v>7.4</v>
      </c>
      <c r="N58" s="22">
        <v>175</v>
      </c>
      <c r="O58" s="22">
        <v>15.1</v>
      </c>
      <c r="P58" s="22" t="s">
        <v>56</v>
      </c>
      <c r="Q58" s="22">
        <v>19</v>
      </c>
      <c r="R58" s="22">
        <v>10.9</v>
      </c>
      <c r="U58" s="22">
        <v>11</v>
      </c>
      <c r="V58" s="22">
        <v>19</v>
      </c>
      <c r="W58" s="22">
        <v>10.9</v>
      </c>
      <c r="Z58" s="26">
        <v>-99</v>
      </c>
    </row>
    <row r="59" spans="1:26" ht="17.25" customHeight="1">
      <c r="A59" s="22">
        <v>3</v>
      </c>
      <c r="B59" s="23">
        <v>26</v>
      </c>
      <c r="C59" s="22">
        <v>3</v>
      </c>
      <c r="D59" s="22">
        <v>1</v>
      </c>
      <c r="E59" s="24">
        <v>24.059379573563</v>
      </c>
      <c r="F59" s="24">
        <v>26.306239549871428</v>
      </c>
      <c r="G59" s="24">
        <v>0.2584</v>
      </c>
      <c r="H59" s="22">
        <v>162</v>
      </c>
      <c r="J59" s="22">
        <v>17.2</v>
      </c>
      <c r="K59" s="22">
        <v>174</v>
      </c>
      <c r="L59" s="22">
        <v>18.2</v>
      </c>
      <c r="M59" s="22">
        <v>9.3</v>
      </c>
      <c r="N59" s="22">
        <v>185</v>
      </c>
      <c r="O59" s="22">
        <v>17.3</v>
      </c>
      <c r="P59" s="22" t="s">
        <v>56</v>
      </c>
      <c r="Q59" s="22">
        <v>20.1</v>
      </c>
      <c r="R59" s="22">
        <v>9.6</v>
      </c>
      <c r="U59" s="22">
        <v>11</v>
      </c>
      <c r="V59" s="22">
        <v>20.1</v>
      </c>
      <c r="W59" s="22">
        <v>9.6</v>
      </c>
      <c r="Z59" s="26">
        <v>-99</v>
      </c>
    </row>
    <row r="60" spans="1:26" ht="17.25" customHeight="1">
      <c r="A60" s="22">
        <v>3</v>
      </c>
      <c r="B60" s="23">
        <v>25</v>
      </c>
      <c r="C60" s="22">
        <v>3</v>
      </c>
      <c r="D60" s="22">
        <v>1</v>
      </c>
      <c r="E60" s="24">
        <v>29.48608043193156</v>
      </c>
      <c r="F60" s="24">
        <v>28.28781664748383</v>
      </c>
      <c r="G60" s="24">
        <v>0.1604</v>
      </c>
      <c r="H60" s="22">
        <v>188</v>
      </c>
      <c r="J60" s="22">
        <v>18.6</v>
      </c>
      <c r="K60" s="22">
        <v>212</v>
      </c>
      <c r="L60" s="22">
        <v>20.5</v>
      </c>
      <c r="M60" s="22">
        <v>6</v>
      </c>
      <c r="N60" s="22">
        <v>214</v>
      </c>
      <c r="O60" s="22">
        <v>16.1</v>
      </c>
      <c r="P60" s="22" t="s">
        <v>56</v>
      </c>
      <c r="Q60" s="22">
        <v>20.8</v>
      </c>
      <c r="R60" s="22">
        <v>7.6</v>
      </c>
      <c r="U60" s="22">
        <v>11</v>
      </c>
      <c r="V60" s="22">
        <v>20.8</v>
      </c>
      <c r="W60" s="22">
        <v>7.6</v>
      </c>
      <c r="X60" s="25">
        <v>4.14</v>
      </c>
      <c r="Y60" s="25">
        <v>2.96</v>
      </c>
      <c r="Z60" s="26">
        <v>-99</v>
      </c>
    </row>
    <row r="61" spans="1:26" ht="17.25" customHeight="1">
      <c r="A61" s="22">
        <v>3</v>
      </c>
      <c r="B61" s="23">
        <v>24</v>
      </c>
      <c r="C61" s="22">
        <v>3</v>
      </c>
      <c r="D61" s="22">
        <v>1</v>
      </c>
      <c r="E61" s="24">
        <v>23.699448592539646</v>
      </c>
      <c r="F61" s="24">
        <v>28.48577612650866</v>
      </c>
      <c r="G61" s="24">
        <v>0.5504</v>
      </c>
      <c r="H61" s="22">
        <v>177</v>
      </c>
      <c r="J61" s="22">
        <v>18</v>
      </c>
      <c r="K61" s="22">
        <v>185</v>
      </c>
      <c r="L61" s="22">
        <v>19.9</v>
      </c>
      <c r="M61" s="22">
        <v>8.6</v>
      </c>
      <c r="N61" s="22">
        <v>194</v>
      </c>
      <c r="O61" s="22">
        <v>18.7</v>
      </c>
      <c r="P61" s="22" t="s">
        <v>56</v>
      </c>
      <c r="Q61" s="22">
        <v>20.5</v>
      </c>
      <c r="R61" s="22">
        <v>10.5</v>
      </c>
      <c r="U61" s="22">
        <v>11</v>
      </c>
      <c r="V61" s="22">
        <v>20.5</v>
      </c>
      <c r="W61" s="22">
        <v>10.5</v>
      </c>
      <c r="Z61" s="26">
        <v>-99</v>
      </c>
    </row>
    <row r="62" spans="1:26" ht="17.25" customHeight="1">
      <c r="A62" s="22">
        <v>3</v>
      </c>
      <c r="B62" s="23">
        <v>23</v>
      </c>
      <c r="C62" s="22">
        <v>3</v>
      </c>
      <c r="D62" s="22">
        <v>1</v>
      </c>
      <c r="E62" s="24">
        <v>21.090726348981327</v>
      </c>
      <c r="F62" s="24">
        <v>29.48016551501</v>
      </c>
      <c r="G62" s="24">
        <v>0.9824</v>
      </c>
      <c r="H62" s="22">
        <v>157</v>
      </c>
      <c r="J62" s="22">
        <v>15.7</v>
      </c>
      <c r="K62" s="22">
        <v>174</v>
      </c>
      <c r="L62" s="22">
        <v>18.9</v>
      </c>
      <c r="M62" s="22">
        <v>9.2</v>
      </c>
      <c r="N62" s="22">
        <v>183</v>
      </c>
      <c r="O62" s="22">
        <v>15.3</v>
      </c>
      <c r="P62" s="22" t="s">
        <v>56</v>
      </c>
      <c r="Q62" s="22">
        <v>19.5</v>
      </c>
      <c r="R62" s="22">
        <v>10.3</v>
      </c>
      <c r="U62" s="22">
        <v>11</v>
      </c>
      <c r="V62" s="22">
        <v>19.5</v>
      </c>
      <c r="W62" s="22">
        <v>10.3</v>
      </c>
      <c r="Z62" s="26">
        <v>-99</v>
      </c>
    </row>
    <row r="63" spans="1:26" ht="17.25" customHeight="1">
      <c r="A63" s="22">
        <v>3</v>
      </c>
      <c r="B63" s="23">
        <v>22</v>
      </c>
      <c r="C63" s="22">
        <v>3</v>
      </c>
      <c r="D63" s="22">
        <v>1</v>
      </c>
      <c r="E63" s="24">
        <v>24.310614561586554</v>
      </c>
      <c r="F63" s="24">
        <v>32.47837329605619</v>
      </c>
      <c r="G63" s="24">
        <v>0.4794</v>
      </c>
      <c r="H63" s="22">
        <v>209</v>
      </c>
      <c r="I63" s="22">
        <v>17.9</v>
      </c>
      <c r="J63" s="22">
        <v>17.7</v>
      </c>
      <c r="K63" s="22">
        <v>228</v>
      </c>
      <c r="L63" s="22">
        <v>18.8</v>
      </c>
      <c r="M63" s="22">
        <v>5.9</v>
      </c>
      <c r="N63" s="22">
        <v>238</v>
      </c>
      <c r="O63" s="22">
        <v>18</v>
      </c>
      <c r="P63" s="22" t="s">
        <v>56</v>
      </c>
      <c r="Q63" s="22">
        <v>21.2</v>
      </c>
      <c r="R63" s="22">
        <v>6.2</v>
      </c>
      <c r="U63" s="22">
        <v>11</v>
      </c>
      <c r="V63" s="22">
        <v>21.2</v>
      </c>
      <c r="W63" s="22">
        <v>6.2</v>
      </c>
      <c r="X63" s="25">
        <v>6.41</v>
      </c>
      <c r="Y63" s="25">
        <v>3.78</v>
      </c>
      <c r="Z63" s="26">
        <v>-99</v>
      </c>
    </row>
    <row r="64" spans="1:26" ht="17.25" customHeight="1">
      <c r="A64" s="22">
        <v>3</v>
      </c>
      <c r="B64" s="23">
        <v>21</v>
      </c>
      <c r="C64" s="22">
        <v>3</v>
      </c>
      <c r="D64" s="22">
        <v>1</v>
      </c>
      <c r="E64" s="24">
        <v>29.626429483984296</v>
      </c>
      <c r="F64" s="24">
        <v>35.44096889971416</v>
      </c>
      <c r="G64" s="24">
        <v>0.1804</v>
      </c>
      <c r="H64" s="22">
        <v>171</v>
      </c>
      <c r="J64" s="22">
        <v>17.5</v>
      </c>
      <c r="K64" s="22">
        <v>184</v>
      </c>
      <c r="L64" s="22">
        <v>19.8</v>
      </c>
      <c r="M64" s="22">
        <v>7.3</v>
      </c>
      <c r="N64" s="22">
        <v>193</v>
      </c>
      <c r="O64" s="22">
        <v>18.1</v>
      </c>
      <c r="P64" s="22" t="s">
        <v>56</v>
      </c>
      <c r="Q64" s="22">
        <v>20.9</v>
      </c>
      <c r="R64" s="22">
        <v>7.8</v>
      </c>
      <c r="U64" s="22">
        <v>11</v>
      </c>
      <c r="V64" s="22">
        <v>20.9</v>
      </c>
      <c r="W64" s="22">
        <v>7.8</v>
      </c>
      <c r="Z64" s="26">
        <v>-99</v>
      </c>
    </row>
    <row r="65" spans="1:26" ht="17.25" customHeight="1">
      <c r="A65" s="22">
        <v>3</v>
      </c>
      <c r="B65" s="23">
        <v>20</v>
      </c>
      <c r="C65" s="22">
        <v>3</v>
      </c>
      <c r="D65" s="22">
        <v>1</v>
      </c>
      <c r="E65" s="24">
        <v>20.746279410756813</v>
      </c>
      <c r="F65" s="24">
        <v>36.804807848035395</v>
      </c>
      <c r="G65" s="24">
        <v>1.1154</v>
      </c>
      <c r="H65" s="22">
        <v>165</v>
      </c>
      <c r="J65" s="22">
        <v>17</v>
      </c>
      <c r="K65" s="22">
        <v>170</v>
      </c>
      <c r="L65" s="22">
        <v>17.9</v>
      </c>
      <c r="M65" s="22">
        <v>8</v>
      </c>
      <c r="N65" s="22">
        <v>182</v>
      </c>
      <c r="O65" s="22">
        <v>17.7</v>
      </c>
      <c r="P65" s="22" t="s">
        <v>56</v>
      </c>
      <c r="Q65" s="22">
        <v>18.7</v>
      </c>
      <c r="R65" s="22">
        <v>8</v>
      </c>
      <c r="U65" s="22">
        <v>11</v>
      </c>
      <c r="V65" s="22">
        <v>18.7</v>
      </c>
      <c r="W65" s="22">
        <v>8</v>
      </c>
      <c r="Z65" s="26">
        <v>-99</v>
      </c>
    </row>
    <row r="66" spans="1:26" ht="17.25" customHeight="1">
      <c r="A66" s="22">
        <v>3</v>
      </c>
      <c r="B66" s="23">
        <v>18</v>
      </c>
      <c r="C66" s="22">
        <v>3</v>
      </c>
      <c r="D66" s="22">
        <v>1</v>
      </c>
      <c r="E66" s="24">
        <v>26.311762185281317</v>
      </c>
      <c r="F66" s="24">
        <v>37.927541781997945</v>
      </c>
      <c r="G66" s="24">
        <v>0.3614</v>
      </c>
      <c r="H66" s="22">
        <v>169</v>
      </c>
      <c r="J66" s="22">
        <v>17</v>
      </c>
      <c r="K66" s="22">
        <v>189</v>
      </c>
      <c r="L66" s="22">
        <v>19.1</v>
      </c>
      <c r="M66" s="22">
        <v>5.9</v>
      </c>
      <c r="N66" s="22">
        <v>197</v>
      </c>
      <c r="O66" s="22">
        <v>17.4</v>
      </c>
      <c r="P66" s="22" t="s">
        <v>56</v>
      </c>
      <c r="Q66" s="22">
        <v>19.9</v>
      </c>
      <c r="R66" s="22">
        <v>8</v>
      </c>
      <c r="U66" s="22">
        <v>11</v>
      </c>
      <c r="V66" s="22">
        <v>19.9</v>
      </c>
      <c r="W66" s="22">
        <v>8</v>
      </c>
      <c r="Z66" s="26">
        <v>-99</v>
      </c>
    </row>
    <row r="67" spans="1:26" ht="17.25" customHeight="1">
      <c r="A67" s="22">
        <v>3</v>
      </c>
      <c r="B67" s="23">
        <v>19</v>
      </c>
      <c r="C67" s="22">
        <v>3</v>
      </c>
      <c r="D67" s="22">
        <v>1</v>
      </c>
      <c r="E67" s="24">
        <v>24.230015391819897</v>
      </c>
      <c r="F67" s="24">
        <v>38.25184917925108</v>
      </c>
      <c r="G67" s="24">
        <v>0.4834</v>
      </c>
      <c r="H67" s="22">
        <v>178</v>
      </c>
      <c r="J67" s="22">
        <v>18.3</v>
      </c>
      <c r="K67" s="22">
        <v>191</v>
      </c>
      <c r="L67" s="22">
        <v>20.7</v>
      </c>
      <c r="M67" s="22">
        <v>8</v>
      </c>
      <c r="N67" s="22">
        <v>200</v>
      </c>
      <c r="O67" s="22">
        <v>18.8</v>
      </c>
      <c r="P67" s="22" t="s">
        <v>56</v>
      </c>
      <c r="Q67" s="22">
        <v>20.7</v>
      </c>
      <c r="R67" s="22">
        <v>8.9</v>
      </c>
      <c r="U67" s="22">
        <v>11</v>
      </c>
      <c r="V67" s="22">
        <v>20.7</v>
      </c>
      <c r="W67" s="22">
        <v>8.9</v>
      </c>
      <c r="X67" s="25">
        <v>4.44</v>
      </c>
      <c r="Y67" s="25">
        <v>3.71</v>
      </c>
      <c r="Z67" s="26">
        <v>-99</v>
      </c>
    </row>
    <row r="68" spans="1:26" ht="17.25" customHeight="1">
      <c r="A68" s="22">
        <v>4</v>
      </c>
      <c r="B68" s="23">
        <v>1</v>
      </c>
      <c r="C68" s="22">
        <v>3</v>
      </c>
      <c r="D68" s="22">
        <v>1</v>
      </c>
      <c r="E68" s="24">
        <v>37.90967210541893</v>
      </c>
      <c r="F68" s="24">
        <v>1.2945438500190058</v>
      </c>
      <c r="G68" s="24">
        <v>-1.027</v>
      </c>
      <c r="H68" s="22">
        <v>204</v>
      </c>
      <c r="J68" s="22">
        <v>17</v>
      </c>
      <c r="K68" s="22">
        <v>220</v>
      </c>
      <c r="L68" s="22">
        <v>18.4</v>
      </c>
      <c r="M68" s="22">
        <v>6.5</v>
      </c>
      <c r="N68" s="22">
        <v>239</v>
      </c>
      <c r="O68" s="22">
        <v>18.9</v>
      </c>
      <c r="P68" s="22" t="s">
        <v>56</v>
      </c>
      <c r="Q68" s="22">
        <v>19.5</v>
      </c>
      <c r="R68" s="22">
        <v>6.8</v>
      </c>
      <c r="U68" s="22">
        <v>11</v>
      </c>
      <c r="V68" s="22">
        <v>19.5</v>
      </c>
      <c r="W68" s="22">
        <v>6.8</v>
      </c>
      <c r="Z68" s="26">
        <v>-99</v>
      </c>
    </row>
    <row r="69" spans="1:26" ht="17.25" customHeight="1">
      <c r="A69" s="22">
        <v>4</v>
      </c>
      <c r="B69" s="23">
        <v>2</v>
      </c>
      <c r="C69" s="22">
        <v>3</v>
      </c>
      <c r="D69" s="22">
        <v>1</v>
      </c>
      <c r="E69" s="24">
        <v>31.733187978127955</v>
      </c>
      <c r="F69" s="24">
        <v>3.674992090439845</v>
      </c>
      <c r="G69" s="24">
        <v>-1.13</v>
      </c>
      <c r="H69" s="22">
        <v>150</v>
      </c>
      <c r="J69" s="22">
        <v>18.5</v>
      </c>
      <c r="K69" s="22">
        <v>167</v>
      </c>
      <c r="L69" s="22">
        <v>20.5</v>
      </c>
      <c r="M69" s="22">
        <v>6.9</v>
      </c>
      <c r="N69" s="22">
        <v>180</v>
      </c>
      <c r="O69" s="22">
        <v>15.9</v>
      </c>
      <c r="P69" s="22" t="s">
        <v>56</v>
      </c>
      <c r="Q69" s="22">
        <v>20.8</v>
      </c>
      <c r="R69" s="22">
        <v>7.4</v>
      </c>
      <c r="U69" s="22">
        <v>11</v>
      </c>
      <c r="V69" s="22">
        <v>20.8</v>
      </c>
      <c r="W69" s="22">
        <v>7.4</v>
      </c>
      <c r="Z69" s="26">
        <v>-99</v>
      </c>
    </row>
    <row r="70" spans="1:26" ht="17.25" customHeight="1">
      <c r="A70" s="22">
        <v>4</v>
      </c>
      <c r="B70" s="23">
        <v>3</v>
      </c>
      <c r="C70" s="22">
        <v>3</v>
      </c>
      <c r="D70" s="22">
        <v>1</v>
      </c>
      <c r="E70" s="24">
        <v>33.003562390144296</v>
      </c>
      <c r="F70" s="24">
        <v>6.215911186612356</v>
      </c>
      <c r="G70" s="24">
        <v>-0.7709999999999999</v>
      </c>
      <c r="H70" s="22">
        <v>192</v>
      </c>
      <c r="J70" s="22">
        <v>18.1</v>
      </c>
      <c r="K70" s="22">
        <v>205</v>
      </c>
      <c r="L70" s="22">
        <v>19.4</v>
      </c>
      <c r="M70" s="22">
        <v>6</v>
      </c>
      <c r="N70" s="22">
        <v>212</v>
      </c>
      <c r="O70" s="22">
        <v>17.3</v>
      </c>
      <c r="P70" s="22" t="s">
        <v>56</v>
      </c>
      <c r="Q70" s="22">
        <v>20.4</v>
      </c>
      <c r="R70" s="22">
        <v>6.1</v>
      </c>
      <c r="U70" s="22">
        <v>11</v>
      </c>
      <c r="V70" s="22">
        <v>20.4</v>
      </c>
      <c r="W70" s="22">
        <v>6.1</v>
      </c>
      <c r="Z70" s="26">
        <v>-99</v>
      </c>
    </row>
    <row r="71" spans="1:26" ht="17.25" customHeight="1">
      <c r="A71" s="22">
        <v>4</v>
      </c>
      <c r="B71" s="23">
        <v>4</v>
      </c>
      <c r="C71" s="22">
        <v>3</v>
      </c>
      <c r="D71" s="22">
        <v>1</v>
      </c>
      <c r="E71" s="24">
        <v>38.04426937015311</v>
      </c>
      <c r="F71" s="24">
        <v>7.5114061274324335</v>
      </c>
      <c r="G71" s="24">
        <v>-0.9629999999999999</v>
      </c>
      <c r="H71" s="22">
        <v>150</v>
      </c>
      <c r="I71" s="22">
        <v>10.9</v>
      </c>
      <c r="J71" s="22">
        <v>15.5</v>
      </c>
      <c r="K71" s="22">
        <v>158</v>
      </c>
      <c r="L71" s="22">
        <v>17.5</v>
      </c>
      <c r="M71" s="22">
        <v>5.6</v>
      </c>
      <c r="N71" s="22">
        <v>176</v>
      </c>
      <c r="O71" s="22">
        <v>16.9</v>
      </c>
      <c r="P71" s="22" t="s">
        <v>56</v>
      </c>
      <c r="Q71" s="22">
        <v>18.6</v>
      </c>
      <c r="R71" s="22">
        <v>5.6</v>
      </c>
      <c r="U71" s="22">
        <v>11</v>
      </c>
      <c r="V71" s="22">
        <v>18.6</v>
      </c>
      <c r="W71" s="22">
        <v>5.6</v>
      </c>
      <c r="X71" s="25">
        <v>3.29</v>
      </c>
      <c r="Y71" s="25">
        <v>2.69</v>
      </c>
      <c r="Z71" s="26">
        <v>-99</v>
      </c>
    </row>
    <row r="72" spans="1:26" ht="17.25" customHeight="1">
      <c r="A72" s="22">
        <v>4</v>
      </c>
      <c r="B72" s="23">
        <v>5</v>
      </c>
      <c r="C72" s="22">
        <v>3</v>
      </c>
      <c r="D72" s="22">
        <v>1</v>
      </c>
      <c r="E72" s="24">
        <v>37.43289039362964</v>
      </c>
      <c r="F72" s="24">
        <v>10.719451287193298</v>
      </c>
      <c r="G72" s="24">
        <v>-0.853</v>
      </c>
      <c r="H72" s="22">
        <v>115</v>
      </c>
      <c r="J72" s="22">
        <v>15.5</v>
      </c>
      <c r="K72" s="22">
        <v>131</v>
      </c>
      <c r="L72" s="22">
        <v>17.1</v>
      </c>
      <c r="M72" s="22">
        <v>7.1</v>
      </c>
      <c r="N72" s="22">
        <v>140</v>
      </c>
      <c r="O72" s="22">
        <v>14.7</v>
      </c>
      <c r="P72" s="22" t="s">
        <v>56</v>
      </c>
      <c r="Q72" s="22">
        <v>18.6</v>
      </c>
      <c r="R72" s="22">
        <v>9.2</v>
      </c>
      <c r="U72" s="22">
        <v>11</v>
      </c>
      <c r="V72" s="22">
        <v>18.6</v>
      </c>
      <c r="W72" s="22">
        <v>9.2</v>
      </c>
      <c r="Z72" s="26">
        <v>-99</v>
      </c>
    </row>
    <row r="73" spans="1:26" ht="17.25" customHeight="1">
      <c r="A73" s="22">
        <v>4</v>
      </c>
      <c r="B73" s="23">
        <v>6</v>
      </c>
      <c r="C73" s="22">
        <v>3</v>
      </c>
      <c r="D73" s="22">
        <v>1</v>
      </c>
      <c r="E73" s="24">
        <v>34.595799449354715</v>
      </c>
      <c r="F73" s="24">
        <v>11.170822502395614</v>
      </c>
      <c r="G73" s="24">
        <v>-0.401</v>
      </c>
      <c r="H73" s="22">
        <v>165</v>
      </c>
      <c r="J73" s="22">
        <v>15</v>
      </c>
      <c r="K73" s="22">
        <v>184</v>
      </c>
      <c r="L73" s="22">
        <v>17.8</v>
      </c>
      <c r="M73" s="22">
        <v>5.4</v>
      </c>
      <c r="N73" s="22">
        <v>190</v>
      </c>
      <c r="O73" s="22">
        <v>16.9</v>
      </c>
      <c r="P73" s="22" t="s">
        <v>56</v>
      </c>
      <c r="Q73" s="22">
        <v>17.6</v>
      </c>
      <c r="R73" s="22">
        <v>6.8</v>
      </c>
      <c r="U73" s="22">
        <v>11</v>
      </c>
      <c r="V73" s="22">
        <v>17.6</v>
      </c>
      <c r="W73" s="22">
        <v>6.8</v>
      </c>
      <c r="Z73" s="26">
        <v>-99</v>
      </c>
    </row>
    <row r="74" spans="1:26" ht="17.25" customHeight="1">
      <c r="A74" s="22">
        <v>4</v>
      </c>
      <c r="B74" s="23">
        <v>8</v>
      </c>
      <c r="C74" s="22">
        <v>3</v>
      </c>
      <c r="D74" s="22">
        <v>1</v>
      </c>
      <c r="E74" s="24">
        <v>38.51084334841658</v>
      </c>
      <c r="F74" s="24">
        <v>13.753733315493582</v>
      </c>
      <c r="G74" s="24">
        <v>-0.919</v>
      </c>
      <c r="H74" s="22">
        <v>121</v>
      </c>
      <c r="J74" s="22">
        <v>13.7</v>
      </c>
      <c r="K74" s="22">
        <v>127</v>
      </c>
      <c r="L74" s="22">
        <v>15.7</v>
      </c>
      <c r="M74" s="22">
        <v>6.1</v>
      </c>
      <c r="N74" s="22">
        <v>143</v>
      </c>
      <c r="O74" s="22">
        <v>19.8</v>
      </c>
      <c r="P74" s="22" t="s">
        <v>56</v>
      </c>
      <c r="Q74" s="22">
        <v>16.8</v>
      </c>
      <c r="R74" s="22">
        <v>7.6</v>
      </c>
      <c r="U74" s="22">
        <v>11</v>
      </c>
      <c r="V74" s="22">
        <v>16.8</v>
      </c>
      <c r="W74" s="22">
        <v>7.6</v>
      </c>
      <c r="Z74" s="26">
        <v>-99</v>
      </c>
    </row>
    <row r="75" spans="1:26" ht="17.25" customHeight="1">
      <c r="A75" s="22">
        <v>4</v>
      </c>
      <c r="B75" s="23">
        <v>7</v>
      </c>
      <c r="C75" s="22">
        <v>3</v>
      </c>
      <c r="D75" s="22">
        <v>1</v>
      </c>
      <c r="E75" s="24">
        <v>35.40033378661904</v>
      </c>
      <c r="F75" s="24">
        <v>13.818596756398897</v>
      </c>
      <c r="G75" s="24">
        <v>-0.596</v>
      </c>
      <c r="H75" s="22">
        <v>146</v>
      </c>
      <c r="J75" s="22">
        <v>15.5</v>
      </c>
      <c r="K75" s="22">
        <v>158</v>
      </c>
      <c r="L75" s="22">
        <v>17.4</v>
      </c>
      <c r="M75" s="22">
        <v>7.8</v>
      </c>
      <c r="N75" s="22">
        <v>170</v>
      </c>
      <c r="O75" s="22">
        <v>20.8</v>
      </c>
      <c r="P75" s="22" t="s">
        <v>56</v>
      </c>
      <c r="Q75" s="22">
        <v>18.3</v>
      </c>
      <c r="R75" s="22">
        <v>8</v>
      </c>
      <c r="U75" s="22">
        <v>11</v>
      </c>
      <c r="V75" s="22">
        <v>18.3</v>
      </c>
      <c r="W75" s="22">
        <v>8</v>
      </c>
      <c r="Z75" s="26">
        <v>-99</v>
      </c>
    </row>
    <row r="76" spans="1:26" ht="17.25" customHeight="1">
      <c r="A76" s="22">
        <v>4</v>
      </c>
      <c r="B76" s="23">
        <v>9</v>
      </c>
      <c r="C76" s="22">
        <v>3</v>
      </c>
      <c r="D76" s="22">
        <v>1</v>
      </c>
      <c r="E76" s="24">
        <v>33.27984063863909</v>
      </c>
      <c r="F76" s="24">
        <v>17.361760428792543</v>
      </c>
      <c r="G76" s="24">
        <v>-0.06200000000000001</v>
      </c>
      <c r="H76" s="22">
        <v>151</v>
      </c>
      <c r="J76" s="22">
        <v>16.6</v>
      </c>
      <c r="K76" s="22">
        <v>178</v>
      </c>
      <c r="L76" s="22">
        <v>18.8</v>
      </c>
      <c r="M76" s="22">
        <v>6.2</v>
      </c>
      <c r="N76" s="22">
        <v>177</v>
      </c>
      <c r="O76" s="22">
        <v>16.4</v>
      </c>
      <c r="P76" s="22" t="s">
        <v>56</v>
      </c>
      <c r="Q76" s="22">
        <v>19.2</v>
      </c>
      <c r="R76" s="22">
        <v>6.1</v>
      </c>
      <c r="U76" s="22">
        <v>11</v>
      </c>
      <c r="V76" s="22">
        <v>19.2</v>
      </c>
      <c r="W76" s="22">
        <v>6.1</v>
      </c>
      <c r="X76" s="25">
        <v>4.44</v>
      </c>
      <c r="Y76" s="25">
        <v>3.35</v>
      </c>
      <c r="Z76" s="26">
        <v>-99</v>
      </c>
    </row>
    <row r="77" spans="1:26" ht="17.25" customHeight="1">
      <c r="A77" s="22">
        <v>4</v>
      </c>
      <c r="B77" s="23">
        <v>12</v>
      </c>
      <c r="C77" s="22">
        <v>3</v>
      </c>
      <c r="D77" s="22">
        <v>1</v>
      </c>
      <c r="E77" s="24">
        <v>30.996848453709433</v>
      </c>
      <c r="F77" s="24">
        <v>18.846047693290263</v>
      </c>
      <c r="G77" s="24">
        <v>-0.075</v>
      </c>
      <c r="H77" s="22">
        <v>152</v>
      </c>
      <c r="J77" s="22">
        <v>16</v>
      </c>
      <c r="K77" s="22">
        <v>168</v>
      </c>
      <c r="L77" s="22">
        <v>18.2</v>
      </c>
      <c r="M77" s="22">
        <v>8.1</v>
      </c>
      <c r="N77" s="22">
        <v>181</v>
      </c>
      <c r="O77" s="22">
        <v>16.3</v>
      </c>
      <c r="P77" s="22" t="s">
        <v>56</v>
      </c>
      <c r="Q77" s="22">
        <v>18.7</v>
      </c>
      <c r="R77" s="22">
        <v>8.1</v>
      </c>
      <c r="U77" s="22">
        <v>11</v>
      </c>
      <c r="V77" s="22">
        <v>18.7</v>
      </c>
      <c r="W77" s="22">
        <v>8.1</v>
      </c>
      <c r="Z77" s="26">
        <v>-99</v>
      </c>
    </row>
    <row r="78" spans="1:26" ht="17.25" customHeight="1">
      <c r="A78" s="22">
        <v>4</v>
      </c>
      <c r="B78" s="23">
        <v>10</v>
      </c>
      <c r="C78" s="22">
        <v>3</v>
      </c>
      <c r="D78" s="22">
        <v>1</v>
      </c>
      <c r="E78" s="24">
        <v>36.32541809040499</v>
      </c>
      <c r="F78" s="24">
        <v>21.423043352364235</v>
      </c>
      <c r="G78" s="24">
        <v>-0.05900000000000001</v>
      </c>
      <c r="H78" s="22">
        <v>163</v>
      </c>
      <c r="J78" s="22">
        <v>16.5</v>
      </c>
      <c r="K78" s="22">
        <v>180</v>
      </c>
      <c r="L78" s="22">
        <v>18</v>
      </c>
      <c r="M78" s="22">
        <v>6.4</v>
      </c>
      <c r="N78" s="22">
        <v>190</v>
      </c>
      <c r="O78" s="22">
        <v>18.5</v>
      </c>
      <c r="P78" s="22" t="s">
        <v>56</v>
      </c>
      <c r="Q78" s="22">
        <v>19.3</v>
      </c>
      <c r="R78" s="22">
        <v>6.4</v>
      </c>
      <c r="U78" s="22">
        <v>11</v>
      </c>
      <c r="V78" s="22">
        <v>19.3</v>
      </c>
      <c r="W78" s="22">
        <v>6.4</v>
      </c>
      <c r="Z78" s="26">
        <v>-99</v>
      </c>
    </row>
    <row r="79" spans="1:26" ht="17.25" customHeight="1">
      <c r="A79" s="22">
        <v>4</v>
      </c>
      <c r="B79" s="23">
        <v>11</v>
      </c>
      <c r="C79" s="22">
        <v>3</v>
      </c>
      <c r="D79" s="22">
        <v>1</v>
      </c>
      <c r="E79" s="24">
        <v>34.01200166484756</v>
      </c>
      <c r="F79" s="24">
        <v>23.02035435588268</v>
      </c>
      <c r="G79" s="24">
        <v>-0.018000000000000002</v>
      </c>
      <c r="H79" s="22">
        <v>187</v>
      </c>
      <c r="J79" s="22">
        <v>18</v>
      </c>
      <c r="K79" s="22">
        <v>204</v>
      </c>
      <c r="L79" s="22">
        <v>20.5</v>
      </c>
      <c r="M79" s="22">
        <v>6</v>
      </c>
      <c r="N79" s="22">
        <v>220</v>
      </c>
      <c r="O79" s="22">
        <v>17.5</v>
      </c>
      <c r="P79" s="22" t="s">
        <v>56</v>
      </c>
      <c r="Q79" s="22">
        <v>20.6</v>
      </c>
      <c r="R79" s="22">
        <v>6.1</v>
      </c>
      <c r="U79" s="22">
        <v>11</v>
      </c>
      <c r="V79" s="22">
        <v>20.6</v>
      </c>
      <c r="W79" s="22">
        <v>6.1</v>
      </c>
      <c r="Z79" s="26">
        <v>-99</v>
      </c>
    </row>
    <row r="80" spans="1:26" ht="17.25" customHeight="1">
      <c r="A80" s="22">
        <v>4</v>
      </c>
      <c r="B80" s="23">
        <v>14</v>
      </c>
      <c r="C80" s="22">
        <v>3</v>
      </c>
      <c r="D80" s="22">
        <v>1</v>
      </c>
      <c r="E80" s="24">
        <v>37.003881465909814</v>
      </c>
      <c r="F80" s="24">
        <v>26.840221533677703</v>
      </c>
      <c r="G80" s="24">
        <v>-0.0010000000000000009</v>
      </c>
      <c r="H80" s="22">
        <v>167</v>
      </c>
      <c r="J80" s="22">
        <v>16</v>
      </c>
      <c r="K80" s="22">
        <v>183</v>
      </c>
      <c r="L80" s="22">
        <v>18.6</v>
      </c>
      <c r="M80" s="22">
        <v>6.5</v>
      </c>
      <c r="N80" s="22">
        <v>195</v>
      </c>
      <c r="O80" s="22">
        <v>18.8</v>
      </c>
      <c r="P80" s="22" t="s">
        <v>56</v>
      </c>
      <c r="Q80" s="22">
        <v>19.8</v>
      </c>
      <c r="R80" s="22">
        <v>6.7</v>
      </c>
      <c r="U80" s="22">
        <v>11</v>
      </c>
      <c r="V80" s="22">
        <v>19.8</v>
      </c>
      <c r="W80" s="22">
        <v>6.7</v>
      </c>
      <c r="X80" s="25">
        <v>5.56</v>
      </c>
      <c r="Y80" s="25">
        <v>4.8</v>
      </c>
      <c r="Z80" s="26">
        <v>-99</v>
      </c>
    </row>
    <row r="81" spans="1:26" ht="17.25" customHeight="1">
      <c r="A81" s="22">
        <v>4</v>
      </c>
      <c r="B81" s="23">
        <v>13</v>
      </c>
      <c r="C81" s="22">
        <v>3</v>
      </c>
      <c r="D81" s="22">
        <v>1</v>
      </c>
      <c r="E81" s="24">
        <v>31.72947943827506</v>
      </c>
      <c r="F81" s="24">
        <v>28.044413898245054</v>
      </c>
      <c r="G81" s="24">
        <v>0.025999999999999995</v>
      </c>
      <c r="H81" s="22">
        <v>123</v>
      </c>
      <c r="J81" s="22">
        <v>14.9</v>
      </c>
      <c r="K81" s="22">
        <v>136</v>
      </c>
      <c r="L81" s="22">
        <v>17.2</v>
      </c>
      <c r="M81" s="22">
        <v>7</v>
      </c>
      <c r="N81" s="22">
        <v>143</v>
      </c>
      <c r="O81" s="22">
        <v>17.5</v>
      </c>
      <c r="P81" s="22" t="s">
        <v>56</v>
      </c>
      <c r="Q81" s="22">
        <v>18.5</v>
      </c>
      <c r="R81" s="22">
        <v>8.4</v>
      </c>
      <c r="U81" s="22">
        <v>11</v>
      </c>
      <c r="V81" s="22">
        <v>18.5</v>
      </c>
      <c r="W81" s="22">
        <v>8.4</v>
      </c>
      <c r="Z81" s="26">
        <v>-99</v>
      </c>
    </row>
    <row r="82" spans="1:26" ht="17.25" customHeight="1">
      <c r="A82" s="22">
        <v>4</v>
      </c>
      <c r="B82" s="23">
        <v>15</v>
      </c>
      <c r="C82" s="22">
        <v>3</v>
      </c>
      <c r="D82" s="22">
        <v>1</v>
      </c>
      <c r="E82" s="24">
        <v>32.11674856596617</v>
      </c>
      <c r="F82" s="24">
        <v>31.44582649049807</v>
      </c>
      <c r="G82" s="24">
        <v>0.1804</v>
      </c>
      <c r="H82" s="22">
        <v>163</v>
      </c>
      <c r="I82" s="22">
        <v>13.2</v>
      </c>
      <c r="J82" s="22">
        <v>16.1</v>
      </c>
      <c r="K82" s="22">
        <v>178</v>
      </c>
      <c r="L82" s="22">
        <v>18.2</v>
      </c>
      <c r="M82" s="22">
        <v>7.8</v>
      </c>
      <c r="N82" s="22">
        <v>185</v>
      </c>
      <c r="O82" s="22">
        <v>18.7</v>
      </c>
      <c r="P82" s="22" t="s">
        <v>56</v>
      </c>
      <c r="Q82" s="22">
        <v>19.6</v>
      </c>
      <c r="R82" s="22">
        <v>7.7</v>
      </c>
      <c r="U82" s="22">
        <v>11</v>
      </c>
      <c r="V82" s="22">
        <v>19.6</v>
      </c>
      <c r="W82" s="22">
        <v>7.7</v>
      </c>
      <c r="Z82" s="26">
        <v>-99</v>
      </c>
    </row>
    <row r="83" spans="1:26" ht="17.25" customHeight="1">
      <c r="A83" s="22">
        <v>4</v>
      </c>
      <c r="B83" s="23">
        <v>16</v>
      </c>
      <c r="C83" s="22">
        <v>3</v>
      </c>
      <c r="D83" s="22">
        <v>1</v>
      </c>
      <c r="E83" s="24">
        <v>34.942144005611894</v>
      </c>
      <c r="F83" s="24">
        <v>33.86827785422638</v>
      </c>
      <c r="G83" s="24">
        <v>0</v>
      </c>
      <c r="H83" s="22">
        <v>173</v>
      </c>
      <c r="J83" s="22">
        <v>16.9</v>
      </c>
      <c r="K83" s="22">
        <v>201</v>
      </c>
      <c r="L83" s="22">
        <v>18.8</v>
      </c>
      <c r="M83" s="22">
        <v>7.5</v>
      </c>
      <c r="N83" s="22">
        <v>206</v>
      </c>
      <c r="O83" s="22">
        <v>19</v>
      </c>
      <c r="P83" s="22" t="s">
        <v>56</v>
      </c>
      <c r="Q83" s="22">
        <v>21.2</v>
      </c>
      <c r="R83" s="22">
        <v>8.2</v>
      </c>
      <c r="U83" s="22">
        <v>11</v>
      </c>
      <c r="V83" s="22">
        <v>21.2</v>
      </c>
      <c r="W83" s="22">
        <v>8.2</v>
      </c>
      <c r="Z83" s="26">
        <v>-99</v>
      </c>
    </row>
    <row r="84" spans="1:26" ht="12.75">
      <c r="A84" s="22">
        <v>4</v>
      </c>
      <c r="B84" s="23">
        <v>17</v>
      </c>
      <c r="C84" s="22">
        <v>3</v>
      </c>
      <c r="D84" s="22">
        <v>1</v>
      </c>
      <c r="E84" s="24">
        <v>30.71700190545345</v>
      </c>
      <c r="F84" s="24">
        <v>37.89655778907062</v>
      </c>
      <c r="G84" s="24">
        <v>0.21639999999999998</v>
      </c>
      <c r="H84" s="22">
        <v>163</v>
      </c>
      <c r="J84" s="22">
        <v>17.3</v>
      </c>
      <c r="K84" s="22">
        <v>179</v>
      </c>
      <c r="L84" s="22">
        <v>19.5</v>
      </c>
      <c r="M84" s="22">
        <v>7.3</v>
      </c>
      <c r="N84" s="22">
        <v>190</v>
      </c>
      <c r="O84" s="22">
        <v>15.5</v>
      </c>
      <c r="P84" s="22" t="s">
        <v>56</v>
      </c>
      <c r="Q84" s="22">
        <v>21.3</v>
      </c>
      <c r="R84" s="22">
        <v>8.2</v>
      </c>
      <c r="U84" s="22">
        <v>11</v>
      </c>
      <c r="V84" s="22">
        <v>21.3</v>
      </c>
      <c r="W84" s="22">
        <v>8.2</v>
      </c>
      <c r="Z84" s="26">
        <v>-99</v>
      </c>
    </row>
    <row r="102" spans="30:31" ht="12.75">
      <c r="AD102" s="27"/>
      <c r="AE102" s="27"/>
    </row>
  </sheetData>
  <printOptions/>
  <pageMargins left="0.15748031496062992" right="0.1968503937007874" top="0.3937007874015748" bottom="0.3937007874015748" header="0.11811023622047245" footer="0.11811023622047245"/>
  <pageSetup horizontalDpi="300" verticalDpi="300" orientation="portrait" paperSize="9" r:id="rId1"/>
  <headerFooter alignWithMargins="0">
    <oddHeader>&amp;CKO3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1">
      <selection activeCell="G20" sqref="G19:G20"/>
    </sheetView>
  </sheetViews>
  <sheetFormatPr defaultColWidth="9.140625" defaultRowHeight="12.75"/>
  <cols>
    <col min="1" max="1" width="4.7109375" style="4" customWidth="1"/>
    <col min="2" max="2" width="5.00390625" style="0" customWidth="1"/>
    <col min="3" max="3" width="3.421875" style="0" customWidth="1"/>
    <col min="4" max="4" width="2.8515625" style="0" customWidth="1"/>
    <col min="5" max="7" width="5.421875" style="0" customWidth="1"/>
    <col min="8" max="8" width="5.8515625" style="0" customWidth="1"/>
    <col min="9" max="9" width="5.7109375" style="0" customWidth="1"/>
    <col min="10" max="10" width="4.7109375" style="4" customWidth="1"/>
    <col min="11" max="11" width="7.00390625" style="0" customWidth="1"/>
    <col min="12" max="12" width="5.7109375" style="0" customWidth="1"/>
    <col min="13" max="14" width="5.57421875" style="0" customWidth="1"/>
    <col min="15" max="15" width="5.8515625" style="0" customWidth="1"/>
    <col min="16" max="16" width="5.7109375" style="0" customWidth="1"/>
  </cols>
  <sheetData>
    <row r="1" spans="1:21" ht="12.75">
      <c r="A1" s="2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2" t="s">
        <v>1</v>
      </c>
      <c r="K1" s="3" t="s">
        <v>8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6" t="s">
        <v>19</v>
      </c>
      <c r="S1" s="6" t="s">
        <v>20</v>
      </c>
      <c r="T1" s="6" t="s">
        <v>21</v>
      </c>
      <c r="U1" s="6" t="s">
        <v>22</v>
      </c>
    </row>
    <row r="2" spans="1:21" ht="12.75">
      <c r="A2" s="2">
        <v>83</v>
      </c>
      <c r="B2" s="3">
        <v>1</v>
      </c>
      <c r="C2" s="3">
        <v>3</v>
      </c>
      <c r="D2" s="3">
        <v>1</v>
      </c>
      <c r="E2" s="5">
        <v>0.7567315993550071</v>
      </c>
      <c r="F2" s="5">
        <v>0.4075620278406872</v>
      </c>
      <c r="G2" s="5">
        <v>-0.188</v>
      </c>
      <c r="H2" s="3">
        <v>18</v>
      </c>
      <c r="I2" s="3">
        <v>16</v>
      </c>
      <c r="J2" s="2">
        <v>83</v>
      </c>
      <c r="K2" s="3">
        <v>204</v>
      </c>
      <c r="L2" s="3">
        <v>16.4</v>
      </c>
      <c r="M2" s="3" t="s">
        <v>16</v>
      </c>
      <c r="N2" s="3">
        <v>19</v>
      </c>
      <c r="O2" s="3">
        <v>7.8</v>
      </c>
      <c r="P2" s="3"/>
      <c r="Q2" s="3"/>
      <c r="R2" s="6">
        <f>K2^2</f>
        <v>41616</v>
      </c>
      <c r="S2" s="6">
        <f>R2</f>
        <v>41616</v>
      </c>
      <c r="T2" s="6">
        <f>QUOTIENT(S2,$S$85)</f>
        <v>0</v>
      </c>
      <c r="U2" s="6">
        <v>0</v>
      </c>
    </row>
    <row r="3" spans="1:21" ht="12.75">
      <c r="A3" s="2">
        <v>82</v>
      </c>
      <c r="B3" s="3">
        <v>1</v>
      </c>
      <c r="C3" s="3">
        <v>3</v>
      </c>
      <c r="D3" s="3">
        <v>1</v>
      </c>
      <c r="E3" s="5">
        <v>9.333586846499916</v>
      </c>
      <c r="F3" s="5">
        <v>2.2809941908833924</v>
      </c>
      <c r="G3" s="5">
        <v>-0.434</v>
      </c>
      <c r="H3" s="3">
        <v>10</v>
      </c>
      <c r="I3" s="3">
        <v>15.2</v>
      </c>
      <c r="J3" s="2">
        <v>82</v>
      </c>
      <c r="K3" s="3">
        <v>110</v>
      </c>
      <c r="L3" s="3">
        <v>19.9</v>
      </c>
      <c r="M3" s="3"/>
      <c r="N3" s="3">
        <v>16.5</v>
      </c>
      <c r="O3" s="3">
        <v>10.8</v>
      </c>
      <c r="P3" s="3"/>
      <c r="Q3" s="3" t="s">
        <v>18</v>
      </c>
      <c r="R3" s="6">
        <f>K3^2</f>
        <v>12100</v>
      </c>
      <c r="S3" s="6">
        <f>S2+R3</f>
        <v>53716</v>
      </c>
      <c r="T3" s="6">
        <f>QUOTIENT(S3,$S$85)</f>
        <v>0</v>
      </c>
      <c r="U3" s="6">
        <f>IF(T3&gt;T2,1,0)</f>
        <v>0</v>
      </c>
    </row>
    <row r="4" spans="1:21" ht="12.75">
      <c r="A4" s="2">
        <v>81</v>
      </c>
      <c r="B4" s="3">
        <v>1</v>
      </c>
      <c r="C4" s="3">
        <v>3</v>
      </c>
      <c r="D4" s="3">
        <v>1</v>
      </c>
      <c r="E4" s="5">
        <v>5.512562421245128</v>
      </c>
      <c r="F4" s="5">
        <v>2.7186211343024715</v>
      </c>
      <c r="G4" s="5">
        <v>-0.328</v>
      </c>
      <c r="H4" s="3">
        <v>15</v>
      </c>
      <c r="I4" s="3">
        <v>15.9</v>
      </c>
      <c r="J4" s="2">
        <v>81</v>
      </c>
      <c r="K4" s="3">
        <v>169</v>
      </c>
      <c r="L4" s="3">
        <v>14.4</v>
      </c>
      <c r="M4" s="3"/>
      <c r="N4" s="3">
        <v>19.2</v>
      </c>
      <c r="O4" s="3">
        <v>9.2</v>
      </c>
      <c r="P4" s="3"/>
      <c r="Q4" s="3"/>
      <c r="R4" s="6">
        <f>K4^2</f>
        <v>28561</v>
      </c>
      <c r="S4" s="6">
        <f>S3+R4</f>
        <v>82277</v>
      </c>
      <c r="T4" s="6">
        <f>QUOTIENT(S4,$S$85)</f>
        <v>0</v>
      </c>
      <c r="U4" s="6">
        <f>IF(T4&gt;T3,1,0)</f>
        <v>0</v>
      </c>
    </row>
    <row r="5" spans="1:21" ht="12.75">
      <c r="A5" s="2">
        <v>80</v>
      </c>
      <c r="B5" s="3">
        <v>1</v>
      </c>
      <c r="C5" s="3">
        <v>3</v>
      </c>
      <c r="D5" s="3">
        <v>1</v>
      </c>
      <c r="E5" s="5">
        <v>1.174565474283693</v>
      </c>
      <c r="F5" s="5">
        <v>6.218219895325408</v>
      </c>
      <c r="G5" s="5">
        <v>-0.133</v>
      </c>
      <c r="H5" s="3">
        <v>15.5</v>
      </c>
      <c r="I5" s="3">
        <v>15.5</v>
      </c>
      <c r="J5" s="2">
        <v>80</v>
      </c>
      <c r="K5" s="3">
        <v>174</v>
      </c>
      <c r="L5" s="3">
        <v>16.5</v>
      </c>
      <c r="M5" s="3"/>
      <c r="N5" s="3">
        <v>19.2</v>
      </c>
      <c r="O5" s="3">
        <v>6.6</v>
      </c>
      <c r="P5" s="3"/>
      <c r="Q5" s="3"/>
      <c r="R5" s="6">
        <f aca="true" t="shared" si="0" ref="R5:R68">K5^2</f>
        <v>30276</v>
      </c>
      <c r="S5" s="6">
        <f aca="true" t="shared" si="1" ref="S5:S68">S4+R5</f>
        <v>112553</v>
      </c>
      <c r="T5" s="6">
        <f>QUOTIENT(S5,$S$85)</f>
        <v>0</v>
      </c>
      <c r="U5" s="6">
        <f aca="true" t="shared" si="2" ref="U5:U68">IF(T5&gt;T4,1,0)</f>
        <v>0</v>
      </c>
    </row>
    <row r="6" spans="1:21" ht="12.75">
      <c r="A6" s="2">
        <v>79</v>
      </c>
      <c r="B6" s="3">
        <v>1</v>
      </c>
      <c r="C6" s="3">
        <v>3</v>
      </c>
      <c r="D6" s="3">
        <v>1</v>
      </c>
      <c r="E6" s="5">
        <v>4.614961940891548</v>
      </c>
      <c r="F6" s="5">
        <v>6.648124713340034</v>
      </c>
      <c r="G6" s="5">
        <v>-0.20600000000000002</v>
      </c>
      <c r="H6" s="3">
        <v>10.8</v>
      </c>
      <c r="I6" s="3">
        <v>14.2</v>
      </c>
      <c r="J6" s="2">
        <v>79</v>
      </c>
      <c r="K6" s="3">
        <v>123</v>
      </c>
      <c r="L6" s="3">
        <v>14.9</v>
      </c>
      <c r="M6" s="3"/>
      <c r="N6" s="3">
        <v>17.9</v>
      </c>
      <c r="O6" s="3">
        <v>11.2</v>
      </c>
      <c r="P6" s="3"/>
      <c r="Q6" s="3"/>
      <c r="R6" s="6">
        <f t="shared" si="0"/>
        <v>15129</v>
      </c>
      <c r="S6" s="6">
        <f t="shared" si="1"/>
        <v>127682</v>
      </c>
      <c r="T6" s="6">
        <f>QUOTIENT(S6,$S$85)</f>
        <v>0</v>
      </c>
      <c r="U6" s="6">
        <f t="shared" si="2"/>
        <v>0</v>
      </c>
    </row>
    <row r="7" spans="1:21" ht="12.75">
      <c r="A7" s="2">
        <v>78</v>
      </c>
      <c r="B7" s="3">
        <v>1</v>
      </c>
      <c r="C7" s="3">
        <v>3</v>
      </c>
      <c r="D7" s="3">
        <v>1</v>
      </c>
      <c r="E7" s="5">
        <v>7.451606947640609</v>
      </c>
      <c r="F7" s="5">
        <v>8.732047721919194</v>
      </c>
      <c r="G7" s="5">
        <v>-0.3</v>
      </c>
      <c r="H7" s="3">
        <v>11.3</v>
      </c>
      <c r="I7" s="3">
        <v>15.3</v>
      </c>
      <c r="J7" s="2">
        <v>78</v>
      </c>
      <c r="K7" s="3">
        <v>138</v>
      </c>
      <c r="L7" s="3">
        <v>15.2</v>
      </c>
      <c r="M7" s="3"/>
      <c r="N7" s="3">
        <v>18.7</v>
      </c>
      <c r="O7" s="3">
        <v>9.8</v>
      </c>
      <c r="P7" s="3"/>
      <c r="Q7" s="3"/>
      <c r="R7" s="6">
        <f t="shared" si="0"/>
        <v>19044</v>
      </c>
      <c r="S7" s="6">
        <f t="shared" si="1"/>
        <v>146726</v>
      </c>
      <c r="T7" s="6">
        <f>QUOTIENT(S7,$S$85)</f>
        <v>0</v>
      </c>
      <c r="U7" s="6">
        <f t="shared" si="2"/>
        <v>0</v>
      </c>
    </row>
    <row r="8" spans="1:21" ht="12.75">
      <c r="A8" s="2">
        <v>77</v>
      </c>
      <c r="B8" s="3">
        <v>1</v>
      </c>
      <c r="C8" s="3">
        <v>3</v>
      </c>
      <c r="D8" s="3">
        <v>1</v>
      </c>
      <c r="E8" s="5">
        <v>4.477262852546418</v>
      </c>
      <c r="F8" s="5">
        <v>9.807094792506492</v>
      </c>
      <c r="G8" s="5">
        <v>-0.14100000000000001</v>
      </c>
      <c r="H8" s="3">
        <v>15.6</v>
      </c>
      <c r="I8" s="3">
        <v>16.7</v>
      </c>
      <c r="J8" s="2">
        <v>77</v>
      </c>
      <c r="K8" s="3">
        <v>185</v>
      </c>
      <c r="L8" s="3">
        <v>17.7</v>
      </c>
      <c r="M8" s="3"/>
      <c r="N8" s="3">
        <v>19.6</v>
      </c>
      <c r="O8" s="3">
        <v>8.3</v>
      </c>
      <c r="P8" s="3"/>
      <c r="Q8" s="3"/>
      <c r="R8" s="6">
        <f t="shared" si="0"/>
        <v>34225</v>
      </c>
      <c r="S8" s="6">
        <f t="shared" si="1"/>
        <v>180951</v>
      </c>
      <c r="T8" s="6">
        <f>QUOTIENT(S8,$S$85)</f>
        <v>1</v>
      </c>
      <c r="U8" s="6">
        <f t="shared" si="2"/>
        <v>1</v>
      </c>
    </row>
    <row r="9" spans="1:21" ht="12.75">
      <c r="A9" s="2">
        <v>76</v>
      </c>
      <c r="B9" s="3">
        <v>1</v>
      </c>
      <c r="C9" s="3">
        <v>3</v>
      </c>
      <c r="D9" s="3">
        <v>1</v>
      </c>
      <c r="E9" s="5">
        <v>2.0541671127309655</v>
      </c>
      <c r="F9" s="5">
        <v>10.566467583491399</v>
      </c>
      <c r="G9" s="5">
        <v>-0.040999999999999995</v>
      </c>
      <c r="H9" s="3">
        <v>19.3</v>
      </c>
      <c r="I9" s="3">
        <v>17.4</v>
      </c>
      <c r="J9" s="2">
        <v>76</v>
      </c>
      <c r="K9" s="3">
        <v>221</v>
      </c>
      <c r="L9" s="3">
        <v>15.4</v>
      </c>
      <c r="M9" s="3"/>
      <c r="N9" s="3">
        <v>21.1</v>
      </c>
      <c r="O9" s="3">
        <v>10.1</v>
      </c>
      <c r="P9" s="3"/>
      <c r="Q9" s="3" t="s">
        <v>17</v>
      </c>
      <c r="R9" s="6">
        <f t="shared" si="0"/>
        <v>48841</v>
      </c>
      <c r="S9" s="6">
        <f t="shared" si="1"/>
        <v>229792</v>
      </c>
      <c r="T9" s="6">
        <f>QUOTIENT(S9,$S$85)</f>
        <v>1</v>
      </c>
      <c r="U9" s="6">
        <f t="shared" si="2"/>
        <v>0</v>
      </c>
    </row>
    <row r="10" spans="1:21" ht="12.75">
      <c r="A10" s="2">
        <v>74</v>
      </c>
      <c r="B10" s="3">
        <v>1</v>
      </c>
      <c r="C10" s="3">
        <v>3</v>
      </c>
      <c r="D10" s="3">
        <v>1</v>
      </c>
      <c r="E10" s="5">
        <v>9.983173330872011</v>
      </c>
      <c r="F10" s="5">
        <v>13.52503182864151</v>
      </c>
      <c r="G10" s="5">
        <v>0.056999999999999995</v>
      </c>
      <c r="H10" s="3">
        <v>19.9</v>
      </c>
      <c r="I10" s="3">
        <v>15.6</v>
      </c>
      <c r="J10" s="2">
        <v>74</v>
      </c>
      <c r="K10" s="3">
        <v>234</v>
      </c>
      <c r="L10" s="3">
        <v>16.3</v>
      </c>
      <c r="M10" s="3"/>
      <c r="N10" s="3">
        <v>20.5</v>
      </c>
      <c r="O10" s="3">
        <v>8.1</v>
      </c>
      <c r="P10" s="3"/>
      <c r="Q10" s="3"/>
      <c r="R10" s="6">
        <f t="shared" si="0"/>
        <v>54756</v>
      </c>
      <c r="S10" s="6">
        <f t="shared" si="1"/>
        <v>284548</v>
      </c>
      <c r="T10" s="6">
        <f>QUOTIENT(S10,$S$85)</f>
        <v>1</v>
      </c>
      <c r="U10" s="6">
        <f t="shared" si="2"/>
        <v>0</v>
      </c>
    </row>
    <row r="11" spans="1:21" ht="12.75">
      <c r="A11" s="2">
        <v>75</v>
      </c>
      <c r="B11" s="3">
        <v>1</v>
      </c>
      <c r="C11" s="3">
        <v>3</v>
      </c>
      <c r="D11" s="3">
        <v>1</v>
      </c>
      <c r="E11" s="5">
        <v>0.667445928265397</v>
      </c>
      <c r="F11" s="5">
        <v>13.7131168102967</v>
      </c>
      <c r="G11" s="5">
        <v>0.5404</v>
      </c>
      <c r="H11" s="3">
        <v>19</v>
      </c>
      <c r="I11" s="3">
        <v>16.8</v>
      </c>
      <c r="J11" s="2">
        <v>75</v>
      </c>
      <c r="K11" s="3">
        <v>220</v>
      </c>
      <c r="L11" s="3">
        <v>15.8</v>
      </c>
      <c r="M11" s="3"/>
      <c r="N11" s="3">
        <v>21.5</v>
      </c>
      <c r="O11" s="3">
        <v>10.6</v>
      </c>
      <c r="P11" s="3"/>
      <c r="Q11" s="3"/>
      <c r="R11" s="6">
        <f t="shared" si="0"/>
        <v>48400</v>
      </c>
      <c r="S11" s="6">
        <f t="shared" si="1"/>
        <v>332948</v>
      </c>
      <c r="T11" s="6">
        <f>QUOTIENT(S11,$S$85)</f>
        <v>2</v>
      </c>
      <c r="U11" s="6">
        <f t="shared" si="2"/>
        <v>1</v>
      </c>
    </row>
    <row r="12" spans="1:21" ht="12.75">
      <c r="A12" s="2">
        <v>73</v>
      </c>
      <c r="B12" s="3">
        <v>1</v>
      </c>
      <c r="C12" s="3">
        <v>3</v>
      </c>
      <c r="D12" s="3">
        <v>1</v>
      </c>
      <c r="E12" s="5">
        <v>6.893980746596453</v>
      </c>
      <c r="F12" s="5">
        <v>15.29908091963558</v>
      </c>
      <c r="G12" s="5">
        <v>0.15339999999999998</v>
      </c>
      <c r="H12" s="3">
        <v>20.9</v>
      </c>
      <c r="I12" s="3">
        <v>18</v>
      </c>
      <c r="J12" s="2">
        <v>73</v>
      </c>
      <c r="K12" s="3">
        <v>237</v>
      </c>
      <c r="L12" s="3">
        <v>17.5</v>
      </c>
      <c r="M12" s="3"/>
      <c r="N12" s="3">
        <v>21.1</v>
      </c>
      <c r="O12" s="3">
        <v>8.8</v>
      </c>
      <c r="P12" s="3"/>
      <c r="Q12" s="3"/>
      <c r="R12" s="6">
        <f t="shared" si="0"/>
        <v>56169</v>
      </c>
      <c r="S12" s="6">
        <f t="shared" si="1"/>
        <v>389117</v>
      </c>
      <c r="T12" s="6">
        <f>QUOTIENT(S12,$S$85)</f>
        <v>2</v>
      </c>
      <c r="U12" s="6">
        <f t="shared" si="2"/>
        <v>0</v>
      </c>
    </row>
    <row r="13" spans="1:21" ht="12.75">
      <c r="A13" s="2">
        <v>72</v>
      </c>
      <c r="B13" s="3">
        <v>1</v>
      </c>
      <c r="C13" s="3">
        <v>3</v>
      </c>
      <c r="D13" s="3">
        <v>1</v>
      </c>
      <c r="E13" s="5">
        <v>5.491147767113357</v>
      </c>
      <c r="F13" s="5">
        <v>18.977510561707664</v>
      </c>
      <c r="G13" s="5">
        <v>0.5354</v>
      </c>
      <c r="H13" s="3">
        <v>15.6</v>
      </c>
      <c r="I13" s="3">
        <v>15.8</v>
      </c>
      <c r="J13" s="2">
        <v>72</v>
      </c>
      <c r="K13" s="3">
        <v>178</v>
      </c>
      <c r="L13" s="3">
        <v>14.5</v>
      </c>
      <c r="M13" s="3"/>
      <c r="N13" s="3">
        <v>18.2</v>
      </c>
      <c r="O13" s="3">
        <v>10.2</v>
      </c>
      <c r="P13" s="3"/>
      <c r="Q13" s="3"/>
      <c r="R13" s="6">
        <f t="shared" si="0"/>
        <v>31684</v>
      </c>
      <c r="S13" s="6">
        <f t="shared" si="1"/>
        <v>420801</v>
      </c>
      <c r="T13" s="6">
        <f>QUOTIENT(S13,$S$85)</f>
        <v>2</v>
      </c>
      <c r="U13" s="6">
        <f t="shared" si="2"/>
        <v>0</v>
      </c>
    </row>
    <row r="14" spans="1:21" ht="12.75">
      <c r="A14" s="2">
        <v>71</v>
      </c>
      <c r="B14" s="3">
        <v>1</v>
      </c>
      <c r="C14" s="3">
        <v>3</v>
      </c>
      <c r="D14" s="3">
        <v>1</v>
      </c>
      <c r="E14" s="5">
        <v>9.003891788666227</v>
      </c>
      <c r="F14" s="5">
        <v>20.581709564027687</v>
      </c>
      <c r="G14" s="5">
        <v>0.8234</v>
      </c>
      <c r="H14" s="3">
        <v>15.4</v>
      </c>
      <c r="I14" s="3">
        <v>16.4</v>
      </c>
      <c r="J14" s="2">
        <v>71</v>
      </c>
      <c r="K14" s="3">
        <v>172</v>
      </c>
      <c r="L14" s="3">
        <v>17</v>
      </c>
      <c r="M14" s="3"/>
      <c r="N14" s="3">
        <v>19.2</v>
      </c>
      <c r="O14" s="3">
        <v>11.7</v>
      </c>
      <c r="P14" s="3"/>
      <c r="Q14" s="3"/>
      <c r="R14" s="6">
        <f t="shared" si="0"/>
        <v>29584</v>
      </c>
      <c r="S14" s="6">
        <f t="shared" si="1"/>
        <v>450385</v>
      </c>
      <c r="T14" s="6">
        <f>QUOTIENT(S14,$S$85)</f>
        <v>3</v>
      </c>
      <c r="U14" s="6">
        <f t="shared" si="2"/>
        <v>1</v>
      </c>
    </row>
    <row r="15" spans="1:21" ht="12.75">
      <c r="A15" s="2">
        <v>69</v>
      </c>
      <c r="B15" s="3">
        <v>1</v>
      </c>
      <c r="C15" s="3">
        <v>3</v>
      </c>
      <c r="D15" s="3">
        <v>1</v>
      </c>
      <c r="E15" s="5">
        <v>6.497065284119262</v>
      </c>
      <c r="F15" s="5">
        <v>22.92454222474011</v>
      </c>
      <c r="G15" s="5">
        <v>1.0544</v>
      </c>
      <c r="H15" s="3">
        <v>20.4</v>
      </c>
      <c r="I15" s="3">
        <v>17.6</v>
      </c>
      <c r="J15" s="2">
        <v>69</v>
      </c>
      <c r="K15" s="3">
        <v>245</v>
      </c>
      <c r="L15" s="3">
        <v>18</v>
      </c>
      <c r="M15" s="3"/>
      <c r="N15" s="3">
        <v>20.8</v>
      </c>
      <c r="O15" s="3">
        <v>6.8</v>
      </c>
      <c r="P15" s="3"/>
      <c r="Q15" s="3"/>
      <c r="R15" s="6">
        <f t="shared" si="0"/>
        <v>60025</v>
      </c>
      <c r="S15" s="6">
        <f t="shared" si="1"/>
        <v>510410</v>
      </c>
      <c r="T15" s="6">
        <f>QUOTIENT(S15,$S$85)</f>
        <v>3</v>
      </c>
      <c r="U15" s="6">
        <f t="shared" si="2"/>
        <v>0</v>
      </c>
    </row>
    <row r="16" spans="1:21" ht="12.75">
      <c r="A16" s="2">
        <v>70</v>
      </c>
      <c r="B16" s="3">
        <v>1</v>
      </c>
      <c r="C16" s="3">
        <v>3</v>
      </c>
      <c r="D16" s="3">
        <v>1</v>
      </c>
      <c r="E16" s="5">
        <v>9.743914641510786</v>
      </c>
      <c r="F16" s="5">
        <v>23.497668956280574</v>
      </c>
      <c r="G16" s="5">
        <v>1.4234</v>
      </c>
      <c r="H16" s="3">
        <v>16.1</v>
      </c>
      <c r="I16" s="3">
        <v>16.2</v>
      </c>
      <c r="J16" s="2">
        <v>70</v>
      </c>
      <c r="K16" s="3">
        <v>181</v>
      </c>
      <c r="L16" s="3">
        <v>15.1</v>
      </c>
      <c r="M16" s="3"/>
      <c r="N16" s="3">
        <v>19.3</v>
      </c>
      <c r="O16" s="3">
        <v>7.7</v>
      </c>
      <c r="P16" s="3"/>
      <c r="Q16" s="3"/>
      <c r="R16" s="6">
        <f t="shared" si="0"/>
        <v>32761</v>
      </c>
      <c r="S16" s="6">
        <f t="shared" si="1"/>
        <v>543171</v>
      </c>
      <c r="T16" s="6">
        <f>QUOTIENT(S16,$S$85)</f>
        <v>3</v>
      </c>
      <c r="U16" s="6">
        <f t="shared" si="2"/>
        <v>0</v>
      </c>
    </row>
    <row r="17" spans="1:21" ht="12.75">
      <c r="A17" s="2">
        <v>68</v>
      </c>
      <c r="B17" s="3">
        <v>1</v>
      </c>
      <c r="C17" s="3">
        <v>3</v>
      </c>
      <c r="D17" s="3">
        <v>1</v>
      </c>
      <c r="E17" s="5">
        <v>0.1413025722451865</v>
      </c>
      <c r="F17" s="5">
        <v>25.657864874986714</v>
      </c>
      <c r="G17" s="5">
        <v>1.1824000000000001</v>
      </c>
      <c r="H17" s="3">
        <v>16.8</v>
      </c>
      <c r="I17" s="3">
        <v>19.2</v>
      </c>
      <c r="J17" s="2">
        <v>68</v>
      </c>
      <c r="K17" s="3">
        <v>191</v>
      </c>
      <c r="L17" s="3">
        <v>15.8</v>
      </c>
      <c r="M17" s="3"/>
      <c r="N17" s="3">
        <v>22.2</v>
      </c>
      <c r="O17" s="3">
        <v>12.3</v>
      </c>
      <c r="P17" s="3"/>
      <c r="Q17" s="3"/>
      <c r="R17" s="6">
        <f t="shared" si="0"/>
        <v>36481</v>
      </c>
      <c r="S17" s="6">
        <f t="shared" si="1"/>
        <v>579652</v>
      </c>
      <c r="T17" s="6">
        <f>QUOTIENT(S17,$S$85)</f>
        <v>3</v>
      </c>
      <c r="U17" s="6">
        <f t="shared" si="2"/>
        <v>0</v>
      </c>
    </row>
    <row r="18" spans="1:21" ht="12.75">
      <c r="A18" s="2">
        <v>67</v>
      </c>
      <c r="B18" s="3">
        <v>1</v>
      </c>
      <c r="C18" s="3">
        <v>3</v>
      </c>
      <c r="D18" s="3">
        <v>1</v>
      </c>
      <c r="E18" s="5">
        <v>5.20835348771462</v>
      </c>
      <c r="F18" s="5">
        <v>27.800950729552596</v>
      </c>
      <c r="G18" s="5">
        <v>1.5094</v>
      </c>
      <c r="H18" s="3">
        <v>18.4</v>
      </c>
      <c r="I18" s="3">
        <v>16.8</v>
      </c>
      <c r="J18" s="2">
        <v>67</v>
      </c>
      <c r="K18" s="3">
        <v>212</v>
      </c>
      <c r="L18" s="3">
        <v>14.8</v>
      </c>
      <c r="M18" s="3"/>
      <c r="N18" s="3">
        <v>19.7</v>
      </c>
      <c r="O18" s="3">
        <v>8.6</v>
      </c>
      <c r="P18" s="3"/>
      <c r="Q18" s="3"/>
      <c r="R18" s="6">
        <f t="shared" si="0"/>
        <v>44944</v>
      </c>
      <c r="S18" s="6">
        <f t="shared" si="1"/>
        <v>624596</v>
      </c>
      <c r="T18" s="6">
        <f>QUOTIENT(S18,$S$85)</f>
        <v>4</v>
      </c>
      <c r="U18" s="6">
        <f t="shared" si="2"/>
        <v>1</v>
      </c>
    </row>
    <row r="19" spans="1:21" ht="12.75">
      <c r="A19" s="2">
        <v>66</v>
      </c>
      <c r="B19" s="3">
        <v>1</v>
      </c>
      <c r="C19" s="3">
        <v>3</v>
      </c>
      <c r="D19" s="3">
        <v>1</v>
      </c>
      <c r="E19" s="5">
        <v>3.780266289413002</v>
      </c>
      <c r="F19" s="5">
        <v>30.81084523834307</v>
      </c>
      <c r="G19" s="5">
        <v>1.4864</v>
      </c>
      <c r="H19" s="3">
        <v>17.3</v>
      </c>
      <c r="I19" s="3">
        <v>17.2</v>
      </c>
      <c r="J19" s="2">
        <v>66</v>
      </c>
      <c r="K19" s="3">
        <v>211</v>
      </c>
      <c r="L19" s="3">
        <v>17</v>
      </c>
      <c r="M19" s="3"/>
      <c r="N19" s="3">
        <v>20.1</v>
      </c>
      <c r="O19" s="3">
        <v>6.7</v>
      </c>
      <c r="P19" s="3"/>
      <c r="Q19" s="3"/>
      <c r="R19" s="6">
        <f t="shared" si="0"/>
        <v>44521</v>
      </c>
      <c r="S19" s="6">
        <f t="shared" si="1"/>
        <v>669117</v>
      </c>
      <c r="T19" s="6">
        <f>QUOTIENT(S19,$S$85)</f>
        <v>4</v>
      </c>
      <c r="U19" s="6">
        <f t="shared" si="2"/>
        <v>0</v>
      </c>
    </row>
    <row r="20" spans="1:21" ht="12.75">
      <c r="A20" s="2">
        <v>63</v>
      </c>
      <c r="B20" s="3">
        <v>1</v>
      </c>
      <c r="C20" s="3">
        <v>3</v>
      </c>
      <c r="D20" s="3">
        <v>1</v>
      </c>
      <c r="E20" s="5">
        <v>9.721108874144678</v>
      </c>
      <c r="F20" s="5">
        <v>32.88313223184534</v>
      </c>
      <c r="G20" s="5">
        <v>1.5414</v>
      </c>
      <c r="H20" s="3">
        <v>15.9</v>
      </c>
      <c r="I20" s="3">
        <v>17.5</v>
      </c>
      <c r="J20" s="2">
        <v>63</v>
      </c>
      <c r="K20" s="3">
        <v>175</v>
      </c>
      <c r="L20" s="3">
        <v>16.4</v>
      </c>
      <c r="M20" s="3"/>
      <c r="N20" s="3">
        <v>20</v>
      </c>
      <c r="O20" s="3">
        <v>10.5</v>
      </c>
      <c r="P20" s="3"/>
      <c r="Q20" s="3"/>
      <c r="R20" s="6">
        <f t="shared" si="0"/>
        <v>30625</v>
      </c>
      <c r="S20" s="6">
        <f t="shared" si="1"/>
        <v>699742</v>
      </c>
      <c r="T20" s="6">
        <f>QUOTIENT(S20,$S$85)</f>
        <v>4</v>
      </c>
      <c r="U20" s="6">
        <f t="shared" si="2"/>
        <v>0</v>
      </c>
    </row>
    <row r="21" spans="1:21" ht="12.75">
      <c r="A21" s="2">
        <v>64</v>
      </c>
      <c r="B21" s="3">
        <v>1</v>
      </c>
      <c r="C21" s="3">
        <v>3</v>
      </c>
      <c r="D21" s="3">
        <v>1</v>
      </c>
      <c r="E21" s="5">
        <v>6.392163710158834</v>
      </c>
      <c r="F21" s="5">
        <v>33.913423499000054</v>
      </c>
      <c r="G21" s="5">
        <v>1.8194000000000001</v>
      </c>
      <c r="H21" s="3">
        <v>12.3</v>
      </c>
      <c r="I21" s="3">
        <v>15</v>
      </c>
      <c r="J21" s="2">
        <v>64</v>
      </c>
      <c r="K21" s="3">
        <v>145</v>
      </c>
      <c r="L21" s="3">
        <v>16.4</v>
      </c>
      <c r="M21" s="3"/>
      <c r="N21" s="3">
        <v>17</v>
      </c>
      <c r="O21" s="3">
        <v>7.7</v>
      </c>
      <c r="P21" s="3"/>
      <c r="Q21" s="3"/>
      <c r="R21" s="6">
        <f t="shared" si="0"/>
        <v>21025</v>
      </c>
      <c r="S21" s="6">
        <f t="shared" si="1"/>
        <v>720767</v>
      </c>
      <c r="T21" s="6">
        <f>QUOTIENT(S21,$S$85)</f>
        <v>4</v>
      </c>
      <c r="U21" s="6">
        <f t="shared" si="2"/>
        <v>0</v>
      </c>
    </row>
    <row r="22" spans="1:21" ht="12.75">
      <c r="A22" s="2">
        <v>65</v>
      </c>
      <c r="B22" s="3">
        <v>1</v>
      </c>
      <c r="C22" s="3">
        <v>3</v>
      </c>
      <c r="D22" s="3">
        <v>1</v>
      </c>
      <c r="E22" s="5">
        <v>0.6919946100996354</v>
      </c>
      <c r="F22" s="5">
        <v>34.514839487090086</v>
      </c>
      <c r="G22" s="5">
        <v>2.1024</v>
      </c>
      <c r="H22" s="3">
        <v>15.6</v>
      </c>
      <c r="I22" s="3">
        <v>16.9</v>
      </c>
      <c r="J22" s="2">
        <v>65</v>
      </c>
      <c r="K22" s="3">
        <v>177</v>
      </c>
      <c r="L22" s="3">
        <v>19.5</v>
      </c>
      <c r="M22" s="3"/>
      <c r="N22" s="3">
        <v>19.4</v>
      </c>
      <c r="O22" s="3">
        <v>7.4</v>
      </c>
      <c r="P22" s="3"/>
      <c r="Q22" s="3"/>
      <c r="R22" s="6">
        <f t="shared" si="0"/>
        <v>31329</v>
      </c>
      <c r="S22" s="6">
        <f t="shared" si="1"/>
        <v>752096</v>
      </c>
      <c r="T22" s="6">
        <f>QUOTIENT(S22,$S$85)</f>
        <v>5</v>
      </c>
      <c r="U22" s="6">
        <f t="shared" si="2"/>
        <v>1</v>
      </c>
    </row>
    <row r="23" spans="1:21" ht="12.75">
      <c r="A23" s="2">
        <v>61</v>
      </c>
      <c r="B23" s="3">
        <v>1</v>
      </c>
      <c r="C23" s="3">
        <v>3</v>
      </c>
      <c r="D23" s="3">
        <v>1</v>
      </c>
      <c r="E23" s="5">
        <v>9.032897738519</v>
      </c>
      <c r="F23" s="5">
        <v>35.40527228204097</v>
      </c>
      <c r="G23" s="5">
        <v>1.9054</v>
      </c>
      <c r="H23" s="3">
        <v>24.9</v>
      </c>
      <c r="I23" s="3">
        <v>18.9</v>
      </c>
      <c r="J23" s="2">
        <v>61</v>
      </c>
      <c r="K23" s="3">
        <v>280</v>
      </c>
      <c r="L23" s="3">
        <v>17.1</v>
      </c>
      <c r="M23" s="3"/>
      <c r="N23" s="3">
        <v>22</v>
      </c>
      <c r="O23" s="3">
        <v>8.2</v>
      </c>
      <c r="P23" s="3"/>
      <c r="Q23" s="3"/>
      <c r="R23" s="6">
        <f t="shared" si="0"/>
        <v>78400</v>
      </c>
      <c r="S23" s="6">
        <f t="shared" si="1"/>
        <v>830496</v>
      </c>
      <c r="T23" s="6">
        <f>QUOTIENT(S23,$S$85)</f>
        <v>5</v>
      </c>
      <c r="U23" s="6">
        <f t="shared" si="2"/>
        <v>0</v>
      </c>
    </row>
    <row r="24" spans="1:21" ht="12.75">
      <c r="A24" s="2">
        <v>62</v>
      </c>
      <c r="B24" s="3">
        <v>1</v>
      </c>
      <c r="C24" s="3">
        <v>3</v>
      </c>
      <c r="D24" s="3">
        <v>1</v>
      </c>
      <c r="E24" s="5">
        <v>5.8740355459248725</v>
      </c>
      <c r="F24" s="5">
        <v>37.03346135220433</v>
      </c>
      <c r="G24" s="5">
        <v>1.9034</v>
      </c>
      <c r="H24" s="3">
        <v>12.8</v>
      </c>
      <c r="I24" s="3">
        <v>15.9</v>
      </c>
      <c r="J24" s="2">
        <v>62</v>
      </c>
      <c r="K24" s="3">
        <v>145</v>
      </c>
      <c r="L24" s="3">
        <v>16.2</v>
      </c>
      <c r="M24" s="3"/>
      <c r="N24" s="3">
        <v>19.6</v>
      </c>
      <c r="O24" s="3">
        <v>10.8</v>
      </c>
      <c r="P24" s="3"/>
      <c r="Q24" s="3"/>
      <c r="R24" s="6">
        <f t="shared" si="0"/>
        <v>21025</v>
      </c>
      <c r="S24" s="6">
        <f t="shared" si="1"/>
        <v>851521</v>
      </c>
      <c r="T24" s="6">
        <f>QUOTIENT(S24,$S$85)</f>
        <v>5</v>
      </c>
      <c r="U24" s="6">
        <f t="shared" si="2"/>
        <v>0</v>
      </c>
    </row>
    <row r="25" spans="1:21" ht="12.75">
      <c r="A25" s="2">
        <v>42</v>
      </c>
      <c r="B25" s="3">
        <v>2</v>
      </c>
      <c r="C25" s="3">
        <v>3</v>
      </c>
      <c r="D25" s="3">
        <v>1</v>
      </c>
      <c r="E25" s="5">
        <v>19.96954202700568</v>
      </c>
      <c r="F25" s="5">
        <v>1.4496366274532035</v>
      </c>
      <c r="G25" s="5">
        <v>-0.704</v>
      </c>
      <c r="H25" s="3">
        <v>14.2</v>
      </c>
      <c r="I25" s="3">
        <v>15.4</v>
      </c>
      <c r="J25" s="2">
        <v>42</v>
      </c>
      <c r="K25" s="3">
        <v>170</v>
      </c>
      <c r="L25" s="3">
        <v>15.5</v>
      </c>
      <c r="M25" s="3"/>
      <c r="N25" s="3">
        <v>16.9</v>
      </c>
      <c r="O25" s="3">
        <v>5.2</v>
      </c>
      <c r="P25" s="3"/>
      <c r="Q25" s="3"/>
      <c r="R25" s="6">
        <f t="shared" si="0"/>
        <v>28900</v>
      </c>
      <c r="S25" s="6">
        <f t="shared" si="1"/>
        <v>880421</v>
      </c>
      <c r="T25" s="6">
        <f>QUOTIENT(S25,$S$85)</f>
        <v>5</v>
      </c>
      <c r="U25" s="6">
        <f t="shared" si="2"/>
        <v>0</v>
      </c>
    </row>
    <row r="26" spans="1:21" ht="12.75">
      <c r="A26" s="2">
        <v>43</v>
      </c>
      <c r="B26" s="3">
        <v>2</v>
      </c>
      <c r="C26" s="3">
        <v>3</v>
      </c>
      <c r="D26" s="3">
        <v>1</v>
      </c>
      <c r="E26" s="5">
        <v>12.173633629595338</v>
      </c>
      <c r="F26" s="5">
        <v>1.5764012092057844</v>
      </c>
      <c r="G26" s="5">
        <v>-0.5579999999999999</v>
      </c>
      <c r="H26" s="3">
        <v>11</v>
      </c>
      <c r="I26" s="3">
        <v>15</v>
      </c>
      <c r="J26" s="2">
        <v>43</v>
      </c>
      <c r="K26" s="3">
        <v>139</v>
      </c>
      <c r="L26" s="3">
        <v>16.2</v>
      </c>
      <c r="M26" s="3"/>
      <c r="N26" s="3">
        <v>18.6</v>
      </c>
      <c r="O26" s="3">
        <v>8.7</v>
      </c>
      <c r="P26" s="3"/>
      <c r="Q26" s="3"/>
      <c r="R26" s="6">
        <f t="shared" si="0"/>
        <v>19321</v>
      </c>
      <c r="S26" s="6">
        <f t="shared" si="1"/>
        <v>899742</v>
      </c>
      <c r="T26" s="6">
        <f>QUOTIENT(S26,$S$85)</f>
        <v>6</v>
      </c>
      <c r="U26" s="6">
        <f t="shared" si="2"/>
        <v>1</v>
      </c>
    </row>
    <row r="27" spans="1:21" ht="12.75">
      <c r="A27" s="2">
        <v>44</v>
      </c>
      <c r="B27" s="3">
        <v>2</v>
      </c>
      <c r="C27" s="3">
        <v>3</v>
      </c>
      <c r="D27" s="3">
        <v>1</v>
      </c>
      <c r="E27" s="5">
        <v>16.446425075278732</v>
      </c>
      <c r="F27" s="5">
        <v>3.9568430298968105</v>
      </c>
      <c r="G27" s="5">
        <v>-0.615</v>
      </c>
      <c r="H27" s="3">
        <v>10.8</v>
      </c>
      <c r="I27" s="3">
        <v>14.4</v>
      </c>
      <c r="J27" s="2">
        <v>44</v>
      </c>
      <c r="K27" s="3">
        <v>121</v>
      </c>
      <c r="L27" s="3">
        <v>18.5</v>
      </c>
      <c r="M27" s="3"/>
      <c r="N27" s="3">
        <v>16.2</v>
      </c>
      <c r="O27" s="3">
        <v>8.3</v>
      </c>
      <c r="P27" s="3"/>
      <c r="Q27" s="3"/>
      <c r="R27" s="6">
        <f t="shared" si="0"/>
        <v>14641</v>
      </c>
      <c r="S27" s="6">
        <f t="shared" si="1"/>
        <v>914383</v>
      </c>
      <c r="T27" s="6">
        <f>QUOTIENT(S27,$S$85)</f>
        <v>6</v>
      </c>
      <c r="U27" s="6">
        <f t="shared" si="2"/>
        <v>0</v>
      </c>
    </row>
    <row r="28" spans="1:21" ht="12.75">
      <c r="A28" s="2">
        <v>45</v>
      </c>
      <c r="B28" s="3">
        <v>2</v>
      </c>
      <c r="C28" s="3">
        <v>3</v>
      </c>
      <c r="D28" s="3">
        <v>1</v>
      </c>
      <c r="E28" s="5">
        <v>14.757375181752538</v>
      </c>
      <c r="F28" s="5">
        <v>7.727413206564942</v>
      </c>
      <c r="G28" s="5">
        <v>-0.402</v>
      </c>
      <c r="H28" s="3">
        <v>17.5</v>
      </c>
      <c r="I28" s="3">
        <v>16.6</v>
      </c>
      <c r="J28" s="2">
        <v>45</v>
      </c>
      <c r="K28" s="3">
        <v>197</v>
      </c>
      <c r="L28" s="3">
        <v>17.2</v>
      </c>
      <c r="M28" s="3"/>
      <c r="N28" s="3">
        <v>19.7</v>
      </c>
      <c r="O28" s="3">
        <v>6.8</v>
      </c>
      <c r="P28" s="3"/>
      <c r="Q28" s="3"/>
      <c r="R28" s="6">
        <f t="shared" si="0"/>
        <v>38809</v>
      </c>
      <c r="S28" s="6">
        <f t="shared" si="1"/>
        <v>953192</v>
      </c>
      <c r="T28" s="6">
        <f>QUOTIENT(S28,$S$85)</f>
        <v>6</v>
      </c>
      <c r="U28" s="6">
        <f t="shared" si="2"/>
        <v>0</v>
      </c>
    </row>
    <row r="29" spans="1:21" ht="12.75">
      <c r="A29" s="2">
        <v>46</v>
      </c>
      <c r="B29" s="3">
        <v>2</v>
      </c>
      <c r="C29" s="3">
        <v>3</v>
      </c>
      <c r="D29" s="3">
        <v>1</v>
      </c>
      <c r="E29" s="5">
        <v>18.930683776492714</v>
      </c>
      <c r="F29" s="5">
        <v>9.527723005757235</v>
      </c>
      <c r="G29" s="5">
        <v>-0.445</v>
      </c>
      <c r="H29" s="3">
        <v>16.2</v>
      </c>
      <c r="I29" s="3">
        <v>16.9</v>
      </c>
      <c r="J29" s="2">
        <v>46</v>
      </c>
      <c r="K29" s="3">
        <v>184</v>
      </c>
      <c r="L29" s="3">
        <v>15.2</v>
      </c>
      <c r="M29" s="3"/>
      <c r="N29" s="3">
        <v>20</v>
      </c>
      <c r="O29" s="3">
        <v>8.6</v>
      </c>
      <c r="P29" s="3"/>
      <c r="Q29" s="3"/>
      <c r="R29" s="6">
        <f t="shared" si="0"/>
        <v>33856</v>
      </c>
      <c r="S29" s="6">
        <f t="shared" si="1"/>
        <v>987048</v>
      </c>
      <c r="T29" s="6">
        <f>QUOTIENT(S29,$S$85)</f>
        <v>6</v>
      </c>
      <c r="U29" s="6">
        <f t="shared" si="2"/>
        <v>0</v>
      </c>
    </row>
    <row r="30" spans="1:21" ht="12.75">
      <c r="A30" s="2">
        <v>47</v>
      </c>
      <c r="B30" s="3">
        <v>2</v>
      </c>
      <c r="C30" s="3">
        <v>3</v>
      </c>
      <c r="D30" s="3">
        <v>1</v>
      </c>
      <c r="E30" s="5">
        <v>17.97735403518608</v>
      </c>
      <c r="F30" s="5">
        <v>12.459493529577308</v>
      </c>
      <c r="G30" s="5">
        <v>-0.29100000000000004</v>
      </c>
      <c r="H30" s="3">
        <v>17.7</v>
      </c>
      <c r="I30" s="3">
        <v>17</v>
      </c>
      <c r="J30" s="2">
        <v>47</v>
      </c>
      <c r="K30" s="3">
        <v>192</v>
      </c>
      <c r="L30" s="3">
        <v>17.2</v>
      </c>
      <c r="M30" s="3"/>
      <c r="N30" s="3">
        <v>19.9</v>
      </c>
      <c r="O30" s="3">
        <v>9.3</v>
      </c>
      <c r="P30" s="3"/>
      <c r="Q30" s="3"/>
      <c r="R30" s="6">
        <f t="shared" si="0"/>
        <v>36864</v>
      </c>
      <c r="S30" s="6">
        <f t="shared" si="1"/>
        <v>1023912</v>
      </c>
      <c r="T30" s="6">
        <f>QUOTIENT(S30,$S$85)</f>
        <v>6</v>
      </c>
      <c r="U30" s="6">
        <f t="shared" si="2"/>
        <v>0</v>
      </c>
    </row>
    <row r="31" spans="1:21" ht="12.75">
      <c r="A31" s="2">
        <v>48</v>
      </c>
      <c r="B31" s="3">
        <v>2</v>
      </c>
      <c r="C31" s="3">
        <v>3</v>
      </c>
      <c r="D31" s="3">
        <v>1</v>
      </c>
      <c r="E31" s="5">
        <v>13.163028485913683</v>
      </c>
      <c r="F31" s="5">
        <v>12.714588620912</v>
      </c>
      <c r="G31" s="5">
        <v>-0.278</v>
      </c>
      <c r="H31" s="3">
        <v>13.8</v>
      </c>
      <c r="I31" s="3">
        <v>17.1</v>
      </c>
      <c r="J31" s="2">
        <v>48</v>
      </c>
      <c r="K31" s="3">
        <v>153</v>
      </c>
      <c r="L31" s="3">
        <v>17</v>
      </c>
      <c r="M31" s="3"/>
      <c r="N31" s="3">
        <v>20.2</v>
      </c>
      <c r="O31" s="3">
        <v>11.5</v>
      </c>
      <c r="P31" s="3"/>
      <c r="Q31" s="3"/>
      <c r="R31" s="6">
        <f t="shared" si="0"/>
        <v>23409</v>
      </c>
      <c r="S31" s="6">
        <f t="shared" si="1"/>
        <v>1047321</v>
      </c>
      <c r="T31" s="6">
        <f>QUOTIENT(S31,$S$85)</f>
        <v>7</v>
      </c>
      <c r="U31" s="6">
        <f t="shared" si="2"/>
        <v>1</v>
      </c>
    </row>
    <row r="32" spans="1:21" ht="12.75">
      <c r="A32" s="2">
        <v>49</v>
      </c>
      <c r="B32" s="3">
        <v>2</v>
      </c>
      <c r="C32" s="3">
        <v>3</v>
      </c>
      <c r="D32" s="3">
        <v>1</v>
      </c>
      <c r="E32" s="5">
        <v>18.46734246317142</v>
      </c>
      <c r="F32" s="5">
        <v>14.969192184882454</v>
      </c>
      <c r="G32" s="5">
        <v>-0.06899999999999999</v>
      </c>
      <c r="H32" s="3">
        <v>17.1</v>
      </c>
      <c r="I32" s="3">
        <v>18.2</v>
      </c>
      <c r="J32" s="2">
        <v>49</v>
      </c>
      <c r="K32" s="3">
        <v>202</v>
      </c>
      <c r="L32" s="3">
        <v>17.3</v>
      </c>
      <c r="M32" s="3"/>
      <c r="N32" s="3">
        <v>20.9</v>
      </c>
      <c r="O32" s="3">
        <v>10.1</v>
      </c>
      <c r="P32" s="3"/>
      <c r="Q32" s="3"/>
      <c r="R32" s="6">
        <f t="shared" si="0"/>
        <v>40804</v>
      </c>
      <c r="S32" s="6">
        <f t="shared" si="1"/>
        <v>1088125</v>
      </c>
      <c r="T32" s="6">
        <f>QUOTIENT(S32,$S$85)</f>
        <v>7</v>
      </c>
      <c r="U32" s="6">
        <f t="shared" si="2"/>
        <v>0</v>
      </c>
    </row>
    <row r="33" spans="1:21" ht="12.75">
      <c r="A33" s="2">
        <v>31</v>
      </c>
      <c r="B33" s="3">
        <v>2</v>
      </c>
      <c r="C33" s="3">
        <v>3</v>
      </c>
      <c r="D33" s="3">
        <v>1</v>
      </c>
      <c r="E33" s="5">
        <v>19.772979636748172</v>
      </c>
      <c r="F33" s="5">
        <v>18.493487372714274</v>
      </c>
      <c r="G33" s="5">
        <v>-0.024000000000000007</v>
      </c>
      <c r="H33" s="3">
        <v>16.8</v>
      </c>
      <c r="I33" s="3">
        <v>18.7</v>
      </c>
      <c r="J33" s="2">
        <v>31</v>
      </c>
      <c r="K33" s="3">
        <v>185</v>
      </c>
      <c r="L33" s="3">
        <v>17.4</v>
      </c>
      <c r="M33" s="3"/>
      <c r="N33" s="3">
        <v>21.2</v>
      </c>
      <c r="O33" s="3">
        <v>8.2</v>
      </c>
      <c r="P33" s="3"/>
      <c r="Q33" s="3"/>
      <c r="R33" s="6">
        <f t="shared" si="0"/>
        <v>34225</v>
      </c>
      <c r="S33" s="6">
        <f t="shared" si="1"/>
        <v>1122350</v>
      </c>
      <c r="T33" s="6">
        <f>QUOTIENT(S33,$S$85)</f>
        <v>7</v>
      </c>
      <c r="U33" s="6">
        <f t="shared" si="2"/>
        <v>0</v>
      </c>
    </row>
    <row r="34" spans="1:21" ht="12.75">
      <c r="A34" s="2">
        <v>50</v>
      </c>
      <c r="B34" s="3">
        <v>2</v>
      </c>
      <c r="C34" s="3">
        <v>3</v>
      </c>
      <c r="D34" s="3">
        <v>1</v>
      </c>
      <c r="E34" s="5">
        <v>14.74633082829775</v>
      </c>
      <c r="F34" s="5">
        <v>18.710309319260208</v>
      </c>
      <c r="G34" s="5">
        <v>0.4024</v>
      </c>
      <c r="H34" s="3">
        <v>15.4</v>
      </c>
      <c r="I34" s="3">
        <v>17.4</v>
      </c>
      <c r="J34" s="2">
        <v>50</v>
      </c>
      <c r="K34" s="3">
        <v>171</v>
      </c>
      <c r="L34" s="3">
        <v>17.8</v>
      </c>
      <c r="M34" s="3"/>
      <c r="N34" s="3">
        <v>20.5</v>
      </c>
      <c r="O34" s="3">
        <v>10.8</v>
      </c>
      <c r="P34" s="3"/>
      <c r="Q34" s="3"/>
      <c r="R34" s="6">
        <f t="shared" si="0"/>
        <v>29241</v>
      </c>
      <c r="S34" s="6">
        <f t="shared" si="1"/>
        <v>1151591</v>
      </c>
      <c r="T34" s="6">
        <f>QUOTIENT(S34,$S$85)</f>
        <v>7</v>
      </c>
      <c r="U34" s="6">
        <f t="shared" si="2"/>
        <v>0</v>
      </c>
    </row>
    <row r="35" spans="1:21" ht="12.75">
      <c r="A35" s="2">
        <v>51</v>
      </c>
      <c r="B35" s="3">
        <v>2</v>
      </c>
      <c r="C35" s="3">
        <v>3</v>
      </c>
      <c r="D35" s="3">
        <v>1</v>
      </c>
      <c r="E35" s="5">
        <v>17.439662344967388</v>
      </c>
      <c r="F35" s="5">
        <v>19.212987487986524</v>
      </c>
      <c r="G35" s="5">
        <v>0.2874</v>
      </c>
      <c r="H35" s="3">
        <v>15.2</v>
      </c>
      <c r="I35" s="3">
        <v>16.3</v>
      </c>
      <c r="J35" s="2">
        <v>51</v>
      </c>
      <c r="K35" s="3">
        <v>183</v>
      </c>
      <c r="L35" s="3">
        <v>18.2</v>
      </c>
      <c r="M35" s="3"/>
      <c r="N35" s="3">
        <v>20.7</v>
      </c>
      <c r="O35" s="3">
        <v>9.8</v>
      </c>
      <c r="P35" s="3"/>
      <c r="Q35" s="3"/>
      <c r="R35" s="6">
        <f t="shared" si="0"/>
        <v>33489</v>
      </c>
      <c r="S35" s="6">
        <f t="shared" si="1"/>
        <v>1185080</v>
      </c>
      <c r="T35" s="6">
        <f>QUOTIENT(S35,$S$85)</f>
        <v>7</v>
      </c>
      <c r="U35" s="6">
        <f t="shared" si="2"/>
        <v>0</v>
      </c>
    </row>
    <row r="36" spans="1:21" ht="12.75">
      <c r="A36" s="2">
        <v>52</v>
      </c>
      <c r="B36" s="3">
        <v>2</v>
      </c>
      <c r="C36" s="3">
        <v>3</v>
      </c>
      <c r="D36" s="3">
        <v>1</v>
      </c>
      <c r="E36" s="5">
        <v>12.120199527180798</v>
      </c>
      <c r="F36" s="5">
        <v>20.32156329964126</v>
      </c>
      <c r="G36" s="5">
        <v>0.8514</v>
      </c>
      <c r="H36" s="3">
        <v>16.7</v>
      </c>
      <c r="I36" s="3">
        <v>16.5</v>
      </c>
      <c r="J36" s="2">
        <v>52</v>
      </c>
      <c r="K36" s="3">
        <v>196</v>
      </c>
      <c r="L36" s="3">
        <v>17.3</v>
      </c>
      <c r="M36" s="3"/>
      <c r="N36" s="3">
        <v>21.6</v>
      </c>
      <c r="O36" s="3">
        <v>10.1</v>
      </c>
      <c r="P36" s="3"/>
      <c r="Q36" s="3"/>
      <c r="R36" s="6">
        <f t="shared" si="0"/>
        <v>38416</v>
      </c>
      <c r="S36" s="6">
        <f t="shared" si="1"/>
        <v>1223496</v>
      </c>
      <c r="T36" s="6">
        <f>QUOTIENT(S36,$S$85)</f>
        <v>8</v>
      </c>
      <c r="U36" s="6">
        <f t="shared" si="2"/>
        <v>1</v>
      </c>
    </row>
    <row r="37" spans="1:21" ht="12.75">
      <c r="A37" s="2">
        <v>53</v>
      </c>
      <c r="B37" s="3">
        <v>2</v>
      </c>
      <c r="C37" s="3">
        <v>3</v>
      </c>
      <c r="D37" s="3">
        <v>1</v>
      </c>
      <c r="E37" s="5">
        <v>14.787167305384983</v>
      </c>
      <c r="F37" s="5">
        <v>22.386868088291262</v>
      </c>
      <c r="G37" s="5">
        <v>1.0064</v>
      </c>
      <c r="H37" s="3">
        <v>15</v>
      </c>
      <c r="I37" s="3">
        <v>16.7</v>
      </c>
      <c r="J37" s="2">
        <v>53</v>
      </c>
      <c r="K37" s="3">
        <v>172</v>
      </c>
      <c r="L37" s="3">
        <v>16.6</v>
      </c>
      <c r="M37" s="3"/>
      <c r="N37" s="3">
        <v>19.7</v>
      </c>
      <c r="O37" s="3">
        <v>8.9</v>
      </c>
      <c r="P37" s="3"/>
      <c r="Q37" s="3"/>
      <c r="R37" s="6">
        <f t="shared" si="0"/>
        <v>29584</v>
      </c>
      <c r="S37" s="6">
        <f t="shared" si="1"/>
        <v>1253080</v>
      </c>
      <c r="T37" s="6">
        <f>QUOTIENT(S37,$S$85)</f>
        <v>8</v>
      </c>
      <c r="U37" s="6">
        <f t="shared" si="2"/>
        <v>0</v>
      </c>
    </row>
    <row r="38" spans="1:21" ht="12.75">
      <c r="A38" s="2">
        <v>54</v>
      </c>
      <c r="B38" s="3">
        <v>2</v>
      </c>
      <c r="C38" s="3">
        <v>3</v>
      </c>
      <c r="D38" s="3">
        <v>1</v>
      </c>
      <c r="E38" s="5">
        <v>17.67443068547269</v>
      </c>
      <c r="F38" s="5">
        <v>24.678287555347545</v>
      </c>
      <c r="G38" s="5">
        <v>1.0844</v>
      </c>
      <c r="H38" s="3">
        <v>19.5</v>
      </c>
      <c r="I38" s="3">
        <v>16.8</v>
      </c>
      <c r="J38" s="2">
        <v>54</v>
      </c>
      <c r="K38" s="3">
        <v>240</v>
      </c>
      <c r="L38" s="3">
        <v>19.4</v>
      </c>
      <c r="M38" s="3"/>
      <c r="N38" s="3">
        <v>20.7</v>
      </c>
      <c r="O38" s="3">
        <v>10.2</v>
      </c>
      <c r="P38" s="3"/>
      <c r="Q38" s="3"/>
      <c r="R38" s="6">
        <f t="shared" si="0"/>
        <v>57600</v>
      </c>
      <c r="S38" s="6">
        <f t="shared" si="1"/>
        <v>1310680</v>
      </c>
      <c r="T38" s="6">
        <f>QUOTIENT(S38,$S$85)</f>
        <v>8</v>
      </c>
      <c r="U38" s="6">
        <f t="shared" si="2"/>
        <v>0</v>
      </c>
    </row>
    <row r="39" spans="1:21" ht="12.75">
      <c r="A39" s="2">
        <v>55</v>
      </c>
      <c r="B39" s="3">
        <v>2</v>
      </c>
      <c r="C39" s="3">
        <v>3</v>
      </c>
      <c r="D39" s="3">
        <v>1</v>
      </c>
      <c r="E39" s="5">
        <v>14.322096827875813</v>
      </c>
      <c r="F39" s="5">
        <v>25.256093497866008</v>
      </c>
      <c r="G39" s="5">
        <v>1.4974</v>
      </c>
      <c r="H39" s="3">
        <v>16.8</v>
      </c>
      <c r="I39" s="3">
        <v>16.1</v>
      </c>
      <c r="J39" s="2">
        <v>55</v>
      </c>
      <c r="K39" s="3">
        <v>192</v>
      </c>
      <c r="L39" s="3">
        <v>18.4</v>
      </c>
      <c r="M39" s="3"/>
      <c r="N39" s="3">
        <v>18.9</v>
      </c>
      <c r="O39" s="3">
        <v>6.9</v>
      </c>
      <c r="P39" s="3"/>
      <c r="Q39" s="3"/>
      <c r="R39" s="6">
        <f t="shared" si="0"/>
        <v>36864</v>
      </c>
      <c r="S39" s="6">
        <f t="shared" si="1"/>
        <v>1347544</v>
      </c>
      <c r="T39" s="6">
        <f>QUOTIENT(S39,$S$85)</f>
        <v>9</v>
      </c>
      <c r="U39" s="6">
        <f t="shared" si="2"/>
        <v>1</v>
      </c>
    </row>
    <row r="40" spans="1:21" ht="12.75">
      <c r="A40" s="2">
        <v>56</v>
      </c>
      <c r="B40" s="3">
        <v>2</v>
      </c>
      <c r="C40" s="3">
        <v>3</v>
      </c>
      <c r="D40" s="3">
        <v>1</v>
      </c>
      <c r="E40" s="5">
        <v>11.625259035831123</v>
      </c>
      <c r="F40" s="5">
        <v>28.79756860343989</v>
      </c>
      <c r="G40" s="5">
        <v>1.5194</v>
      </c>
      <c r="H40" s="3">
        <v>14.7</v>
      </c>
      <c r="I40" s="3">
        <v>15.6</v>
      </c>
      <c r="J40" s="2">
        <v>56</v>
      </c>
      <c r="K40" s="3">
        <v>174</v>
      </c>
      <c r="L40" s="3">
        <v>17.6</v>
      </c>
      <c r="M40" s="3"/>
      <c r="N40" s="3">
        <v>19.8</v>
      </c>
      <c r="O40" s="3">
        <v>9.1</v>
      </c>
      <c r="P40" s="3"/>
      <c r="Q40" s="3"/>
      <c r="R40" s="6">
        <f t="shared" si="0"/>
        <v>30276</v>
      </c>
      <c r="S40" s="6">
        <f t="shared" si="1"/>
        <v>1377820</v>
      </c>
      <c r="T40" s="6">
        <f>QUOTIENT(S40,$S$85)</f>
        <v>9</v>
      </c>
      <c r="U40" s="6">
        <f t="shared" si="2"/>
        <v>0</v>
      </c>
    </row>
    <row r="41" spans="1:21" ht="12.75">
      <c r="A41" s="2">
        <v>57</v>
      </c>
      <c r="B41" s="3">
        <v>2</v>
      </c>
      <c r="C41" s="3">
        <v>3</v>
      </c>
      <c r="D41" s="3">
        <v>1</v>
      </c>
      <c r="E41" s="5">
        <v>18.69365197340888</v>
      </c>
      <c r="F41" s="5">
        <v>30.30274343713893</v>
      </c>
      <c r="G41" s="5">
        <v>1.1964000000000001</v>
      </c>
      <c r="H41" s="3">
        <v>14</v>
      </c>
      <c r="I41" s="3">
        <v>15.7</v>
      </c>
      <c r="J41" s="2">
        <v>57</v>
      </c>
      <c r="K41" s="3">
        <v>160</v>
      </c>
      <c r="L41" s="3">
        <v>16.3</v>
      </c>
      <c r="M41" s="3"/>
      <c r="N41" s="3">
        <v>18</v>
      </c>
      <c r="O41" s="3">
        <v>8.8</v>
      </c>
      <c r="P41" s="3"/>
      <c r="Q41" s="3"/>
      <c r="R41" s="6">
        <f t="shared" si="0"/>
        <v>25600</v>
      </c>
      <c r="S41" s="6">
        <f t="shared" si="1"/>
        <v>1403420</v>
      </c>
      <c r="T41" s="6">
        <f>QUOTIENT(S41,$S$85)</f>
        <v>9</v>
      </c>
      <c r="U41" s="6">
        <f t="shared" si="2"/>
        <v>0</v>
      </c>
    </row>
    <row r="42" spans="1:21" ht="12.75">
      <c r="A42" s="2">
        <v>58</v>
      </c>
      <c r="B42" s="3">
        <v>2</v>
      </c>
      <c r="C42" s="3">
        <v>3</v>
      </c>
      <c r="D42" s="3">
        <v>1</v>
      </c>
      <c r="E42" s="5">
        <v>12.856537855179845</v>
      </c>
      <c r="F42" s="5">
        <v>31.24168101268444</v>
      </c>
      <c r="G42" s="5">
        <v>1.3874</v>
      </c>
      <c r="H42" s="3">
        <v>16.6</v>
      </c>
      <c r="I42" s="3">
        <v>17.4</v>
      </c>
      <c r="J42" s="2">
        <v>58</v>
      </c>
      <c r="K42" s="3">
        <v>187</v>
      </c>
      <c r="L42" s="3">
        <v>18</v>
      </c>
      <c r="M42" s="3"/>
      <c r="N42" s="3">
        <v>20.8</v>
      </c>
      <c r="O42" s="3">
        <v>10.2</v>
      </c>
      <c r="P42" s="3"/>
      <c r="Q42" s="3"/>
      <c r="R42" s="6">
        <f t="shared" si="0"/>
        <v>34969</v>
      </c>
      <c r="S42" s="6">
        <f t="shared" si="1"/>
        <v>1438389</v>
      </c>
      <c r="T42" s="6">
        <f>QUOTIENT(S42,$S$85)</f>
        <v>9</v>
      </c>
      <c r="U42" s="6">
        <f t="shared" si="2"/>
        <v>0</v>
      </c>
    </row>
    <row r="43" spans="1:21" ht="12.75">
      <c r="A43" s="2">
        <v>59</v>
      </c>
      <c r="B43" s="3">
        <v>2</v>
      </c>
      <c r="C43" s="3">
        <v>3</v>
      </c>
      <c r="D43" s="3">
        <v>1</v>
      </c>
      <c r="E43" s="5">
        <v>16.4534255147558</v>
      </c>
      <c r="F43" s="5">
        <v>33.478525925589715</v>
      </c>
      <c r="G43" s="5">
        <v>1.4104</v>
      </c>
      <c r="H43" s="3">
        <v>22.3</v>
      </c>
      <c r="I43" s="3">
        <v>18</v>
      </c>
      <c r="J43" s="2">
        <v>59</v>
      </c>
      <c r="K43" s="3">
        <v>257</v>
      </c>
      <c r="L43" s="3">
        <v>16.2</v>
      </c>
      <c r="M43" s="3"/>
      <c r="N43" s="3">
        <v>22.2</v>
      </c>
      <c r="O43" s="3">
        <v>9.3</v>
      </c>
      <c r="P43" s="3"/>
      <c r="Q43" s="3"/>
      <c r="R43" s="6">
        <f t="shared" si="0"/>
        <v>66049</v>
      </c>
      <c r="S43" s="6">
        <f t="shared" si="1"/>
        <v>1504438</v>
      </c>
      <c r="T43" s="6">
        <f>QUOTIENT(S43,$S$85)</f>
        <v>10</v>
      </c>
      <c r="U43" s="6">
        <f t="shared" si="2"/>
        <v>1</v>
      </c>
    </row>
    <row r="44" spans="1:21" ht="12.75">
      <c r="A44" s="2">
        <v>60</v>
      </c>
      <c r="B44" s="3">
        <v>2</v>
      </c>
      <c r="C44" s="3">
        <v>3</v>
      </c>
      <c r="D44" s="3">
        <v>1</v>
      </c>
      <c r="E44" s="5">
        <v>16.183885584702693</v>
      </c>
      <c r="F44" s="5">
        <v>37.68321298006915</v>
      </c>
      <c r="G44" s="5">
        <v>1.1674</v>
      </c>
      <c r="H44" s="3">
        <v>16.8</v>
      </c>
      <c r="I44" s="3">
        <v>17.7</v>
      </c>
      <c r="J44" s="2">
        <v>60</v>
      </c>
      <c r="K44" s="3">
        <v>194</v>
      </c>
      <c r="L44" s="3">
        <v>16.2</v>
      </c>
      <c r="M44" s="3"/>
      <c r="N44" s="3">
        <v>21</v>
      </c>
      <c r="O44" s="3">
        <v>10.3</v>
      </c>
      <c r="P44" s="3"/>
      <c r="Q44" s="3"/>
      <c r="R44" s="6">
        <f t="shared" si="0"/>
        <v>37636</v>
      </c>
      <c r="S44" s="6">
        <f t="shared" si="1"/>
        <v>1542074</v>
      </c>
      <c r="T44" s="6">
        <f>QUOTIENT(S44,$S$85)</f>
        <v>10</v>
      </c>
      <c r="U44" s="6">
        <f t="shared" si="2"/>
        <v>0</v>
      </c>
    </row>
    <row r="45" spans="1:21" ht="12.75">
      <c r="A45" s="2">
        <v>41</v>
      </c>
      <c r="B45" s="3">
        <v>3</v>
      </c>
      <c r="C45" s="3">
        <v>3</v>
      </c>
      <c r="D45" s="3">
        <v>1</v>
      </c>
      <c r="E45" s="5">
        <v>29.502744529130293</v>
      </c>
      <c r="F45" s="5">
        <v>0.8324251130717808</v>
      </c>
      <c r="G45" s="5">
        <v>-1.093</v>
      </c>
      <c r="H45" s="3">
        <v>11.6</v>
      </c>
      <c r="I45" s="3">
        <v>14.7</v>
      </c>
      <c r="J45" s="2">
        <v>41</v>
      </c>
      <c r="K45" s="3">
        <v>152</v>
      </c>
      <c r="L45" s="3">
        <v>17.3</v>
      </c>
      <c r="M45" s="3"/>
      <c r="N45" s="3">
        <v>18.6</v>
      </c>
      <c r="O45" s="3">
        <v>5.7</v>
      </c>
      <c r="P45" s="3"/>
      <c r="Q45" s="3"/>
      <c r="R45" s="6">
        <f t="shared" si="0"/>
        <v>23104</v>
      </c>
      <c r="S45" s="6">
        <f t="shared" si="1"/>
        <v>1565178</v>
      </c>
      <c r="T45" s="6">
        <f>QUOTIENT(S45,$S$85)</f>
        <v>10</v>
      </c>
      <c r="U45" s="6">
        <f t="shared" si="2"/>
        <v>0</v>
      </c>
    </row>
    <row r="46" spans="1:21" ht="12.75">
      <c r="A46" s="2">
        <v>40</v>
      </c>
      <c r="B46" s="3">
        <v>3</v>
      </c>
      <c r="C46" s="3">
        <v>3</v>
      </c>
      <c r="D46" s="3">
        <v>1</v>
      </c>
      <c r="E46" s="5">
        <v>24.702921797859425</v>
      </c>
      <c r="F46" s="5">
        <v>4.816942367191214</v>
      </c>
      <c r="G46" s="5">
        <v>-0.7719999999999999</v>
      </c>
      <c r="H46" s="3">
        <v>17.7</v>
      </c>
      <c r="I46" s="3">
        <v>16.6</v>
      </c>
      <c r="J46" s="2">
        <v>40</v>
      </c>
      <c r="K46" s="3">
        <v>209</v>
      </c>
      <c r="L46" s="3">
        <v>16.3</v>
      </c>
      <c r="M46" s="3"/>
      <c r="N46" s="3">
        <v>19.8</v>
      </c>
      <c r="O46" s="3">
        <v>6.7</v>
      </c>
      <c r="P46" s="3"/>
      <c r="Q46" s="3"/>
      <c r="R46" s="6">
        <f t="shared" si="0"/>
        <v>43681</v>
      </c>
      <c r="S46" s="6">
        <f t="shared" si="1"/>
        <v>1608859</v>
      </c>
      <c r="T46" s="6">
        <f>QUOTIENT(S46,$S$85)</f>
        <v>10</v>
      </c>
      <c r="U46" s="6">
        <f t="shared" si="2"/>
        <v>0</v>
      </c>
    </row>
    <row r="47" spans="1:21" ht="12.75">
      <c r="A47" s="2">
        <v>39</v>
      </c>
      <c r="B47" s="3">
        <v>3</v>
      </c>
      <c r="C47" s="3">
        <v>3</v>
      </c>
      <c r="D47" s="3">
        <v>1</v>
      </c>
      <c r="E47" s="5">
        <v>21.021145770734734</v>
      </c>
      <c r="F47" s="5">
        <v>6.015529154240824</v>
      </c>
      <c r="G47" s="5">
        <v>-0.6629999999999999</v>
      </c>
      <c r="H47" s="3">
        <v>13.6</v>
      </c>
      <c r="I47" s="3">
        <v>14</v>
      </c>
      <c r="J47" s="2">
        <v>39</v>
      </c>
      <c r="K47" s="3">
        <v>160</v>
      </c>
      <c r="L47" s="3">
        <v>17.7</v>
      </c>
      <c r="M47" s="3"/>
      <c r="N47" s="3">
        <v>16.4</v>
      </c>
      <c r="O47" s="3">
        <v>4.9</v>
      </c>
      <c r="P47" s="3"/>
      <c r="Q47" s="3"/>
      <c r="R47" s="6">
        <f t="shared" si="0"/>
        <v>25600</v>
      </c>
      <c r="S47" s="6">
        <f t="shared" si="1"/>
        <v>1634459</v>
      </c>
      <c r="T47" s="6">
        <f>QUOTIENT(S47,$S$85)</f>
        <v>10</v>
      </c>
      <c r="U47" s="6">
        <f t="shared" si="2"/>
        <v>0</v>
      </c>
    </row>
    <row r="48" spans="1:21" ht="12.75">
      <c r="A48" s="2">
        <v>37</v>
      </c>
      <c r="B48" s="3">
        <v>3</v>
      </c>
      <c r="C48" s="3">
        <v>3</v>
      </c>
      <c r="D48" s="3">
        <v>1</v>
      </c>
      <c r="E48" s="5">
        <v>26.89227431803927</v>
      </c>
      <c r="F48" s="5">
        <v>7.27962313058345</v>
      </c>
      <c r="G48" s="5">
        <v>-0.734</v>
      </c>
      <c r="H48" s="3">
        <v>15.6</v>
      </c>
      <c r="I48" s="3">
        <v>16.5</v>
      </c>
      <c r="J48" s="2">
        <v>37</v>
      </c>
      <c r="K48" s="3">
        <v>184</v>
      </c>
      <c r="L48" s="3">
        <v>18.1</v>
      </c>
      <c r="M48" s="3"/>
      <c r="N48" s="3">
        <v>19.1</v>
      </c>
      <c r="O48" s="3">
        <v>9.1</v>
      </c>
      <c r="P48" s="3"/>
      <c r="Q48" s="3"/>
      <c r="R48" s="6">
        <f t="shared" si="0"/>
        <v>33856</v>
      </c>
      <c r="S48" s="6">
        <f t="shared" si="1"/>
        <v>1668315</v>
      </c>
      <c r="T48" s="6">
        <f>QUOTIENT(S48,$S$85)</f>
        <v>11</v>
      </c>
      <c r="U48" s="6">
        <f t="shared" si="2"/>
        <v>1</v>
      </c>
    </row>
    <row r="49" spans="1:21" ht="12.75">
      <c r="A49" s="2">
        <v>38</v>
      </c>
      <c r="B49" s="3">
        <v>3</v>
      </c>
      <c r="C49" s="3">
        <v>3</v>
      </c>
      <c r="D49" s="3">
        <v>1</v>
      </c>
      <c r="E49" s="5">
        <v>24.167784035354845</v>
      </c>
      <c r="F49" s="5">
        <v>8.251679558759383</v>
      </c>
      <c r="G49" s="5">
        <v>-0.5329999999999999</v>
      </c>
      <c r="H49" s="3">
        <v>16.9</v>
      </c>
      <c r="I49" s="3">
        <v>16.8</v>
      </c>
      <c r="J49" s="2">
        <v>38</v>
      </c>
      <c r="K49" s="3">
        <v>183</v>
      </c>
      <c r="L49" s="3">
        <v>16.9</v>
      </c>
      <c r="M49" s="3"/>
      <c r="N49" s="3">
        <v>20</v>
      </c>
      <c r="O49" s="3">
        <v>10.2</v>
      </c>
      <c r="P49" s="3"/>
      <c r="Q49" s="3"/>
      <c r="R49" s="6">
        <f t="shared" si="0"/>
        <v>33489</v>
      </c>
      <c r="S49" s="6">
        <f t="shared" si="1"/>
        <v>1701804</v>
      </c>
      <c r="T49" s="6">
        <f>QUOTIENT(S49,$S$85)</f>
        <v>11</v>
      </c>
      <c r="U49" s="6">
        <f t="shared" si="2"/>
        <v>0</v>
      </c>
    </row>
    <row r="50" spans="1:21" ht="12.75">
      <c r="A50" s="2">
        <v>36</v>
      </c>
      <c r="B50" s="3">
        <v>3</v>
      </c>
      <c r="C50" s="3">
        <v>3</v>
      </c>
      <c r="D50" s="3">
        <v>1</v>
      </c>
      <c r="E50" s="5">
        <v>26.85353340019364</v>
      </c>
      <c r="F50" s="5">
        <v>10.624542881681297</v>
      </c>
      <c r="G50" s="5">
        <v>-0.384</v>
      </c>
      <c r="H50" s="3">
        <v>18.2</v>
      </c>
      <c r="I50" s="3">
        <v>17.3</v>
      </c>
      <c r="J50" s="2">
        <v>36</v>
      </c>
      <c r="K50" s="3">
        <v>204</v>
      </c>
      <c r="L50" s="3">
        <v>17.4</v>
      </c>
      <c r="M50" s="3"/>
      <c r="N50" s="3">
        <v>20.7</v>
      </c>
      <c r="O50" s="3">
        <v>8.2</v>
      </c>
      <c r="P50" s="3"/>
      <c r="Q50" s="3"/>
      <c r="R50" s="6">
        <f t="shared" si="0"/>
        <v>41616</v>
      </c>
      <c r="S50" s="6">
        <f t="shared" si="1"/>
        <v>1743420</v>
      </c>
      <c r="T50" s="6">
        <f>QUOTIENT(S50,$S$85)</f>
        <v>11</v>
      </c>
      <c r="U50" s="6">
        <f t="shared" si="2"/>
        <v>0</v>
      </c>
    </row>
    <row r="51" spans="1:21" ht="12.75">
      <c r="A51" s="2">
        <v>35</v>
      </c>
      <c r="B51" s="3">
        <v>3</v>
      </c>
      <c r="C51" s="3">
        <v>3</v>
      </c>
      <c r="D51" s="3">
        <v>1</v>
      </c>
      <c r="E51" s="5">
        <v>21.20765595301222</v>
      </c>
      <c r="F51" s="5">
        <v>12.291771975539792</v>
      </c>
      <c r="G51" s="5">
        <v>-0.22300000000000003</v>
      </c>
      <c r="H51" s="3">
        <v>14.5</v>
      </c>
      <c r="I51" s="3">
        <v>16.5</v>
      </c>
      <c r="J51" s="2">
        <v>35</v>
      </c>
      <c r="K51" s="3">
        <v>159</v>
      </c>
      <c r="L51" s="3">
        <v>18.1</v>
      </c>
      <c r="M51" s="3"/>
      <c r="N51" s="3">
        <v>19.5</v>
      </c>
      <c r="O51" s="3">
        <v>9.7</v>
      </c>
      <c r="P51" s="3"/>
      <c r="Q51" s="3"/>
      <c r="R51" s="6">
        <f t="shared" si="0"/>
        <v>25281</v>
      </c>
      <c r="S51" s="6">
        <f t="shared" si="1"/>
        <v>1768701</v>
      </c>
      <c r="T51" s="6">
        <f>QUOTIENT(S51,$S$85)</f>
        <v>11</v>
      </c>
      <c r="U51" s="6">
        <f t="shared" si="2"/>
        <v>0</v>
      </c>
    </row>
    <row r="52" spans="1:21" ht="12.75">
      <c r="A52" s="2">
        <v>34</v>
      </c>
      <c r="B52" s="3">
        <v>3</v>
      </c>
      <c r="C52" s="3">
        <v>3</v>
      </c>
      <c r="D52" s="3">
        <v>1</v>
      </c>
      <c r="E52" s="5">
        <v>29.590713648629404</v>
      </c>
      <c r="F52" s="5">
        <v>12.915730845942011</v>
      </c>
      <c r="G52" s="5">
        <v>0</v>
      </c>
      <c r="H52" s="3">
        <v>18.9</v>
      </c>
      <c r="I52" s="3">
        <v>17.8</v>
      </c>
      <c r="J52" s="2">
        <v>34</v>
      </c>
      <c r="K52" s="3">
        <v>229</v>
      </c>
      <c r="L52" s="3">
        <v>18</v>
      </c>
      <c r="M52" s="3"/>
      <c r="N52" s="3">
        <v>20.8</v>
      </c>
      <c r="O52" s="3">
        <v>8.4</v>
      </c>
      <c r="P52" s="3"/>
      <c r="Q52" s="3"/>
      <c r="R52" s="6">
        <f t="shared" si="0"/>
        <v>52441</v>
      </c>
      <c r="S52" s="6">
        <f t="shared" si="1"/>
        <v>1821142</v>
      </c>
      <c r="T52" s="6">
        <f>QUOTIENT(S52,$S$85)</f>
        <v>12</v>
      </c>
      <c r="U52" s="6">
        <f t="shared" si="2"/>
        <v>1</v>
      </c>
    </row>
    <row r="53" spans="1:21" ht="12.75">
      <c r="A53" s="2">
        <v>33</v>
      </c>
      <c r="B53" s="3">
        <v>3</v>
      </c>
      <c r="C53" s="3">
        <v>3</v>
      </c>
      <c r="D53" s="3">
        <v>1</v>
      </c>
      <c r="E53" s="5">
        <v>25.467395005802004</v>
      </c>
      <c r="F53" s="5">
        <v>14.041309972308541</v>
      </c>
      <c r="G53" s="5">
        <v>-0.332</v>
      </c>
      <c r="H53" s="3">
        <v>15.4</v>
      </c>
      <c r="I53" s="3">
        <v>17.7</v>
      </c>
      <c r="J53" s="2">
        <v>33</v>
      </c>
      <c r="K53" s="3">
        <v>180</v>
      </c>
      <c r="L53" s="3">
        <v>17.5</v>
      </c>
      <c r="M53" s="3"/>
      <c r="N53" s="3">
        <v>19.9</v>
      </c>
      <c r="O53" s="3">
        <v>8.5</v>
      </c>
      <c r="P53" s="3"/>
      <c r="Q53" s="3"/>
      <c r="R53" s="6">
        <f t="shared" si="0"/>
        <v>32400</v>
      </c>
      <c r="S53" s="6">
        <f t="shared" si="1"/>
        <v>1853542</v>
      </c>
      <c r="T53" s="6">
        <f>QUOTIENT(S53,$S$85)</f>
        <v>12</v>
      </c>
      <c r="U53" s="6">
        <f t="shared" si="2"/>
        <v>0</v>
      </c>
    </row>
    <row r="54" spans="1:21" ht="12.75">
      <c r="A54" s="2">
        <v>32</v>
      </c>
      <c r="B54" s="3">
        <v>3</v>
      </c>
      <c r="C54" s="3">
        <v>3</v>
      </c>
      <c r="D54" s="3">
        <v>1</v>
      </c>
      <c r="E54" s="5">
        <v>23.391620629108882</v>
      </c>
      <c r="F54" s="5">
        <v>14.899697260811978</v>
      </c>
      <c r="G54" s="5">
        <v>-0.29</v>
      </c>
      <c r="H54" s="3">
        <v>15.2</v>
      </c>
      <c r="I54" s="3">
        <v>17.2</v>
      </c>
      <c r="J54" s="2">
        <v>32</v>
      </c>
      <c r="K54" s="3">
        <v>161</v>
      </c>
      <c r="L54" s="3">
        <v>17.3</v>
      </c>
      <c r="M54" s="3"/>
      <c r="N54" s="3">
        <v>20.6</v>
      </c>
      <c r="O54" s="3">
        <v>9.9</v>
      </c>
      <c r="P54" s="3"/>
      <c r="Q54" s="3"/>
      <c r="R54" s="6">
        <f t="shared" si="0"/>
        <v>25921</v>
      </c>
      <c r="S54" s="6">
        <f t="shared" si="1"/>
        <v>1879463</v>
      </c>
      <c r="T54" s="6">
        <f>QUOTIENT(S54,$S$85)</f>
        <v>12</v>
      </c>
      <c r="U54" s="6">
        <f t="shared" si="2"/>
        <v>0</v>
      </c>
    </row>
    <row r="55" spans="1:21" ht="12.75">
      <c r="A55" s="2">
        <v>30</v>
      </c>
      <c r="B55" s="3">
        <v>3</v>
      </c>
      <c r="C55" s="3">
        <v>3</v>
      </c>
      <c r="D55" s="3">
        <v>1</v>
      </c>
      <c r="E55" s="5">
        <v>26.411145032319595</v>
      </c>
      <c r="F55" s="5">
        <v>17.795219386166053</v>
      </c>
      <c r="G55" s="5">
        <v>-0.132</v>
      </c>
      <c r="H55" s="3">
        <v>17.3</v>
      </c>
      <c r="I55" s="3">
        <v>15.7</v>
      </c>
      <c r="J55" s="2">
        <v>30</v>
      </c>
      <c r="K55" s="3">
        <v>199</v>
      </c>
      <c r="L55" s="3">
        <v>16.7</v>
      </c>
      <c r="M55" s="3"/>
      <c r="N55" s="3">
        <v>18.6</v>
      </c>
      <c r="O55" s="3">
        <v>6.6</v>
      </c>
      <c r="P55" s="3"/>
      <c r="Q55" s="3"/>
      <c r="R55" s="6">
        <f t="shared" si="0"/>
        <v>39601</v>
      </c>
      <c r="S55" s="6">
        <f t="shared" si="1"/>
        <v>1919064</v>
      </c>
      <c r="T55" s="6">
        <f>QUOTIENT(S55,$S$85)</f>
        <v>12</v>
      </c>
      <c r="U55" s="6">
        <f t="shared" si="2"/>
        <v>0</v>
      </c>
    </row>
    <row r="56" spans="1:21" ht="12.75">
      <c r="A56" s="2">
        <v>29</v>
      </c>
      <c r="B56" s="3">
        <v>3</v>
      </c>
      <c r="C56" s="3">
        <v>3</v>
      </c>
      <c r="D56" s="3">
        <v>1</v>
      </c>
      <c r="E56" s="5">
        <v>24.98714747983478</v>
      </c>
      <c r="F56" s="5">
        <v>21.09112836101916</v>
      </c>
      <c r="G56" s="5">
        <v>0.1764</v>
      </c>
      <c r="H56" s="3">
        <v>19.6</v>
      </c>
      <c r="I56" s="3">
        <v>18.2</v>
      </c>
      <c r="J56" s="2">
        <v>29</v>
      </c>
      <c r="K56" s="3">
        <v>223</v>
      </c>
      <c r="L56" s="3">
        <v>18.3</v>
      </c>
      <c r="M56" s="3"/>
      <c r="N56" s="3">
        <v>20.9</v>
      </c>
      <c r="O56" s="3">
        <v>6.8</v>
      </c>
      <c r="P56" s="3"/>
      <c r="Q56" s="3"/>
      <c r="R56" s="6">
        <f t="shared" si="0"/>
        <v>49729</v>
      </c>
      <c r="S56" s="6">
        <f t="shared" si="1"/>
        <v>1968793</v>
      </c>
      <c r="T56" s="6">
        <f>QUOTIENT(S56,$S$85)</f>
        <v>13</v>
      </c>
      <c r="U56" s="6">
        <f t="shared" si="2"/>
        <v>1</v>
      </c>
    </row>
    <row r="57" spans="1:21" ht="12.75">
      <c r="A57" s="2">
        <v>27</v>
      </c>
      <c r="B57" s="3">
        <v>3</v>
      </c>
      <c r="C57" s="3">
        <v>3</v>
      </c>
      <c r="D57" s="3">
        <v>1</v>
      </c>
      <c r="E57" s="5">
        <v>21.103013065211922</v>
      </c>
      <c r="F57" s="5">
        <v>23.760887497934394</v>
      </c>
      <c r="G57" s="5">
        <v>0.5354</v>
      </c>
      <c r="H57" s="3">
        <v>15.1</v>
      </c>
      <c r="I57" s="3">
        <v>17.3</v>
      </c>
      <c r="J57" s="2">
        <v>27</v>
      </c>
      <c r="K57" s="3">
        <v>170</v>
      </c>
      <c r="L57" s="3">
        <v>19.8</v>
      </c>
      <c r="M57" s="3"/>
      <c r="N57" s="3">
        <v>20.2</v>
      </c>
      <c r="O57" s="3">
        <v>10.4</v>
      </c>
      <c r="P57" s="3"/>
      <c r="Q57" s="3"/>
      <c r="R57" s="6">
        <f t="shared" si="0"/>
        <v>28900</v>
      </c>
      <c r="S57" s="6">
        <f t="shared" si="1"/>
        <v>1997693</v>
      </c>
      <c r="T57" s="6">
        <f>QUOTIENT(S57,$S$85)</f>
        <v>13</v>
      </c>
      <c r="U57" s="6">
        <f t="shared" si="2"/>
        <v>0</v>
      </c>
    </row>
    <row r="58" spans="1:21" ht="12.75">
      <c r="A58" s="2">
        <v>28</v>
      </c>
      <c r="B58" s="3">
        <v>3</v>
      </c>
      <c r="C58" s="3">
        <v>3</v>
      </c>
      <c r="D58" s="3">
        <v>1</v>
      </c>
      <c r="E58" s="5">
        <v>29.257559415534057</v>
      </c>
      <c r="F58" s="5">
        <v>25.316577319347388</v>
      </c>
      <c r="G58" s="5">
        <v>0.087</v>
      </c>
      <c r="H58" s="3">
        <v>14.7</v>
      </c>
      <c r="I58" s="3">
        <v>16.1</v>
      </c>
      <c r="J58" s="2">
        <v>28</v>
      </c>
      <c r="K58" s="3">
        <v>175</v>
      </c>
      <c r="L58" s="3">
        <v>15.1</v>
      </c>
      <c r="M58" s="3"/>
      <c r="N58" s="3">
        <v>19</v>
      </c>
      <c r="O58" s="3">
        <v>10.9</v>
      </c>
      <c r="P58" s="3"/>
      <c r="Q58" s="3"/>
      <c r="R58" s="6">
        <f t="shared" si="0"/>
        <v>30625</v>
      </c>
      <c r="S58" s="6">
        <f t="shared" si="1"/>
        <v>2028318</v>
      </c>
      <c r="T58" s="6">
        <f>QUOTIENT(S58,$S$85)</f>
        <v>13</v>
      </c>
      <c r="U58" s="6">
        <f t="shared" si="2"/>
        <v>0</v>
      </c>
    </row>
    <row r="59" spans="1:21" ht="12.75">
      <c r="A59" s="2">
        <v>26</v>
      </c>
      <c r="B59" s="3">
        <v>3</v>
      </c>
      <c r="C59" s="3">
        <v>3</v>
      </c>
      <c r="D59" s="3">
        <v>1</v>
      </c>
      <c r="E59" s="5">
        <v>24.059379573563</v>
      </c>
      <c r="F59" s="5">
        <v>26.306239549871428</v>
      </c>
      <c r="G59" s="5">
        <v>0.2584</v>
      </c>
      <c r="H59" s="3">
        <v>16.2</v>
      </c>
      <c r="I59" s="3">
        <v>17.2</v>
      </c>
      <c r="J59" s="2">
        <v>26</v>
      </c>
      <c r="K59" s="3">
        <v>185</v>
      </c>
      <c r="L59" s="3">
        <v>17.3</v>
      </c>
      <c r="M59" s="3"/>
      <c r="N59" s="3">
        <v>20.1</v>
      </c>
      <c r="O59" s="3">
        <v>9.6</v>
      </c>
      <c r="P59" s="3"/>
      <c r="Q59" s="3"/>
      <c r="R59" s="6">
        <f t="shared" si="0"/>
        <v>34225</v>
      </c>
      <c r="S59" s="6">
        <f t="shared" si="1"/>
        <v>2062543</v>
      </c>
      <c r="T59" s="6">
        <f>QUOTIENT(S59,$S$85)</f>
        <v>13</v>
      </c>
      <c r="U59" s="6">
        <f t="shared" si="2"/>
        <v>0</v>
      </c>
    </row>
    <row r="60" spans="1:21" ht="12.75">
      <c r="A60" s="2">
        <v>25</v>
      </c>
      <c r="B60" s="3">
        <v>3</v>
      </c>
      <c r="C60" s="3">
        <v>3</v>
      </c>
      <c r="D60" s="3">
        <v>1</v>
      </c>
      <c r="E60" s="5">
        <v>29.48608043193156</v>
      </c>
      <c r="F60" s="5">
        <v>28.28781664748383</v>
      </c>
      <c r="G60" s="5">
        <v>0.1604</v>
      </c>
      <c r="H60" s="3">
        <v>18.8</v>
      </c>
      <c r="I60" s="3">
        <v>18.6</v>
      </c>
      <c r="J60" s="2">
        <v>25</v>
      </c>
      <c r="K60" s="3">
        <v>214</v>
      </c>
      <c r="L60" s="3">
        <v>16.1</v>
      </c>
      <c r="M60" s="3"/>
      <c r="N60" s="3">
        <v>20.8</v>
      </c>
      <c r="O60" s="3">
        <v>7.6</v>
      </c>
      <c r="P60" s="3"/>
      <c r="Q60" s="3"/>
      <c r="R60" s="6">
        <f t="shared" si="0"/>
        <v>45796</v>
      </c>
      <c r="S60" s="6">
        <f t="shared" si="1"/>
        <v>2108339</v>
      </c>
      <c r="T60" s="6">
        <f>QUOTIENT(S60,$S$85)</f>
        <v>14</v>
      </c>
      <c r="U60" s="6">
        <f t="shared" si="2"/>
        <v>1</v>
      </c>
    </row>
    <row r="61" spans="1:21" ht="12.75">
      <c r="A61" s="2">
        <v>24</v>
      </c>
      <c r="B61" s="3">
        <v>3</v>
      </c>
      <c r="C61" s="3">
        <v>3</v>
      </c>
      <c r="D61" s="3">
        <v>1</v>
      </c>
      <c r="E61" s="5">
        <v>23.699448592539646</v>
      </c>
      <c r="F61" s="5">
        <v>28.48577612650866</v>
      </c>
      <c r="G61" s="5">
        <v>0.5504</v>
      </c>
      <c r="H61" s="3">
        <v>17.7</v>
      </c>
      <c r="I61" s="3">
        <v>18</v>
      </c>
      <c r="J61" s="2">
        <v>24</v>
      </c>
      <c r="K61" s="3">
        <v>194</v>
      </c>
      <c r="L61" s="3">
        <v>18.7</v>
      </c>
      <c r="M61" s="3"/>
      <c r="N61" s="3">
        <v>20.5</v>
      </c>
      <c r="O61" s="3">
        <v>10.5</v>
      </c>
      <c r="P61" s="3"/>
      <c r="Q61" s="3"/>
      <c r="R61" s="6">
        <f t="shared" si="0"/>
        <v>37636</v>
      </c>
      <c r="S61" s="6">
        <f t="shared" si="1"/>
        <v>2145975</v>
      </c>
      <c r="T61" s="6">
        <f>QUOTIENT(S61,$S$85)</f>
        <v>14</v>
      </c>
      <c r="U61" s="6">
        <f t="shared" si="2"/>
        <v>0</v>
      </c>
    </row>
    <row r="62" spans="1:21" ht="12.75">
      <c r="A62" s="2">
        <v>23</v>
      </c>
      <c r="B62" s="3">
        <v>3</v>
      </c>
      <c r="C62" s="3">
        <v>3</v>
      </c>
      <c r="D62" s="3">
        <v>1</v>
      </c>
      <c r="E62" s="5">
        <v>21.090726348981327</v>
      </c>
      <c r="F62" s="5">
        <v>29.48016551501</v>
      </c>
      <c r="G62" s="5">
        <v>0.9824</v>
      </c>
      <c r="H62" s="3">
        <v>15.7</v>
      </c>
      <c r="I62" s="3">
        <v>15.7</v>
      </c>
      <c r="J62" s="2">
        <v>23</v>
      </c>
      <c r="K62" s="3">
        <v>183</v>
      </c>
      <c r="L62" s="3">
        <v>15.3</v>
      </c>
      <c r="M62" s="3"/>
      <c r="N62" s="3">
        <v>19.5</v>
      </c>
      <c r="O62" s="3">
        <v>10.3</v>
      </c>
      <c r="P62" s="3"/>
      <c r="Q62" s="3"/>
      <c r="R62" s="6">
        <f t="shared" si="0"/>
        <v>33489</v>
      </c>
      <c r="S62" s="6">
        <f t="shared" si="1"/>
        <v>2179464</v>
      </c>
      <c r="T62" s="6">
        <f>QUOTIENT(S62,$S$85)</f>
        <v>14</v>
      </c>
      <c r="U62" s="6">
        <f t="shared" si="2"/>
        <v>0</v>
      </c>
    </row>
    <row r="63" spans="1:21" ht="12.75">
      <c r="A63" s="2">
        <v>22</v>
      </c>
      <c r="B63" s="3">
        <v>3</v>
      </c>
      <c r="C63" s="3">
        <v>3</v>
      </c>
      <c r="D63" s="3">
        <v>1</v>
      </c>
      <c r="E63" s="5">
        <v>24.310614561586554</v>
      </c>
      <c r="F63" s="5">
        <v>32.47837329605619</v>
      </c>
      <c r="G63" s="5">
        <v>0.4794</v>
      </c>
      <c r="H63" s="3">
        <v>20.9</v>
      </c>
      <c r="I63" s="3">
        <v>17.7</v>
      </c>
      <c r="J63" s="2">
        <v>22</v>
      </c>
      <c r="K63" s="3">
        <v>238</v>
      </c>
      <c r="L63" s="3">
        <v>18</v>
      </c>
      <c r="M63" s="3"/>
      <c r="N63" s="3">
        <v>21.2</v>
      </c>
      <c r="O63" s="3">
        <v>6.2</v>
      </c>
      <c r="P63" s="3"/>
      <c r="Q63" s="3"/>
      <c r="R63" s="6">
        <f t="shared" si="0"/>
        <v>56644</v>
      </c>
      <c r="S63" s="6">
        <f t="shared" si="1"/>
        <v>2236108</v>
      </c>
      <c r="T63" s="6">
        <f>QUOTIENT(S63,$S$85)</f>
        <v>15</v>
      </c>
      <c r="U63" s="6">
        <f t="shared" si="2"/>
        <v>1</v>
      </c>
    </row>
    <row r="64" spans="1:21" ht="12.75">
      <c r="A64" s="2">
        <v>21</v>
      </c>
      <c r="B64" s="3">
        <v>3</v>
      </c>
      <c r="C64" s="3">
        <v>3</v>
      </c>
      <c r="D64" s="3">
        <v>1</v>
      </c>
      <c r="E64" s="5">
        <v>29.626429483984296</v>
      </c>
      <c r="F64" s="5">
        <v>35.44096889971416</v>
      </c>
      <c r="G64" s="5">
        <v>0.1804</v>
      </c>
      <c r="H64" s="3">
        <v>17.1</v>
      </c>
      <c r="I64" s="3">
        <v>17.5</v>
      </c>
      <c r="J64" s="2">
        <v>21</v>
      </c>
      <c r="K64" s="3">
        <v>193</v>
      </c>
      <c r="L64" s="3">
        <v>18.1</v>
      </c>
      <c r="M64" s="3"/>
      <c r="N64" s="3">
        <v>20.9</v>
      </c>
      <c r="O64" s="3">
        <v>7.8</v>
      </c>
      <c r="P64" s="3"/>
      <c r="Q64" s="3"/>
      <c r="R64" s="6">
        <f t="shared" si="0"/>
        <v>37249</v>
      </c>
      <c r="S64" s="6">
        <f t="shared" si="1"/>
        <v>2273357</v>
      </c>
      <c r="T64" s="6">
        <f>QUOTIENT(S64,$S$85)</f>
        <v>15</v>
      </c>
      <c r="U64" s="6">
        <f t="shared" si="2"/>
        <v>0</v>
      </c>
    </row>
    <row r="65" spans="1:21" ht="12.75">
      <c r="A65" s="2">
        <v>20</v>
      </c>
      <c r="B65" s="3">
        <v>3</v>
      </c>
      <c r="C65" s="3">
        <v>3</v>
      </c>
      <c r="D65" s="3">
        <v>1</v>
      </c>
      <c r="E65" s="5">
        <v>20.746279410756813</v>
      </c>
      <c r="F65" s="5">
        <v>36.804807848035395</v>
      </c>
      <c r="G65" s="5">
        <v>1.1154</v>
      </c>
      <c r="H65" s="3">
        <v>16.5</v>
      </c>
      <c r="I65" s="3">
        <v>17</v>
      </c>
      <c r="J65" s="2">
        <v>20</v>
      </c>
      <c r="K65" s="3">
        <v>182</v>
      </c>
      <c r="L65" s="3">
        <v>17.7</v>
      </c>
      <c r="M65" s="3"/>
      <c r="N65" s="3">
        <v>18.7</v>
      </c>
      <c r="O65" s="3">
        <v>8</v>
      </c>
      <c r="P65" s="3"/>
      <c r="Q65" s="3"/>
      <c r="R65" s="6">
        <f t="shared" si="0"/>
        <v>33124</v>
      </c>
      <c r="S65" s="6">
        <f t="shared" si="1"/>
        <v>2306481</v>
      </c>
      <c r="T65" s="6">
        <f>QUOTIENT(S65,$S$85)</f>
        <v>15</v>
      </c>
      <c r="U65" s="6">
        <f t="shared" si="2"/>
        <v>0</v>
      </c>
    </row>
    <row r="66" spans="1:21" ht="12.75">
      <c r="A66" s="2">
        <v>18</v>
      </c>
      <c r="B66" s="3">
        <v>3</v>
      </c>
      <c r="C66" s="3">
        <v>3</v>
      </c>
      <c r="D66" s="3">
        <v>1</v>
      </c>
      <c r="E66" s="5">
        <v>26.311762185281317</v>
      </c>
      <c r="F66" s="5">
        <v>37.927541781997945</v>
      </c>
      <c r="G66" s="5">
        <v>0.3614</v>
      </c>
      <c r="H66" s="3">
        <v>16.9</v>
      </c>
      <c r="I66" s="3">
        <v>17</v>
      </c>
      <c r="J66" s="2">
        <v>18</v>
      </c>
      <c r="K66" s="3">
        <v>197</v>
      </c>
      <c r="L66" s="3">
        <v>17.4</v>
      </c>
      <c r="M66" s="3"/>
      <c r="N66" s="3">
        <v>19.9</v>
      </c>
      <c r="O66" s="3">
        <v>8</v>
      </c>
      <c r="P66" s="3"/>
      <c r="Q66" s="3"/>
      <c r="R66" s="6">
        <f t="shared" si="0"/>
        <v>38809</v>
      </c>
      <c r="S66" s="6">
        <f t="shared" si="1"/>
        <v>2345290</v>
      </c>
      <c r="T66" s="6">
        <f>QUOTIENT(S66,$S$85)</f>
        <v>15</v>
      </c>
      <c r="U66" s="6">
        <f t="shared" si="2"/>
        <v>0</v>
      </c>
    </row>
    <row r="67" spans="1:21" ht="12.75">
      <c r="A67" s="2">
        <v>19</v>
      </c>
      <c r="B67" s="3">
        <v>3</v>
      </c>
      <c r="C67" s="3">
        <v>3</v>
      </c>
      <c r="D67" s="3">
        <v>1</v>
      </c>
      <c r="E67" s="5">
        <v>24.230015391819897</v>
      </c>
      <c r="F67" s="5">
        <v>38.25184917925108</v>
      </c>
      <c r="G67" s="5">
        <v>0.4834</v>
      </c>
      <c r="H67" s="3">
        <v>17.8</v>
      </c>
      <c r="I67" s="3">
        <v>18.3</v>
      </c>
      <c r="J67" s="2">
        <v>19</v>
      </c>
      <c r="K67" s="3">
        <v>200</v>
      </c>
      <c r="L67" s="3">
        <v>18.8</v>
      </c>
      <c r="M67" s="3"/>
      <c r="N67" s="3">
        <v>20.7</v>
      </c>
      <c r="O67" s="3">
        <v>8.9</v>
      </c>
      <c r="P67" s="3"/>
      <c r="Q67" s="3"/>
      <c r="R67" s="6">
        <f t="shared" si="0"/>
        <v>40000</v>
      </c>
      <c r="S67" s="6">
        <f t="shared" si="1"/>
        <v>2385290</v>
      </c>
      <c r="T67" s="6">
        <f>QUOTIENT(S67,$S$85)</f>
        <v>16</v>
      </c>
      <c r="U67" s="6">
        <f t="shared" si="2"/>
        <v>1</v>
      </c>
    </row>
    <row r="68" spans="1:21" ht="12.75">
      <c r="A68" s="2">
        <v>1</v>
      </c>
      <c r="B68" s="3">
        <v>4</v>
      </c>
      <c r="C68" s="3">
        <v>3</v>
      </c>
      <c r="D68" s="3">
        <v>1</v>
      </c>
      <c r="E68" s="5">
        <v>37.90967210541893</v>
      </c>
      <c r="F68" s="5">
        <v>1.2945438500190058</v>
      </c>
      <c r="G68" s="5">
        <v>-1.027</v>
      </c>
      <c r="H68" s="3">
        <v>20.4</v>
      </c>
      <c r="I68" s="3">
        <v>17</v>
      </c>
      <c r="J68" s="2">
        <v>1</v>
      </c>
      <c r="K68" s="3">
        <v>239</v>
      </c>
      <c r="L68" s="3">
        <v>18.9</v>
      </c>
      <c r="M68" s="3"/>
      <c r="N68" s="3">
        <v>19.5</v>
      </c>
      <c r="O68" s="3">
        <v>6.8</v>
      </c>
      <c r="P68" s="3"/>
      <c r="Q68" s="3"/>
      <c r="R68" s="6">
        <f t="shared" si="0"/>
        <v>57121</v>
      </c>
      <c r="S68" s="6">
        <f t="shared" si="1"/>
        <v>2442411</v>
      </c>
      <c r="T68" s="6">
        <f>QUOTIENT(S68,$S$85)</f>
        <v>16</v>
      </c>
      <c r="U68" s="6">
        <f t="shared" si="2"/>
        <v>0</v>
      </c>
    </row>
    <row r="69" spans="1:21" ht="12.75">
      <c r="A69" s="2">
        <v>2</v>
      </c>
      <c r="B69" s="3">
        <v>4</v>
      </c>
      <c r="C69" s="3">
        <v>3</v>
      </c>
      <c r="D69" s="3">
        <v>1</v>
      </c>
      <c r="E69" s="5">
        <v>31.733187978127955</v>
      </c>
      <c r="F69" s="5">
        <v>3.674992090439845</v>
      </c>
      <c r="G69" s="5">
        <v>-1.13</v>
      </c>
      <c r="H69" s="3">
        <v>15</v>
      </c>
      <c r="I69" s="3">
        <v>18.5</v>
      </c>
      <c r="J69" s="2">
        <v>2</v>
      </c>
      <c r="K69" s="3">
        <v>180</v>
      </c>
      <c r="L69" s="3">
        <v>15.9</v>
      </c>
      <c r="M69" s="3"/>
      <c r="N69" s="3">
        <v>20.8</v>
      </c>
      <c r="O69" s="3">
        <v>7.4</v>
      </c>
      <c r="P69" s="3"/>
      <c r="Q69" s="3"/>
      <c r="R69" s="6">
        <f aca="true" t="shared" si="3" ref="R69:R84">K69^2</f>
        <v>32400</v>
      </c>
      <c r="S69" s="6">
        <f aca="true" t="shared" si="4" ref="S69:S84">S68+R69</f>
        <v>2474811</v>
      </c>
      <c r="T69" s="6">
        <f>QUOTIENT(S69,$S$85)</f>
        <v>16</v>
      </c>
      <c r="U69" s="6">
        <f aca="true" t="shared" si="5" ref="U69:U84">IF(T69&gt;T68,1,0)</f>
        <v>0</v>
      </c>
    </row>
    <row r="70" spans="1:21" ht="12.75">
      <c r="A70" s="2">
        <v>3</v>
      </c>
      <c r="B70" s="3">
        <v>4</v>
      </c>
      <c r="C70" s="3">
        <v>3</v>
      </c>
      <c r="D70" s="3">
        <v>1</v>
      </c>
      <c r="E70" s="5">
        <v>33.003562390144296</v>
      </c>
      <c r="F70" s="5">
        <v>6.215911186612356</v>
      </c>
      <c r="G70" s="5">
        <v>-0.7709999999999999</v>
      </c>
      <c r="H70" s="3">
        <v>19.2</v>
      </c>
      <c r="I70" s="3">
        <v>18.1</v>
      </c>
      <c r="J70" s="2">
        <v>3</v>
      </c>
      <c r="K70" s="3">
        <v>212</v>
      </c>
      <c r="L70" s="3">
        <v>17.3</v>
      </c>
      <c r="M70" s="3"/>
      <c r="N70" s="3">
        <v>20.4</v>
      </c>
      <c r="O70" s="3">
        <v>6.1</v>
      </c>
      <c r="P70" s="3"/>
      <c r="Q70" s="3"/>
      <c r="R70" s="6">
        <f t="shared" si="3"/>
        <v>44944</v>
      </c>
      <c r="S70" s="6">
        <f t="shared" si="4"/>
        <v>2519755</v>
      </c>
      <c r="T70" s="6">
        <f>QUOTIENT(S70,$S$85)</f>
        <v>16</v>
      </c>
      <c r="U70" s="6">
        <f t="shared" si="5"/>
        <v>0</v>
      </c>
    </row>
    <row r="71" spans="1:21" ht="12.75">
      <c r="A71" s="2">
        <v>4</v>
      </c>
      <c r="B71" s="3">
        <v>4</v>
      </c>
      <c r="C71" s="3">
        <v>3</v>
      </c>
      <c r="D71" s="3">
        <v>1</v>
      </c>
      <c r="E71" s="5">
        <v>38.04426937015311</v>
      </c>
      <c r="F71" s="5">
        <v>7.5114061274324335</v>
      </c>
      <c r="G71" s="5">
        <v>-0.9629999999999999</v>
      </c>
      <c r="H71" s="3">
        <v>15</v>
      </c>
      <c r="I71" s="3">
        <v>15.5</v>
      </c>
      <c r="J71" s="2">
        <v>4</v>
      </c>
      <c r="K71" s="3">
        <v>176</v>
      </c>
      <c r="L71" s="3">
        <v>16.9</v>
      </c>
      <c r="M71" s="3"/>
      <c r="N71" s="3">
        <v>18.6</v>
      </c>
      <c r="O71" s="3">
        <v>5.6</v>
      </c>
      <c r="P71" s="3"/>
      <c r="Q71" s="3"/>
      <c r="R71" s="6">
        <f t="shared" si="3"/>
        <v>30976</v>
      </c>
      <c r="S71" s="6">
        <f t="shared" si="4"/>
        <v>2550731</v>
      </c>
      <c r="T71" s="6">
        <f>QUOTIENT(S71,$S$85)</f>
        <v>17</v>
      </c>
      <c r="U71" s="6">
        <f t="shared" si="5"/>
        <v>1</v>
      </c>
    </row>
    <row r="72" spans="1:21" ht="12.75">
      <c r="A72" s="2">
        <v>5</v>
      </c>
      <c r="B72" s="3">
        <v>4</v>
      </c>
      <c r="C72" s="3">
        <v>3</v>
      </c>
      <c r="D72" s="3">
        <v>1</v>
      </c>
      <c r="E72" s="5">
        <v>37.43289039362964</v>
      </c>
      <c r="F72" s="5">
        <v>10.719451287193298</v>
      </c>
      <c r="G72" s="5">
        <v>-0.853</v>
      </c>
      <c r="H72" s="3">
        <v>11.5</v>
      </c>
      <c r="I72" s="3">
        <v>15.5</v>
      </c>
      <c r="J72" s="2">
        <v>5</v>
      </c>
      <c r="K72" s="3">
        <v>140</v>
      </c>
      <c r="L72" s="3">
        <v>14.7</v>
      </c>
      <c r="M72" s="3"/>
      <c r="N72" s="3">
        <v>18.6</v>
      </c>
      <c r="O72" s="3">
        <v>9.2</v>
      </c>
      <c r="P72" s="3"/>
      <c r="Q72" s="3"/>
      <c r="R72" s="6">
        <f t="shared" si="3"/>
        <v>19600</v>
      </c>
      <c r="S72" s="6">
        <f t="shared" si="4"/>
        <v>2570331</v>
      </c>
      <c r="T72" s="6">
        <f>QUOTIENT(S72,$S$85)</f>
        <v>17</v>
      </c>
      <c r="U72" s="6">
        <f t="shared" si="5"/>
        <v>0</v>
      </c>
    </row>
    <row r="73" spans="1:21" ht="12.75">
      <c r="A73" s="2">
        <v>6</v>
      </c>
      <c r="B73" s="3">
        <v>4</v>
      </c>
      <c r="C73" s="3">
        <v>3</v>
      </c>
      <c r="D73" s="3">
        <v>1</v>
      </c>
      <c r="E73" s="5">
        <v>34.595799449354715</v>
      </c>
      <c r="F73" s="5">
        <v>11.170822502395614</v>
      </c>
      <c r="G73" s="5">
        <v>-0.401</v>
      </c>
      <c r="H73" s="3">
        <v>16.5</v>
      </c>
      <c r="I73" s="3">
        <v>15</v>
      </c>
      <c r="J73" s="2">
        <v>6</v>
      </c>
      <c r="K73" s="3">
        <v>190</v>
      </c>
      <c r="L73" s="3">
        <v>16.9</v>
      </c>
      <c r="M73" s="3"/>
      <c r="N73" s="3">
        <v>17.6</v>
      </c>
      <c r="O73" s="3">
        <v>6.8</v>
      </c>
      <c r="P73" s="3"/>
      <c r="Q73" s="3"/>
      <c r="R73" s="6">
        <f t="shared" si="3"/>
        <v>36100</v>
      </c>
      <c r="S73" s="6">
        <f t="shared" si="4"/>
        <v>2606431</v>
      </c>
      <c r="T73" s="6">
        <f>QUOTIENT(S73,$S$85)</f>
        <v>17</v>
      </c>
      <c r="U73" s="6">
        <f t="shared" si="5"/>
        <v>0</v>
      </c>
    </row>
    <row r="74" spans="1:21" ht="12.75">
      <c r="A74" s="2">
        <v>8</v>
      </c>
      <c r="B74" s="3">
        <v>4</v>
      </c>
      <c r="C74" s="3">
        <v>3</v>
      </c>
      <c r="D74" s="3">
        <v>1</v>
      </c>
      <c r="E74" s="5">
        <v>38.51084334841658</v>
      </c>
      <c r="F74" s="5">
        <v>13.753733315493582</v>
      </c>
      <c r="G74" s="5">
        <v>-0.919</v>
      </c>
      <c r="H74" s="3">
        <v>12.1</v>
      </c>
      <c r="I74" s="3">
        <v>13.7</v>
      </c>
      <c r="J74" s="2">
        <v>8</v>
      </c>
      <c r="K74" s="3">
        <v>143</v>
      </c>
      <c r="L74" s="3">
        <v>19.8</v>
      </c>
      <c r="M74" s="3"/>
      <c r="N74" s="3">
        <v>16.8</v>
      </c>
      <c r="O74" s="3">
        <v>7.6</v>
      </c>
      <c r="P74" s="3"/>
      <c r="Q74" s="3"/>
      <c r="R74" s="6">
        <f t="shared" si="3"/>
        <v>20449</v>
      </c>
      <c r="S74" s="6">
        <f t="shared" si="4"/>
        <v>2626880</v>
      </c>
      <c r="T74" s="6">
        <f>QUOTIENT(S74,$S$85)</f>
        <v>17</v>
      </c>
      <c r="U74" s="6">
        <f t="shared" si="5"/>
        <v>0</v>
      </c>
    </row>
    <row r="75" spans="1:21" ht="12.75">
      <c r="A75" s="2">
        <v>7</v>
      </c>
      <c r="B75" s="3">
        <v>4</v>
      </c>
      <c r="C75" s="3">
        <v>3</v>
      </c>
      <c r="D75" s="3">
        <v>1</v>
      </c>
      <c r="E75" s="5">
        <v>35.40033378661904</v>
      </c>
      <c r="F75" s="5">
        <v>13.818596756398897</v>
      </c>
      <c r="G75" s="5">
        <v>-0.596</v>
      </c>
      <c r="H75" s="3">
        <v>14.6</v>
      </c>
      <c r="I75" s="3">
        <v>15.5</v>
      </c>
      <c r="J75" s="2">
        <v>7</v>
      </c>
      <c r="K75" s="3">
        <v>170</v>
      </c>
      <c r="L75" s="3">
        <v>20.8</v>
      </c>
      <c r="M75" s="3"/>
      <c r="N75" s="3">
        <v>18.3</v>
      </c>
      <c r="O75" s="3">
        <v>8</v>
      </c>
      <c r="P75" s="3"/>
      <c r="Q75" s="3"/>
      <c r="R75" s="6">
        <f t="shared" si="3"/>
        <v>28900</v>
      </c>
      <c r="S75" s="6">
        <f t="shared" si="4"/>
        <v>2655780</v>
      </c>
      <c r="T75" s="6">
        <f>QUOTIENT(S75,$S$85)</f>
        <v>17</v>
      </c>
      <c r="U75" s="6">
        <f t="shared" si="5"/>
        <v>0</v>
      </c>
    </row>
    <row r="76" spans="1:21" ht="12.75">
      <c r="A76" s="2">
        <v>9</v>
      </c>
      <c r="B76" s="3">
        <v>4</v>
      </c>
      <c r="C76" s="3">
        <v>3</v>
      </c>
      <c r="D76" s="3">
        <v>1</v>
      </c>
      <c r="E76" s="5">
        <v>33.27984063863909</v>
      </c>
      <c r="F76" s="5">
        <v>17.361760428792543</v>
      </c>
      <c r="G76" s="5">
        <v>-0.06200000000000001</v>
      </c>
      <c r="H76" s="3">
        <v>15.1</v>
      </c>
      <c r="I76" s="3">
        <v>16.6</v>
      </c>
      <c r="J76" s="2">
        <v>9</v>
      </c>
      <c r="K76" s="3">
        <v>177</v>
      </c>
      <c r="L76" s="3">
        <v>16.4</v>
      </c>
      <c r="M76" s="3"/>
      <c r="N76" s="3">
        <v>19.2</v>
      </c>
      <c r="O76" s="3">
        <v>6.1</v>
      </c>
      <c r="P76" s="3"/>
      <c r="Q76" s="3"/>
      <c r="R76" s="6">
        <f t="shared" si="3"/>
        <v>31329</v>
      </c>
      <c r="S76" s="6">
        <f t="shared" si="4"/>
        <v>2687109</v>
      </c>
      <c r="T76" s="6">
        <f>QUOTIENT(S76,$S$85)</f>
        <v>18</v>
      </c>
      <c r="U76" s="6">
        <f t="shared" si="5"/>
        <v>1</v>
      </c>
    </row>
    <row r="77" spans="1:21" ht="12.75">
      <c r="A77" s="2">
        <v>12</v>
      </c>
      <c r="B77" s="3">
        <v>4</v>
      </c>
      <c r="C77" s="3">
        <v>3</v>
      </c>
      <c r="D77" s="3">
        <v>1</v>
      </c>
      <c r="E77" s="5">
        <v>30.996848453709433</v>
      </c>
      <c r="F77" s="5">
        <v>18.846047693290263</v>
      </c>
      <c r="G77" s="5">
        <v>-0.075</v>
      </c>
      <c r="H77" s="3">
        <v>15.2</v>
      </c>
      <c r="I77" s="3">
        <v>16</v>
      </c>
      <c r="J77" s="2">
        <v>12</v>
      </c>
      <c r="K77" s="3">
        <v>181</v>
      </c>
      <c r="L77" s="3">
        <v>16.3</v>
      </c>
      <c r="M77" s="3"/>
      <c r="N77" s="3">
        <v>18.7</v>
      </c>
      <c r="O77" s="3">
        <v>8.1</v>
      </c>
      <c r="P77" s="3"/>
      <c r="Q77" s="3"/>
      <c r="R77" s="6">
        <f t="shared" si="3"/>
        <v>32761</v>
      </c>
      <c r="S77" s="6">
        <f t="shared" si="4"/>
        <v>2719870</v>
      </c>
      <c r="T77" s="6">
        <f>QUOTIENT(S77,$S$85)</f>
        <v>18</v>
      </c>
      <c r="U77" s="6">
        <f t="shared" si="5"/>
        <v>0</v>
      </c>
    </row>
    <row r="78" spans="1:21" ht="12.75">
      <c r="A78" s="2">
        <v>10</v>
      </c>
      <c r="B78" s="3">
        <v>4</v>
      </c>
      <c r="C78" s="3">
        <v>3</v>
      </c>
      <c r="D78" s="3">
        <v>1</v>
      </c>
      <c r="E78" s="5">
        <v>36.32541809040499</v>
      </c>
      <c r="F78" s="5">
        <v>21.423043352364235</v>
      </c>
      <c r="G78" s="5">
        <v>-0.05900000000000001</v>
      </c>
      <c r="H78" s="3">
        <v>16.3</v>
      </c>
      <c r="I78" s="3">
        <v>16.5</v>
      </c>
      <c r="J78" s="2">
        <v>10</v>
      </c>
      <c r="K78" s="3">
        <v>190</v>
      </c>
      <c r="L78" s="3">
        <v>18.5</v>
      </c>
      <c r="M78" s="3"/>
      <c r="N78" s="3">
        <v>19.3</v>
      </c>
      <c r="O78" s="3">
        <v>6.4</v>
      </c>
      <c r="P78" s="3"/>
      <c r="Q78" s="3"/>
      <c r="R78" s="6">
        <f t="shared" si="3"/>
        <v>36100</v>
      </c>
      <c r="S78" s="6">
        <f t="shared" si="4"/>
        <v>2755970</v>
      </c>
      <c r="T78" s="6">
        <f>QUOTIENT(S78,$S$85)</f>
        <v>18</v>
      </c>
      <c r="U78" s="6">
        <f t="shared" si="5"/>
        <v>0</v>
      </c>
    </row>
    <row r="79" spans="1:21" ht="12.75">
      <c r="A79" s="2">
        <v>11</v>
      </c>
      <c r="B79" s="3">
        <v>4</v>
      </c>
      <c r="C79" s="3">
        <v>3</v>
      </c>
      <c r="D79" s="3">
        <v>1</v>
      </c>
      <c r="E79" s="5">
        <v>34.01200166484756</v>
      </c>
      <c r="F79" s="5">
        <v>23.02035435588268</v>
      </c>
      <c r="G79" s="5">
        <v>-0.018000000000000002</v>
      </c>
      <c r="H79" s="3">
        <v>18.7</v>
      </c>
      <c r="I79" s="3">
        <v>18</v>
      </c>
      <c r="J79" s="2">
        <v>11</v>
      </c>
      <c r="K79" s="3">
        <v>220</v>
      </c>
      <c r="L79" s="3">
        <v>17.5</v>
      </c>
      <c r="M79" s="3"/>
      <c r="N79" s="3">
        <v>20.6</v>
      </c>
      <c r="O79" s="3">
        <v>6.1</v>
      </c>
      <c r="P79" s="3"/>
      <c r="Q79" s="3"/>
      <c r="R79" s="6">
        <f t="shared" si="3"/>
        <v>48400</v>
      </c>
      <c r="S79" s="6">
        <f t="shared" si="4"/>
        <v>2804370</v>
      </c>
      <c r="T79" s="6">
        <f>QUOTIENT(S79,$S$85)</f>
        <v>18</v>
      </c>
      <c r="U79" s="6">
        <f t="shared" si="5"/>
        <v>0</v>
      </c>
    </row>
    <row r="80" spans="1:21" ht="12.75">
      <c r="A80" s="2">
        <v>14</v>
      </c>
      <c r="B80" s="3">
        <v>4</v>
      </c>
      <c r="C80" s="3">
        <v>3</v>
      </c>
      <c r="D80" s="3">
        <v>1</v>
      </c>
      <c r="E80" s="5">
        <v>37.003881465909814</v>
      </c>
      <c r="F80" s="5">
        <v>26.840221533677703</v>
      </c>
      <c r="G80" s="5">
        <v>-0.0010000000000000009</v>
      </c>
      <c r="H80" s="3">
        <v>16.7</v>
      </c>
      <c r="I80" s="3">
        <v>16</v>
      </c>
      <c r="J80" s="2">
        <v>14</v>
      </c>
      <c r="K80" s="3">
        <v>195</v>
      </c>
      <c r="L80" s="3">
        <v>18.8</v>
      </c>
      <c r="M80" s="3"/>
      <c r="N80" s="3">
        <v>19.8</v>
      </c>
      <c r="O80" s="3">
        <v>6.7</v>
      </c>
      <c r="P80" s="3"/>
      <c r="Q80" s="3"/>
      <c r="R80" s="6">
        <f t="shared" si="3"/>
        <v>38025</v>
      </c>
      <c r="S80" s="6">
        <f t="shared" si="4"/>
        <v>2842395</v>
      </c>
      <c r="T80" s="6">
        <f>QUOTIENT(S80,$S$85)</f>
        <v>19</v>
      </c>
      <c r="U80" s="6">
        <f t="shared" si="5"/>
        <v>1</v>
      </c>
    </row>
    <row r="81" spans="1:21" ht="12.75">
      <c r="A81" s="2">
        <v>13</v>
      </c>
      <c r="B81" s="3">
        <v>4</v>
      </c>
      <c r="C81" s="3">
        <v>3</v>
      </c>
      <c r="D81" s="3">
        <v>1</v>
      </c>
      <c r="E81" s="5">
        <v>31.72947943827506</v>
      </c>
      <c r="F81" s="5">
        <v>28.044413898245054</v>
      </c>
      <c r="G81" s="5">
        <v>0.025999999999999995</v>
      </c>
      <c r="H81" s="3">
        <v>12.3</v>
      </c>
      <c r="I81" s="3">
        <v>14.9</v>
      </c>
      <c r="J81" s="2">
        <v>13</v>
      </c>
      <c r="K81" s="3">
        <v>143</v>
      </c>
      <c r="L81" s="3">
        <v>17.5</v>
      </c>
      <c r="M81" s="3"/>
      <c r="N81" s="3">
        <v>18.5</v>
      </c>
      <c r="O81" s="3">
        <v>8.4</v>
      </c>
      <c r="P81" s="3"/>
      <c r="Q81" s="3"/>
      <c r="R81" s="6">
        <f t="shared" si="3"/>
        <v>20449</v>
      </c>
      <c r="S81" s="6">
        <f t="shared" si="4"/>
        <v>2862844</v>
      </c>
      <c r="T81" s="6">
        <f>QUOTIENT(S81,$S$85)</f>
        <v>19</v>
      </c>
      <c r="U81" s="6">
        <f t="shared" si="5"/>
        <v>0</v>
      </c>
    </row>
    <row r="82" spans="1:21" ht="12.75">
      <c r="A82" s="2">
        <v>15</v>
      </c>
      <c r="B82" s="3">
        <v>4</v>
      </c>
      <c r="C82" s="3">
        <v>3</v>
      </c>
      <c r="D82" s="3">
        <v>1</v>
      </c>
      <c r="E82" s="5">
        <v>32.11674856596617</v>
      </c>
      <c r="F82" s="5">
        <v>31.44582649049807</v>
      </c>
      <c r="G82" s="5">
        <v>0.1804</v>
      </c>
      <c r="H82" s="3">
        <v>16.3</v>
      </c>
      <c r="I82" s="3">
        <v>16.1</v>
      </c>
      <c r="J82" s="2">
        <v>15</v>
      </c>
      <c r="K82" s="3">
        <v>185</v>
      </c>
      <c r="L82" s="3">
        <v>18.7</v>
      </c>
      <c r="M82" s="3"/>
      <c r="N82" s="3">
        <v>19.6</v>
      </c>
      <c r="O82" s="3">
        <v>7.7</v>
      </c>
      <c r="P82" s="3"/>
      <c r="Q82" s="3"/>
      <c r="R82" s="6">
        <f t="shared" si="3"/>
        <v>34225</v>
      </c>
      <c r="S82" s="6">
        <f t="shared" si="4"/>
        <v>2897069</v>
      </c>
      <c r="T82" s="6">
        <f>QUOTIENT(S82,$S$85)</f>
        <v>19</v>
      </c>
      <c r="U82" s="6">
        <f t="shared" si="5"/>
        <v>0</v>
      </c>
    </row>
    <row r="83" spans="1:21" ht="12.75">
      <c r="A83" s="2">
        <v>16</v>
      </c>
      <c r="B83" s="3">
        <v>4</v>
      </c>
      <c r="C83" s="3">
        <v>3</v>
      </c>
      <c r="D83" s="3">
        <v>1</v>
      </c>
      <c r="E83" s="5">
        <v>34.942144005611894</v>
      </c>
      <c r="F83" s="5">
        <v>33.86827785422638</v>
      </c>
      <c r="G83" s="5">
        <v>0</v>
      </c>
      <c r="H83" s="3">
        <v>17.3</v>
      </c>
      <c r="I83" s="3">
        <v>16.9</v>
      </c>
      <c r="J83" s="2">
        <v>16</v>
      </c>
      <c r="K83" s="3">
        <v>206</v>
      </c>
      <c r="L83" s="3">
        <v>19</v>
      </c>
      <c r="M83" s="3"/>
      <c r="N83" s="3">
        <v>21.2</v>
      </c>
      <c r="O83" s="3">
        <v>8.2</v>
      </c>
      <c r="P83" s="3"/>
      <c r="Q83" s="3"/>
      <c r="R83" s="6">
        <f t="shared" si="3"/>
        <v>42436</v>
      </c>
      <c r="S83" s="6">
        <f t="shared" si="4"/>
        <v>2939505</v>
      </c>
      <c r="T83" s="6">
        <f>QUOTIENT(S83,$S$85)</f>
        <v>19</v>
      </c>
      <c r="U83" s="6">
        <f t="shared" si="5"/>
        <v>0</v>
      </c>
    </row>
    <row r="84" spans="1:21" ht="12.75">
      <c r="A84" s="2">
        <v>17</v>
      </c>
      <c r="B84" s="3">
        <v>4</v>
      </c>
      <c r="C84" s="3">
        <v>3</v>
      </c>
      <c r="D84" s="3">
        <v>1</v>
      </c>
      <c r="E84" s="5">
        <v>30.71700190545345</v>
      </c>
      <c r="F84" s="5">
        <v>37.89655778907062</v>
      </c>
      <c r="G84" s="5">
        <v>0.21639999999999998</v>
      </c>
      <c r="H84" s="3">
        <v>16.3</v>
      </c>
      <c r="I84" s="3">
        <v>17.3</v>
      </c>
      <c r="J84" s="2">
        <v>17</v>
      </c>
      <c r="K84" s="3">
        <v>190</v>
      </c>
      <c r="L84" s="3">
        <v>15.5</v>
      </c>
      <c r="M84" s="3"/>
      <c r="N84" s="3">
        <v>21.3</v>
      </c>
      <c r="O84" s="3">
        <v>8.2</v>
      </c>
      <c r="P84" s="3"/>
      <c r="Q84" s="3"/>
      <c r="R84" s="6">
        <f t="shared" si="3"/>
        <v>36100</v>
      </c>
      <c r="S84" s="6">
        <f t="shared" si="4"/>
        <v>2975605</v>
      </c>
      <c r="T84" s="6">
        <f>QUOTIENT(S84,$S$85)</f>
        <v>20</v>
      </c>
      <c r="U84" s="6">
        <f t="shared" si="5"/>
        <v>1</v>
      </c>
    </row>
    <row r="85" ht="12.75">
      <c r="S85">
        <f>S84/20</f>
        <v>148780.25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U24" sqref="U24"/>
    </sheetView>
  </sheetViews>
  <sheetFormatPr defaultColWidth="9.140625" defaultRowHeight="12.75"/>
  <cols>
    <col min="1" max="1" width="1.8515625" style="0" customWidth="1"/>
    <col min="2" max="2" width="1.7109375" style="0" customWidth="1"/>
    <col min="3" max="3" width="1.8515625" style="0" customWidth="1"/>
    <col min="4" max="6" width="3.7109375" style="9" customWidth="1"/>
    <col min="7" max="7" width="4.57421875" style="11" customWidth="1"/>
    <col min="8" max="8" width="4.421875" style="11" customWidth="1"/>
    <col min="9" max="9" width="3.2812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6.140625" style="0" customWidth="1"/>
    <col min="14" max="14" width="5.8515625" style="0" customWidth="1"/>
    <col min="15" max="15" width="2.8515625" style="0" customWidth="1"/>
    <col min="16" max="16" width="4.7109375" style="0" customWidth="1"/>
    <col min="17" max="17" width="5.140625" style="0" customWidth="1"/>
    <col min="18" max="18" width="5.7109375" style="0" customWidth="1"/>
    <col min="19" max="19" width="5.00390625" style="0" customWidth="1"/>
    <col min="20" max="21" width="5.140625" style="0" customWidth="1"/>
    <col min="22" max="22" width="4.7109375" style="0" customWidth="1"/>
  </cols>
  <sheetData>
    <row r="1" spans="24:27" ht="12.75">
      <c r="X1" t="s">
        <v>33</v>
      </c>
      <c r="AA1" t="s">
        <v>34</v>
      </c>
    </row>
    <row r="2" spans="1:30" ht="18" customHeight="1">
      <c r="A2" s="1" t="s">
        <v>2</v>
      </c>
      <c r="B2" s="1" t="s">
        <v>3</v>
      </c>
      <c r="C2" s="1" t="s">
        <v>23</v>
      </c>
      <c r="D2" s="7" t="s">
        <v>5</v>
      </c>
      <c r="E2" s="7" t="s">
        <v>6</v>
      </c>
      <c r="F2" s="7" t="s">
        <v>7</v>
      </c>
      <c r="G2" s="1" t="s">
        <v>8</v>
      </c>
      <c r="H2" s="1" t="s">
        <v>9</v>
      </c>
      <c r="I2" s="2" t="s">
        <v>1</v>
      </c>
      <c r="J2" s="3" t="s">
        <v>8</v>
      </c>
      <c r="K2" s="3" t="s">
        <v>12</v>
      </c>
      <c r="L2" s="3" t="s">
        <v>13</v>
      </c>
      <c r="M2" s="3" t="s">
        <v>24</v>
      </c>
      <c r="N2" s="3" t="s">
        <v>25</v>
      </c>
      <c r="O2" s="6" t="s">
        <v>26</v>
      </c>
      <c r="P2" s="6" t="s">
        <v>10</v>
      </c>
      <c r="Q2" s="6" t="s">
        <v>27</v>
      </c>
      <c r="R2" s="6" t="s">
        <v>28</v>
      </c>
      <c r="S2" s="6" t="s">
        <v>29</v>
      </c>
      <c r="T2" s="6" t="s">
        <v>32</v>
      </c>
      <c r="U2" s="6" t="s">
        <v>30</v>
      </c>
      <c r="V2" s="6" t="s">
        <v>31</v>
      </c>
      <c r="W2" s="6" t="s">
        <v>15</v>
      </c>
      <c r="X2" t="s">
        <v>35</v>
      </c>
      <c r="Y2" t="s">
        <v>13</v>
      </c>
      <c r="Z2" t="s">
        <v>8</v>
      </c>
      <c r="AA2" t="s">
        <v>36</v>
      </c>
      <c r="AB2" t="s">
        <v>37</v>
      </c>
      <c r="AC2" t="s">
        <v>38</v>
      </c>
      <c r="AD2" t="s">
        <v>39</v>
      </c>
    </row>
    <row r="3" spans="1:30" ht="18" customHeight="1">
      <c r="A3" s="3">
        <v>1</v>
      </c>
      <c r="B3" s="3">
        <v>3</v>
      </c>
      <c r="C3" s="3">
        <v>1</v>
      </c>
      <c r="D3" s="8">
        <v>4.477262852546418</v>
      </c>
      <c r="E3" s="8">
        <v>9.807094792506492</v>
      </c>
      <c r="F3" s="8">
        <v>-0.14100000000000001</v>
      </c>
      <c r="G3" s="1">
        <v>15.6</v>
      </c>
      <c r="H3" s="1">
        <v>16.7</v>
      </c>
      <c r="I3" s="2">
        <v>77</v>
      </c>
      <c r="J3" s="3">
        <v>185</v>
      </c>
      <c r="K3" s="3">
        <v>19.6</v>
      </c>
      <c r="L3" s="3">
        <v>8.3</v>
      </c>
      <c r="M3" s="12">
        <v>350</v>
      </c>
      <c r="N3" s="12">
        <v>290</v>
      </c>
      <c r="O3" s="3"/>
      <c r="P3" s="12">
        <v>19.8</v>
      </c>
      <c r="Q3" s="3"/>
      <c r="R3" s="12">
        <v>19.9</v>
      </c>
      <c r="S3" s="12">
        <v>6.8</v>
      </c>
      <c r="T3" s="13">
        <v>185</v>
      </c>
      <c r="U3" s="13"/>
      <c r="V3" s="3"/>
      <c r="W3" s="10"/>
      <c r="X3">
        <v>19.6</v>
      </c>
      <c r="Y3">
        <v>8.3</v>
      </c>
      <c r="Z3">
        <v>185</v>
      </c>
      <c r="AA3" s="15">
        <f>X3-R3</f>
        <v>-0.29999999999999716</v>
      </c>
      <c r="AB3" s="15">
        <f>Y3-S3</f>
        <v>1.5000000000000009</v>
      </c>
      <c r="AC3" s="14">
        <f>Z3-T3</f>
        <v>0</v>
      </c>
      <c r="AD3">
        <f>AVERAGE(M3:N3)/100</f>
        <v>3.2</v>
      </c>
    </row>
    <row r="4" spans="1:30" ht="18" customHeight="1">
      <c r="A4" s="3">
        <v>1</v>
      </c>
      <c r="B4" s="3">
        <v>3</v>
      </c>
      <c r="C4" s="3">
        <v>1</v>
      </c>
      <c r="D4" s="8">
        <v>0.667445928265397</v>
      </c>
      <c r="E4" s="8">
        <v>13.7131168102967</v>
      </c>
      <c r="F4" s="8">
        <v>0.5404</v>
      </c>
      <c r="G4" s="1">
        <v>19</v>
      </c>
      <c r="H4" s="1">
        <v>16.8</v>
      </c>
      <c r="I4" s="2">
        <v>75</v>
      </c>
      <c r="J4" s="3">
        <v>220</v>
      </c>
      <c r="K4" s="3">
        <v>21.5</v>
      </c>
      <c r="L4" s="3">
        <v>10.6</v>
      </c>
      <c r="M4" s="12">
        <v>567</v>
      </c>
      <c r="N4" s="12">
        <v>390</v>
      </c>
      <c r="O4" s="3"/>
      <c r="P4" s="12">
        <v>20.9</v>
      </c>
      <c r="Q4" s="3"/>
      <c r="R4" s="12">
        <v>21.1</v>
      </c>
      <c r="S4" s="12">
        <v>8.7</v>
      </c>
      <c r="T4" s="13">
        <v>218</v>
      </c>
      <c r="U4" s="13"/>
      <c r="V4" s="3"/>
      <c r="W4" s="10"/>
      <c r="X4">
        <v>21.5</v>
      </c>
      <c r="Y4">
        <v>10.6</v>
      </c>
      <c r="Z4">
        <v>220</v>
      </c>
      <c r="AA4" s="15">
        <f aca="true" t="shared" si="0" ref="AA4:AA22">X4-R4</f>
        <v>0.3999999999999986</v>
      </c>
      <c r="AB4" s="15">
        <f aca="true" t="shared" si="1" ref="AB4:AB22">Y4-S4</f>
        <v>1.9000000000000004</v>
      </c>
      <c r="AC4" s="14">
        <f aca="true" t="shared" si="2" ref="AC4:AC22">Z4-T4</f>
        <v>2</v>
      </c>
      <c r="AD4">
        <f aca="true" t="shared" si="3" ref="AD4:AD22">AVERAGE(M4:N4)/100</f>
        <v>4.785</v>
      </c>
    </row>
    <row r="5" spans="1:31" ht="18" customHeight="1">
      <c r="A5" s="3">
        <v>1</v>
      </c>
      <c r="B5" s="3">
        <v>3</v>
      </c>
      <c r="C5" s="3">
        <v>1</v>
      </c>
      <c r="D5" s="8">
        <v>9.003891788666227</v>
      </c>
      <c r="E5" s="8">
        <v>20.581709564027687</v>
      </c>
      <c r="F5" s="8">
        <v>0.8234</v>
      </c>
      <c r="G5" s="1">
        <v>15.4</v>
      </c>
      <c r="H5" s="1">
        <v>16.4</v>
      </c>
      <c r="I5" s="2">
        <v>71</v>
      </c>
      <c r="J5" s="3">
        <v>172</v>
      </c>
      <c r="K5" s="3">
        <v>19.2</v>
      </c>
      <c r="L5" s="3">
        <v>11.7</v>
      </c>
      <c r="M5" s="12">
        <v>316</v>
      </c>
      <c r="N5" s="12">
        <v>267</v>
      </c>
      <c r="O5" s="3"/>
      <c r="P5" s="12">
        <v>19</v>
      </c>
      <c r="Q5" s="3"/>
      <c r="R5" s="12">
        <v>19.1</v>
      </c>
      <c r="S5" s="12">
        <v>8.5</v>
      </c>
      <c r="T5" s="13">
        <v>175</v>
      </c>
      <c r="U5" s="13"/>
      <c r="V5" s="3"/>
      <c r="W5" s="10"/>
      <c r="X5">
        <v>19.2</v>
      </c>
      <c r="Y5">
        <v>11.7</v>
      </c>
      <c r="Z5">
        <v>172</v>
      </c>
      <c r="AA5" s="15">
        <f t="shared" si="0"/>
        <v>0.09999999999999787</v>
      </c>
      <c r="AB5" s="16">
        <f t="shared" si="1"/>
        <v>3.1999999999999993</v>
      </c>
      <c r="AC5" s="14">
        <f t="shared" si="2"/>
        <v>-3</v>
      </c>
      <c r="AD5">
        <f t="shared" si="3"/>
        <v>2.915</v>
      </c>
      <c r="AE5" t="s">
        <v>48</v>
      </c>
    </row>
    <row r="6" spans="1:30" ht="18" customHeight="1">
      <c r="A6" s="3">
        <v>1</v>
      </c>
      <c r="B6" s="3">
        <v>3</v>
      </c>
      <c r="C6" s="3">
        <v>1</v>
      </c>
      <c r="D6" s="8">
        <v>5.20835348771462</v>
      </c>
      <c r="E6" s="8">
        <v>27.800950729552596</v>
      </c>
      <c r="F6" s="8">
        <v>1.5094</v>
      </c>
      <c r="G6" s="1">
        <v>18.4</v>
      </c>
      <c r="H6" s="1">
        <v>16.8</v>
      </c>
      <c r="I6" s="2">
        <v>67</v>
      </c>
      <c r="J6" s="3">
        <v>212</v>
      </c>
      <c r="K6" s="3">
        <v>19.7</v>
      </c>
      <c r="L6" s="3">
        <v>8.6</v>
      </c>
      <c r="M6" s="12">
        <v>417</v>
      </c>
      <c r="N6" s="12">
        <v>375</v>
      </c>
      <c r="O6" s="3"/>
      <c r="P6" s="12">
        <v>18.4</v>
      </c>
      <c r="Q6" s="3"/>
      <c r="R6" s="12">
        <v>20.1</v>
      </c>
      <c r="S6" s="12">
        <v>7.8</v>
      </c>
      <c r="T6" s="13">
        <v>213</v>
      </c>
      <c r="U6" s="13"/>
      <c r="V6" s="3"/>
      <c r="W6" s="10"/>
      <c r="X6">
        <v>19.7</v>
      </c>
      <c r="Y6">
        <v>8.6</v>
      </c>
      <c r="Z6">
        <v>212</v>
      </c>
      <c r="AA6" s="15">
        <f t="shared" si="0"/>
        <v>-0.40000000000000213</v>
      </c>
      <c r="AB6" s="15">
        <f t="shared" si="1"/>
        <v>0.7999999999999998</v>
      </c>
      <c r="AC6" s="14">
        <f t="shared" si="2"/>
        <v>-1</v>
      </c>
      <c r="AD6">
        <f t="shared" si="3"/>
        <v>3.96</v>
      </c>
    </row>
    <row r="7" spans="1:30" ht="18" customHeight="1">
      <c r="A7" s="3">
        <v>1</v>
      </c>
      <c r="B7" s="3">
        <v>3</v>
      </c>
      <c r="C7" s="3">
        <v>1</v>
      </c>
      <c r="D7" s="8">
        <v>0.6919946100996354</v>
      </c>
      <c r="E7" s="8">
        <v>34.514839487090086</v>
      </c>
      <c r="F7" s="8">
        <v>2.1024</v>
      </c>
      <c r="G7" s="1">
        <v>15.6</v>
      </c>
      <c r="H7" s="1">
        <v>16.9</v>
      </c>
      <c r="I7" s="2">
        <v>65</v>
      </c>
      <c r="J7" s="3">
        <v>177</v>
      </c>
      <c r="K7" s="3">
        <v>19.4</v>
      </c>
      <c r="L7" s="3">
        <v>7.4</v>
      </c>
      <c r="M7" s="12">
        <v>402</v>
      </c>
      <c r="N7" s="12">
        <v>307</v>
      </c>
      <c r="O7" s="3"/>
      <c r="P7" s="12">
        <v>19.8</v>
      </c>
      <c r="Q7" s="3"/>
      <c r="R7" s="12">
        <v>20</v>
      </c>
      <c r="S7" s="12">
        <v>6.8</v>
      </c>
      <c r="T7" s="13">
        <v>173</v>
      </c>
      <c r="U7" s="13"/>
      <c r="V7" s="3"/>
      <c r="W7" s="10"/>
      <c r="X7">
        <v>19.4</v>
      </c>
      <c r="Y7">
        <v>7.4</v>
      </c>
      <c r="Z7">
        <v>177</v>
      </c>
      <c r="AA7" s="15">
        <f t="shared" si="0"/>
        <v>-0.6000000000000014</v>
      </c>
      <c r="AB7" s="15">
        <f t="shared" si="1"/>
        <v>0.6000000000000005</v>
      </c>
      <c r="AC7" s="14">
        <f t="shared" si="2"/>
        <v>4</v>
      </c>
      <c r="AD7">
        <f t="shared" si="3"/>
        <v>3.545</v>
      </c>
    </row>
    <row r="8" spans="1:30" ht="18" customHeight="1">
      <c r="A8" s="3">
        <v>2</v>
      </c>
      <c r="B8" s="3">
        <v>3</v>
      </c>
      <c r="C8" s="3">
        <v>1</v>
      </c>
      <c r="D8" s="8">
        <v>12.173633629595338</v>
      </c>
      <c r="E8" s="8">
        <v>1.5764012092057844</v>
      </c>
      <c r="F8" s="8">
        <v>-0.5579999999999999</v>
      </c>
      <c r="G8" s="1">
        <v>11</v>
      </c>
      <c r="H8" s="1">
        <v>15</v>
      </c>
      <c r="I8" s="2">
        <v>43</v>
      </c>
      <c r="J8" s="3">
        <v>139</v>
      </c>
      <c r="K8" s="3">
        <v>18.6</v>
      </c>
      <c r="L8" s="3">
        <v>8.7</v>
      </c>
      <c r="M8" s="12">
        <v>370</v>
      </c>
      <c r="N8" s="12">
        <v>250</v>
      </c>
      <c r="O8" s="3"/>
      <c r="P8" s="12">
        <v>13.3</v>
      </c>
      <c r="Q8" s="3"/>
      <c r="R8" s="12">
        <v>19.1</v>
      </c>
      <c r="S8" s="12">
        <v>8.6</v>
      </c>
      <c r="T8" s="13">
        <v>135</v>
      </c>
      <c r="U8" s="13"/>
      <c r="V8" s="3"/>
      <c r="W8" s="10"/>
      <c r="X8">
        <v>18.6</v>
      </c>
      <c r="Y8">
        <v>8.7</v>
      </c>
      <c r="Z8">
        <v>139</v>
      </c>
      <c r="AA8" s="15">
        <f t="shared" si="0"/>
        <v>-0.5</v>
      </c>
      <c r="AB8" s="15">
        <f t="shared" si="1"/>
        <v>0.09999999999999964</v>
      </c>
      <c r="AC8" s="14">
        <f t="shared" si="2"/>
        <v>4</v>
      </c>
      <c r="AD8">
        <f t="shared" si="3"/>
        <v>3.1</v>
      </c>
    </row>
    <row r="9" spans="1:30" ht="18" customHeight="1">
      <c r="A9" s="3">
        <v>2</v>
      </c>
      <c r="B9" s="3">
        <v>3</v>
      </c>
      <c r="C9" s="3">
        <v>1</v>
      </c>
      <c r="D9" s="8">
        <v>13.163028485913683</v>
      </c>
      <c r="E9" s="8">
        <v>12.714588620912</v>
      </c>
      <c r="F9" s="8">
        <v>-0.278</v>
      </c>
      <c r="G9" s="1">
        <v>13.8</v>
      </c>
      <c r="H9" s="1">
        <v>17.1</v>
      </c>
      <c r="I9" s="2">
        <v>48</v>
      </c>
      <c r="J9" s="3">
        <v>153</v>
      </c>
      <c r="K9" s="3">
        <v>20.2</v>
      </c>
      <c r="L9" s="3">
        <v>11.5</v>
      </c>
      <c r="M9" s="12">
        <v>180</v>
      </c>
      <c r="N9" s="12">
        <v>156</v>
      </c>
      <c r="O9" s="3"/>
      <c r="P9" s="12">
        <v>14.5</v>
      </c>
      <c r="Q9" s="3"/>
      <c r="R9" s="12">
        <v>20.3</v>
      </c>
      <c r="S9" s="12">
        <v>11.1</v>
      </c>
      <c r="T9" s="13">
        <v>152</v>
      </c>
      <c r="U9" s="13"/>
      <c r="V9" s="3"/>
      <c r="W9" s="10"/>
      <c r="X9">
        <v>20.2</v>
      </c>
      <c r="Y9">
        <v>11.5</v>
      </c>
      <c r="Z9">
        <v>153</v>
      </c>
      <c r="AA9" s="15">
        <f t="shared" si="0"/>
        <v>-0.10000000000000142</v>
      </c>
      <c r="AB9" s="15">
        <f t="shared" si="1"/>
        <v>0.40000000000000036</v>
      </c>
      <c r="AC9" s="14">
        <f t="shared" si="2"/>
        <v>1</v>
      </c>
      <c r="AD9">
        <f t="shared" si="3"/>
        <v>1.68</v>
      </c>
    </row>
    <row r="10" spans="1:30" ht="18" customHeight="1">
      <c r="A10" s="3">
        <v>2</v>
      </c>
      <c r="B10" s="3">
        <v>3</v>
      </c>
      <c r="C10" s="3">
        <v>1</v>
      </c>
      <c r="D10" s="8">
        <v>12.120199527180798</v>
      </c>
      <c r="E10" s="8">
        <v>20.32156329964126</v>
      </c>
      <c r="F10" s="8">
        <v>0.8514</v>
      </c>
      <c r="G10" s="1">
        <v>16.7</v>
      </c>
      <c r="H10" s="1">
        <v>16.5</v>
      </c>
      <c r="I10" s="2">
        <v>52</v>
      </c>
      <c r="J10" s="3">
        <v>196</v>
      </c>
      <c r="K10" s="3">
        <v>21.6</v>
      </c>
      <c r="L10" s="3">
        <v>10.1</v>
      </c>
      <c r="M10" s="12">
        <v>302</v>
      </c>
      <c r="N10" s="12">
        <v>292</v>
      </c>
      <c r="O10" s="3"/>
      <c r="P10" s="12">
        <v>19.3</v>
      </c>
      <c r="Q10" s="3"/>
      <c r="R10" s="12">
        <v>21.7</v>
      </c>
      <c r="S10" s="12">
        <v>8.3</v>
      </c>
      <c r="T10" s="13">
        <v>194</v>
      </c>
      <c r="U10" s="13"/>
      <c r="V10" s="3"/>
      <c r="W10" s="10"/>
      <c r="X10">
        <v>21.6</v>
      </c>
      <c r="Y10">
        <v>10.1</v>
      </c>
      <c r="Z10">
        <v>196</v>
      </c>
      <c r="AA10" s="15">
        <f t="shared" si="0"/>
        <v>-0.09999999999999787</v>
      </c>
      <c r="AB10" s="15">
        <f t="shared" si="1"/>
        <v>1.799999999999999</v>
      </c>
      <c r="AC10" s="14">
        <f t="shared" si="2"/>
        <v>2</v>
      </c>
      <c r="AD10">
        <f t="shared" si="3"/>
        <v>2.97</v>
      </c>
    </row>
    <row r="11" spans="1:31" ht="18" customHeight="1">
      <c r="A11" s="3">
        <v>2</v>
      </c>
      <c r="B11" s="3">
        <v>3</v>
      </c>
      <c r="C11" s="3">
        <v>1</v>
      </c>
      <c r="D11" s="8">
        <v>14.322096827875813</v>
      </c>
      <c r="E11" s="8">
        <v>25.256093497866008</v>
      </c>
      <c r="F11" s="8">
        <v>1.4974</v>
      </c>
      <c r="G11" s="1">
        <v>16.8</v>
      </c>
      <c r="H11" s="1">
        <v>16.1</v>
      </c>
      <c r="I11" s="2">
        <v>55</v>
      </c>
      <c r="J11" s="3">
        <v>192</v>
      </c>
      <c r="K11" s="3">
        <v>18.9</v>
      </c>
      <c r="L11" s="3">
        <v>6.9</v>
      </c>
      <c r="M11" s="12">
        <v>450</v>
      </c>
      <c r="N11" s="12">
        <v>387</v>
      </c>
      <c r="O11" s="3"/>
      <c r="P11" s="12">
        <v>18.4</v>
      </c>
      <c r="Q11" s="3"/>
      <c r="R11" s="12">
        <v>19.3</v>
      </c>
      <c r="S11" s="12">
        <v>4.9</v>
      </c>
      <c r="T11" s="13">
        <v>193</v>
      </c>
      <c r="U11" s="13"/>
      <c r="V11" s="3"/>
      <c r="W11" s="10"/>
      <c r="X11">
        <v>18.9</v>
      </c>
      <c r="Y11">
        <v>6.9</v>
      </c>
      <c r="Z11">
        <v>192</v>
      </c>
      <c r="AA11" s="15">
        <f t="shared" si="0"/>
        <v>-0.40000000000000213</v>
      </c>
      <c r="AB11" s="16">
        <f t="shared" si="1"/>
        <v>2</v>
      </c>
      <c r="AC11" s="14">
        <f t="shared" si="2"/>
        <v>-1</v>
      </c>
      <c r="AD11">
        <f t="shared" si="3"/>
        <v>4.185</v>
      </c>
      <c r="AE11" t="s">
        <v>47</v>
      </c>
    </row>
    <row r="12" spans="1:30" ht="18" customHeight="1">
      <c r="A12" s="3">
        <v>2</v>
      </c>
      <c r="B12" s="3">
        <v>3</v>
      </c>
      <c r="C12" s="3">
        <v>1</v>
      </c>
      <c r="D12" s="8">
        <v>16.4534255147558</v>
      </c>
      <c r="E12" s="8">
        <v>33.478525925589715</v>
      </c>
      <c r="F12" s="8">
        <v>1.4104</v>
      </c>
      <c r="G12" s="1">
        <v>22.3</v>
      </c>
      <c r="H12" s="1">
        <v>18</v>
      </c>
      <c r="I12" s="2">
        <v>59</v>
      </c>
      <c r="J12" s="3">
        <v>257</v>
      </c>
      <c r="K12" s="3">
        <v>22.2</v>
      </c>
      <c r="L12" s="3">
        <v>9.3</v>
      </c>
      <c r="M12" s="12">
        <v>530</v>
      </c>
      <c r="N12" s="12">
        <v>440</v>
      </c>
      <c r="O12" s="3"/>
      <c r="P12" s="12">
        <v>19</v>
      </c>
      <c r="Q12" s="3"/>
      <c r="R12" s="12">
        <v>22.7</v>
      </c>
      <c r="S12" s="12">
        <v>9.3</v>
      </c>
      <c r="T12" s="13">
        <v>258</v>
      </c>
      <c r="U12" s="13"/>
      <c r="V12" s="3"/>
      <c r="W12" s="10"/>
      <c r="X12">
        <v>22.2</v>
      </c>
      <c r="Y12">
        <v>9.3</v>
      </c>
      <c r="Z12">
        <v>257</v>
      </c>
      <c r="AA12" s="15">
        <f t="shared" si="0"/>
        <v>-0.5</v>
      </c>
      <c r="AB12" s="15">
        <f t="shared" si="1"/>
        <v>0</v>
      </c>
      <c r="AC12" s="14">
        <f t="shared" si="2"/>
        <v>-1</v>
      </c>
      <c r="AD12">
        <f t="shared" si="3"/>
        <v>4.85</v>
      </c>
    </row>
    <row r="13" spans="1:30" ht="18" customHeight="1">
      <c r="A13" s="3">
        <v>3</v>
      </c>
      <c r="B13" s="3">
        <v>3</v>
      </c>
      <c r="C13" s="3">
        <v>1</v>
      </c>
      <c r="D13" s="8">
        <v>26.89227431803927</v>
      </c>
      <c r="E13" s="8">
        <v>7.27962313058345</v>
      </c>
      <c r="F13" s="8">
        <v>-0.734</v>
      </c>
      <c r="G13" s="1">
        <v>15.6</v>
      </c>
      <c r="H13" s="1">
        <v>16.5</v>
      </c>
      <c r="I13" s="2">
        <v>37</v>
      </c>
      <c r="J13" s="3">
        <v>184</v>
      </c>
      <c r="K13" s="3">
        <v>19.1</v>
      </c>
      <c r="L13" s="3">
        <v>9.1</v>
      </c>
      <c r="M13" s="12">
        <v>367</v>
      </c>
      <c r="N13" s="12">
        <v>272</v>
      </c>
      <c r="O13" s="3"/>
      <c r="P13" s="12">
        <v>18.9</v>
      </c>
      <c r="Q13" s="3"/>
      <c r="R13" s="12">
        <v>18.7</v>
      </c>
      <c r="S13" s="12">
        <v>8.4</v>
      </c>
      <c r="T13" s="13">
        <v>183</v>
      </c>
      <c r="U13" s="13"/>
      <c r="V13" s="3"/>
      <c r="W13" s="10"/>
      <c r="X13">
        <v>19.1</v>
      </c>
      <c r="Y13">
        <v>9.1</v>
      </c>
      <c r="Z13">
        <v>184</v>
      </c>
      <c r="AA13" s="15">
        <f t="shared" si="0"/>
        <v>0.40000000000000213</v>
      </c>
      <c r="AB13" s="15">
        <f t="shared" si="1"/>
        <v>0.6999999999999993</v>
      </c>
      <c r="AC13" s="14">
        <f t="shared" si="2"/>
        <v>1</v>
      </c>
      <c r="AD13">
        <f t="shared" si="3"/>
        <v>3.195</v>
      </c>
    </row>
    <row r="14" spans="1:30" ht="18" customHeight="1">
      <c r="A14" s="3">
        <v>3</v>
      </c>
      <c r="B14" s="3">
        <v>3</v>
      </c>
      <c r="C14" s="3">
        <v>1</v>
      </c>
      <c r="D14" s="8">
        <v>29.590713648629404</v>
      </c>
      <c r="E14" s="8">
        <v>12.915730845942011</v>
      </c>
      <c r="F14" s="8">
        <v>0</v>
      </c>
      <c r="G14" s="1">
        <v>18.9</v>
      </c>
      <c r="H14" s="1">
        <v>17.8</v>
      </c>
      <c r="I14" s="2">
        <v>34</v>
      </c>
      <c r="J14" s="3">
        <v>229</v>
      </c>
      <c r="K14" s="3">
        <v>20.8</v>
      </c>
      <c r="L14" s="3">
        <v>8.4</v>
      </c>
      <c r="M14" s="12">
        <v>390</v>
      </c>
      <c r="N14" s="12">
        <v>318</v>
      </c>
      <c r="O14" s="3"/>
      <c r="P14" s="12">
        <v>18.6</v>
      </c>
      <c r="Q14" s="3"/>
      <c r="R14" s="12">
        <v>20.9</v>
      </c>
      <c r="S14" s="12">
        <v>8</v>
      </c>
      <c r="T14" s="13">
        <v>226</v>
      </c>
      <c r="U14" s="13"/>
      <c r="V14" s="3"/>
      <c r="W14" s="10"/>
      <c r="X14">
        <v>20.8</v>
      </c>
      <c r="Y14">
        <v>8.4</v>
      </c>
      <c r="Z14">
        <v>229</v>
      </c>
      <c r="AA14" s="15">
        <f t="shared" si="0"/>
        <v>-0.09999999999999787</v>
      </c>
      <c r="AB14" s="15">
        <f t="shared" si="1"/>
        <v>0.40000000000000036</v>
      </c>
      <c r="AC14" s="14">
        <f t="shared" si="2"/>
        <v>3</v>
      </c>
      <c r="AD14">
        <f t="shared" si="3"/>
        <v>3.54</v>
      </c>
    </row>
    <row r="15" spans="1:30" ht="18" customHeight="1">
      <c r="A15" s="3">
        <v>3</v>
      </c>
      <c r="B15" s="3">
        <v>3</v>
      </c>
      <c r="C15" s="3">
        <v>1</v>
      </c>
      <c r="D15" s="8">
        <v>24.98714747983478</v>
      </c>
      <c r="E15" s="8">
        <v>21.09112836101916</v>
      </c>
      <c r="F15" s="8">
        <v>0.1764</v>
      </c>
      <c r="G15" s="1">
        <v>19.6</v>
      </c>
      <c r="H15" s="1">
        <v>18.2</v>
      </c>
      <c r="I15" s="2">
        <v>29</v>
      </c>
      <c r="J15" s="3">
        <v>223</v>
      </c>
      <c r="K15" s="3">
        <v>20.9</v>
      </c>
      <c r="L15" s="3">
        <v>6.8</v>
      </c>
      <c r="M15" s="12">
        <v>362</v>
      </c>
      <c r="N15" s="12">
        <v>330</v>
      </c>
      <c r="O15" s="3"/>
      <c r="P15" s="12">
        <v>21</v>
      </c>
      <c r="Q15" s="3"/>
      <c r="R15" s="12">
        <v>21.1</v>
      </c>
      <c r="S15" s="12">
        <v>6.9</v>
      </c>
      <c r="T15" s="13">
        <v>223</v>
      </c>
      <c r="U15" s="13"/>
      <c r="V15" s="3"/>
      <c r="W15" s="10"/>
      <c r="X15">
        <v>20.9</v>
      </c>
      <c r="Y15">
        <v>6.8</v>
      </c>
      <c r="Z15">
        <v>223</v>
      </c>
      <c r="AA15" s="15">
        <f t="shared" si="0"/>
        <v>-0.20000000000000284</v>
      </c>
      <c r="AB15" s="15">
        <f t="shared" si="1"/>
        <v>-0.10000000000000053</v>
      </c>
      <c r="AC15" s="14">
        <f t="shared" si="2"/>
        <v>0</v>
      </c>
      <c r="AD15">
        <f t="shared" si="3"/>
        <v>3.46</v>
      </c>
    </row>
    <row r="16" spans="1:30" ht="18" customHeight="1">
      <c r="A16" s="3">
        <v>3</v>
      </c>
      <c r="B16" s="3">
        <v>3</v>
      </c>
      <c r="C16" s="3">
        <v>1</v>
      </c>
      <c r="D16" s="8">
        <v>29.48608043193156</v>
      </c>
      <c r="E16" s="8">
        <v>28.28781664748383</v>
      </c>
      <c r="F16" s="8">
        <v>0.1604</v>
      </c>
      <c r="G16" s="1">
        <v>18.8</v>
      </c>
      <c r="H16" s="1">
        <v>18.6</v>
      </c>
      <c r="I16" s="2">
        <v>25</v>
      </c>
      <c r="J16" s="3">
        <v>214</v>
      </c>
      <c r="K16" s="3">
        <v>20.8</v>
      </c>
      <c r="L16" s="3">
        <v>7.6</v>
      </c>
      <c r="M16" s="12">
        <v>414</v>
      </c>
      <c r="N16" s="12">
        <v>296</v>
      </c>
      <c r="O16" s="3"/>
      <c r="P16" s="12">
        <v>19.5</v>
      </c>
      <c r="Q16" s="3"/>
      <c r="R16" s="12">
        <v>21.1</v>
      </c>
      <c r="S16" s="12">
        <v>5.9</v>
      </c>
      <c r="T16" s="13">
        <v>210</v>
      </c>
      <c r="U16" s="13"/>
      <c r="V16" s="3"/>
      <c r="W16" s="10"/>
      <c r="X16">
        <v>20.8</v>
      </c>
      <c r="Y16">
        <v>7.6</v>
      </c>
      <c r="Z16">
        <v>214</v>
      </c>
      <c r="AA16" s="15">
        <f t="shared" si="0"/>
        <v>-0.3000000000000007</v>
      </c>
      <c r="AB16" s="15">
        <f t="shared" si="1"/>
        <v>1.6999999999999993</v>
      </c>
      <c r="AC16" s="14">
        <f t="shared" si="2"/>
        <v>4</v>
      </c>
      <c r="AD16">
        <f t="shared" si="3"/>
        <v>3.55</v>
      </c>
    </row>
    <row r="17" spans="1:30" ht="18" customHeight="1">
      <c r="A17" s="3">
        <v>3</v>
      </c>
      <c r="B17" s="3">
        <v>3</v>
      </c>
      <c r="C17" s="3">
        <v>1</v>
      </c>
      <c r="D17" s="8">
        <v>24.310614561586554</v>
      </c>
      <c r="E17" s="8">
        <v>32.47837329605619</v>
      </c>
      <c r="F17" s="8">
        <v>0.4794</v>
      </c>
      <c r="G17" s="1">
        <v>20.9</v>
      </c>
      <c r="H17" s="1">
        <v>17.7</v>
      </c>
      <c r="I17" s="2">
        <v>22</v>
      </c>
      <c r="J17" s="3">
        <v>238</v>
      </c>
      <c r="K17" s="3">
        <v>21.2</v>
      </c>
      <c r="L17" s="3">
        <v>6.2</v>
      </c>
      <c r="M17" s="12">
        <v>641</v>
      </c>
      <c r="N17" s="12">
        <v>378</v>
      </c>
      <c r="O17" s="3"/>
      <c r="P17" s="12">
        <v>21.6</v>
      </c>
      <c r="Q17" s="3"/>
      <c r="R17" s="12">
        <v>21.1</v>
      </c>
      <c r="S17" s="12">
        <v>6.1</v>
      </c>
      <c r="T17" s="13">
        <v>237</v>
      </c>
      <c r="U17" s="13"/>
      <c r="V17" s="3"/>
      <c r="W17" s="10"/>
      <c r="X17">
        <v>21.2</v>
      </c>
      <c r="Y17">
        <v>6.2</v>
      </c>
      <c r="Z17">
        <v>238</v>
      </c>
      <c r="AA17" s="15">
        <f t="shared" si="0"/>
        <v>0.09999999999999787</v>
      </c>
      <c r="AB17" s="15">
        <f t="shared" si="1"/>
        <v>0.10000000000000053</v>
      </c>
      <c r="AC17" s="14">
        <f t="shared" si="2"/>
        <v>1</v>
      </c>
      <c r="AD17">
        <f t="shared" si="3"/>
        <v>5.095</v>
      </c>
    </row>
    <row r="18" spans="1:30" ht="18" customHeight="1">
      <c r="A18" s="3">
        <v>3</v>
      </c>
      <c r="B18" s="3">
        <v>3</v>
      </c>
      <c r="C18" s="3">
        <v>1</v>
      </c>
      <c r="D18" s="8">
        <v>24.230015391819897</v>
      </c>
      <c r="E18" s="8">
        <v>38.25184917925108</v>
      </c>
      <c r="F18" s="8">
        <v>0.4834</v>
      </c>
      <c r="G18" s="1">
        <v>17.8</v>
      </c>
      <c r="H18" s="1">
        <v>18.3</v>
      </c>
      <c r="I18" s="2">
        <v>19</v>
      </c>
      <c r="J18" s="3">
        <v>200</v>
      </c>
      <c r="K18" s="3">
        <v>20.7</v>
      </c>
      <c r="L18" s="3">
        <v>8.9</v>
      </c>
      <c r="M18" s="12">
        <v>444</v>
      </c>
      <c r="N18" s="12">
        <v>371</v>
      </c>
      <c r="O18" s="3"/>
      <c r="P18" s="12">
        <v>18.2</v>
      </c>
      <c r="Q18" s="3"/>
      <c r="R18" s="12">
        <v>21.5</v>
      </c>
      <c r="S18" s="12">
        <v>7.8</v>
      </c>
      <c r="T18" s="13">
        <v>200</v>
      </c>
      <c r="U18" s="13"/>
      <c r="V18" s="3"/>
      <c r="W18" s="10"/>
      <c r="X18">
        <v>20.7</v>
      </c>
      <c r="Y18">
        <v>8.9</v>
      </c>
      <c r="Z18">
        <v>200</v>
      </c>
      <c r="AA18" s="15">
        <f t="shared" si="0"/>
        <v>-0.8000000000000007</v>
      </c>
      <c r="AB18" s="15">
        <f t="shared" si="1"/>
        <v>1.1000000000000005</v>
      </c>
      <c r="AC18" s="14">
        <f t="shared" si="2"/>
        <v>0</v>
      </c>
      <c r="AD18">
        <f t="shared" si="3"/>
        <v>4.075</v>
      </c>
    </row>
    <row r="19" spans="1:30" ht="18" customHeight="1">
      <c r="A19" s="3">
        <v>4</v>
      </c>
      <c r="B19" s="3">
        <v>3</v>
      </c>
      <c r="C19" s="3">
        <v>1</v>
      </c>
      <c r="D19" s="8">
        <v>38.04426937015311</v>
      </c>
      <c r="E19" s="8">
        <v>7.5114061274324335</v>
      </c>
      <c r="F19" s="8">
        <v>-0.9629999999999999</v>
      </c>
      <c r="G19" s="1">
        <v>15</v>
      </c>
      <c r="H19" s="1">
        <v>15.5</v>
      </c>
      <c r="I19" s="2">
        <v>4</v>
      </c>
      <c r="J19" s="3">
        <v>176</v>
      </c>
      <c r="K19" s="3">
        <v>18.6</v>
      </c>
      <c r="L19" s="3">
        <v>5.6</v>
      </c>
      <c r="M19" s="12">
        <v>329</v>
      </c>
      <c r="N19" s="12">
        <v>269</v>
      </c>
      <c r="O19" s="3"/>
      <c r="P19" s="12">
        <v>15.2</v>
      </c>
      <c r="Q19" s="3"/>
      <c r="R19" s="12">
        <v>18.2</v>
      </c>
      <c r="S19" s="12">
        <v>5.6</v>
      </c>
      <c r="T19" s="13">
        <v>174</v>
      </c>
      <c r="U19" s="13"/>
      <c r="V19" s="3"/>
      <c r="W19" s="10"/>
      <c r="X19">
        <v>18.6</v>
      </c>
      <c r="Y19">
        <v>5.6</v>
      </c>
      <c r="Z19">
        <v>176</v>
      </c>
      <c r="AA19" s="15">
        <f t="shared" si="0"/>
        <v>0.40000000000000213</v>
      </c>
      <c r="AB19" s="15">
        <f t="shared" si="1"/>
        <v>0</v>
      </c>
      <c r="AC19" s="14">
        <f t="shared" si="2"/>
        <v>2</v>
      </c>
      <c r="AD19">
        <f t="shared" si="3"/>
        <v>2.99</v>
      </c>
    </row>
    <row r="20" spans="1:30" ht="18" customHeight="1">
      <c r="A20" s="3">
        <v>4</v>
      </c>
      <c r="B20" s="3">
        <v>3</v>
      </c>
      <c r="C20" s="3">
        <v>1</v>
      </c>
      <c r="D20" s="8">
        <v>33.27984063863909</v>
      </c>
      <c r="E20" s="8">
        <v>17.361760428792543</v>
      </c>
      <c r="F20" s="8">
        <v>-0.06200000000000001</v>
      </c>
      <c r="G20" s="1">
        <v>15.1</v>
      </c>
      <c r="H20" s="1">
        <v>16.6</v>
      </c>
      <c r="I20" s="2">
        <v>9</v>
      </c>
      <c r="J20" s="3">
        <v>177</v>
      </c>
      <c r="K20" s="3">
        <v>19.2</v>
      </c>
      <c r="L20" s="3">
        <v>6.1</v>
      </c>
      <c r="M20" s="12">
        <v>444</v>
      </c>
      <c r="N20" s="12">
        <v>335</v>
      </c>
      <c r="O20" s="3"/>
      <c r="P20" s="12">
        <v>15.2</v>
      </c>
      <c r="Q20" s="3"/>
      <c r="R20" s="12">
        <v>19.3</v>
      </c>
      <c r="S20" s="12">
        <v>6</v>
      </c>
      <c r="T20" s="13">
        <v>175</v>
      </c>
      <c r="U20" s="13"/>
      <c r="V20" s="3"/>
      <c r="W20" s="10"/>
      <c r="X20">
        <v>19.2</v>
      </c>
      <c r="Y20">
        <v>6.1</v>
      </c>
      <c r="Z20">
        <v>177</v>
      </c>
      <c r="AA20" s="15">
        <f t="shared" si="0"/>
        <v>-0.10000000000000142</v>
      </c>
      <c r="AB20" s="15">
        <f t="shared" si="1"/>
        <v>0.09999999999999964</v>
      </c>
      <c r="AC20" s="14">
        <f t="shared" si="2"/>
        <v>2</v>
      </c>
      <c r="AD20">
        <f t="shared" si="3"/>
        <v>3.895</v>
      </c>
    </row>
    <row r="21" spans="1:30" ht="18" customHeight="1">
      <c r="A21" s="3">
        <v>4</v>
      </c>
      <c r="B21" s="3">
        <v>3</v>
      </c>
      <c r="C21" s="3">
        <v>1</v>
      </c>
      <c r="D21" s="8">
        <v>37.003881465909814</v>
      </c>
      <c r="E21" s="8">
        <v>26.840221533677703</v>
      </c>
      <c r="F21" s="8">
        <v>-0.0010000000000000009</v>
      </c>
      <c r="G21" s="1">
        <v>16.7</v>
      </c>
      <c r="H21" s="1">
        <v>16</v>
      </c>
      <c r="I21" s="2">
        <v>14</v>
      </c>
      <c r="J21" s="3">
        <v>195</v>
      </c>
      <c r="K21" s="3">
        <v>19.8</v>
      </c>
      <c r="L21" s="3">
        <v>6.7</v>
      </c>
      <c r="M21" s="12">
        <v>556</v>
      </c>
      <c r="N21" s="12">
        <v>480</v>
      </c>
      <c r="O21" s="3"/>
      <c r="P21" s="12">
        <v>18.5</v>
      </c>
      <c r="Q21" s="3"/>
      <c r="R21" s="12">
        <v>19.3</v>
      </c>
      <c r="S21" s="12">
        <v>6.6</v>
      </c>
      <c r="T21" s="13">
        <v>195</v>
      </c>
      <c r="U21" s="13"/>
      <c r="V21" s="3"/>
      <c r="W21" s="10"/>
      <c r="X21">
        <v>19.8</v>
      </c>
      <c r="Y21">
        <v>6.7</v>
      </c>
      <c r="Z21">
        <v>195</v>
      </c>
      <c r="AA21" s="15">
        <f t="shared" si="0"/>
        <v>0.5</v>
      </c>
      <c r="AB21" s="15">
        <f t="shared" si="1"/>
        <v>0.10000000000000053</v>
      </c>
      <c r="AC21" s="14">
        <f t="shared" si="2"/>
        <v>0</v>
      </c>
      <c r="AD21">
        <f t="shared" si="3"/>
        <v>5.18</v>
      </c>
    </row>
    <row r="22" spans="1:30" ht="18" customHeight="1">
      <c r="A22" s="3">
        <v>4</v>
      </c>
      <c r="B22" s="3">
        <v>3</v>
      </c>
      <c r="C22" s="3">
        <v>1</v>
      </c>
      <c r="D22" s="8">
        <v>30.71700190545345</v>
      </c>
      <c r="E22" s="8">
        <v>37.89655778907062</v>
      </c>
      <c r="F22" s="8">
        <v>0.21639999999999998</v>
      </c>
      <c r="G22" s="1">
        <v>16.3</v>
      </c>
      <c r="H22" s="1">
        <v>17.3</v>
      </c>
      <c r="I22" s="2">
        <v>17</v>
      </c>
      <c r="J22" s="3">
        <v>190</v>
      </c>
      <c r="K22" s="3">
        <v>21.3</v>
      </c>
      <c r="L22" s="3">
        <v>8.2</v>
      </c>
      <c r="M22" s="12">
        <v>353</v>
      </c>
      <c r="N22" s="12">
        <v>275</v>
      </c>
      <c r="O22" s="3"/>
      <c r="P22" s="12">
        <v>20.1</v>
      </c>
      <c r="Q22" s="3"/>
      <c r="R22" s="12">
        <v>21</v>
      </c>
      <c r="S22" s="12">
        <v>8</v>
      </c>
      <c r="T22" s="13">
        <v>190</v>
      </c>
      <c r="U22" s="13"/>
      <c r="V22" s="3"/>
      <c r="W22" s="10"/>
      <c r="X22">
        <v>21.3</v>
      </c>
      <c r="Y22">
        <v>8.2</v>
      </c>
      <c r="Z22">
        <v>190</v>
      </c>
      <c r="AA22" s="15">
        <f t="shared" si="0"/>
        <v>0.3000000000000007</v>
      </c>
      <c r="AB22" s="15">
        <f t="shared" si="1"/>
        <v>0.1999999999999993</v>
      </c>
      <c r="AC22" s="14">
        <f t="shared" si="2"/>
        <v>0</v>
      </c>
      <c r="AD22">
        <f t="shared" si="3"/>
        <v>3.14</v>
      </c>
    </row>
    <row r="23" spans="26:29" ht="12.75">
      <c r="Z23" t="s">
        <v>40</v>
      </c>
      <c r="AA23">
        <f>AVERAGE(AA3:AA22)</f>
        <v>-0.11000000000000032</v>
      </c>
      <c r="AB23">
        <f>AVERAGE(AB3:AB22)</f>
        <v>0.8299999999999998</v>
      </c>
      <c r="AC23">
        <f>AVERAGE(AC3:AC22)</f>
        <v>1</v>
      </c>
    </row>
    <row r="24" spans="26:29" ht="12.75">
      <c r="Z24" t="s">
        <v>41</v>
      </c>
      <c r="AA24">
        <f>MIN(AA3:AA22)</f>
        <v>-0.8000000000000007</v>
      </c>
      <c r="AB24">
        <f>MIN(AB3:AB22)</f>
        <v>-0.10000000000000053</v>
      </c>
      <c r="AC24">
        <f>MIN(AC3:AC22)</f>
        <v>-3</v>
      </c>
    </row>
    <row r="25" spans="26:29" ht="12.75">
      <c r="Z25" t="s">
        <v>42</v>
      </c>
      <c r="AA25">
        <f>MAX(AA3:AA22)</f>
        <v>0.5</v>
      </c>
      <c r="AB25">
        <f>MAX(AB3:AB22)</f>
        <v>3.1999999999999993</v>
      </c>
      <c r="AC25">
        <f>MAX(AC3:AC22)</f>
        <v>4</v>
      </c>
    </row>
    <row r="26" spans="26:29" ht="12.75">
      <c r="Z26" t="s">
        <v>43</v>
      </c>
      <c r="AA26" s="17">
        <f>STDEV(AA3:AA22)</f>
        <v>0.375429578511141</v>
      </c>
      <c r="AB26" s="17">
        <f>STDEV(AB3:AB22)</f>
        <v>0.9050152659369605</v>
      </c>
      <c r="AC26" s="17">
        <f>STDEV(AC3:AC22)</f>
        <v>1.8918106058538346</v>
      </c>
    </row>
    <row r="29" ht="12.75">
      <c r="A29" t="s">
        <v>44</v>
      </c>
    </row>
    <row r="30" spans="1:18" ht="12.75">
      <c r="A30" s="1" t="s">
        <v>0</v>
      </c>
      <c r="B30" s="2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2" t="s">
        <v>1</v>
      </c>
      <c r="L30" s="3" t="s">
        <v>8</v>
      </c>
      <c r="M30" s="3" t="s">
        <v>10</v>
      </c>
      <c r="N30" s="3" t="s">
        <v>11</v>
      </c>
      <c r="O30" s="3" t="s">
        <v>12</v>
      </c>
      <c r="P30" s="3" t="s">
        <v>13</v>
      </c>
      <c r="Q30" s="3" t="s">
        <v>14</v>
      </c>
      <c r="R30" s="3" t="s">
        <v>15</v>
      </c>
    </row>
    <row r="31" spans="1:18" ht="12.75">
      <c r="A31" s="3" t="e">
        <f>A30+1</f>
        <v>#VALUE!</v>
      </c>
      <c r="B31" s="2">
        <v>71</v>
      </c>
      <c r="C31" s="3">
        <v>1</v>
      </c>
      <c r="D31" s="3">
        <v>3</v>
      </c>
      <c r="E31" s="3">
        <v>1</v>
      </c>
      <c r="F31" s="5">
        <v>9.003891788666227</v>
      </c>
      <c r="G31" s="5">
        <v>20.581709564027687</v>
      </c>
      <c r="H31" s="5">
        <v>0.8234</v>
      </c>
      <c r="I31" s="3">
        <v>15.4</v>
      </c>
      <c r="J31" s="3">
        <v>16.4</v>
      </c>
      <c r="K31" s="2">
        <v>71</v>
      </c>
      <c r="L31" s="3"/>
      <c r="M31" s="3"/>
      <c r="N31" s="3"/>
      <c r="O31" s="3"/>
      <c r="P31" s="3">
        <v>11.7</v>
      </c>
      <c r="Q31" s="3"/>
      <c r="R31" s="3" t="s">
        <v>45</v>
      </c>
    </row>
    <row r="32" spans="1:18" ht="12.75">
      <c r="A32" s="3" t="e">
        <f>A31+1</f>
        <v>#VALUE!</v>
      </c>
      <c r="B32" s="2">
        <v>55</v>
      </c>
      <c r="C32" s="3">
        <v>2</v>
      </c>
      <c r="D32" s="3">
        <v>3</v>
      </c>
      <c r="E32" s="3">
        <v>1</v>
      </c>
      <c r="F32" s="5">
        <v>14.322096827875813</v>
      </c>
      <c r="G32" s="5">
        <v>25.256093497866008</v>
      </c>
      <c r="H32" s="5">
        <v>1.4974</v>
      </c>
      <c r="I32" s="3">
        <v>16.8</v>
      </c>
      <c r="J32" s="3">
        <v>16.1</v>
      </c>
      <c r="K32" s="2">
        <v>55</v>
      </c>
      <c r="L32" s="3"/>
      <c r="M32" s="3"/>
      <c r="N32" s="3"/>
      <c r="O32" s="3"/>
      <c r="P32" s="3">
        <v>6.9</v>
      </c>
      <c r="Q32" s="3"/>
      <c r="R32" s="3" t="s">
        <v>46</v>
      </c>
    </row>
  </sheetData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 Crown widths + error check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2002-07-26T12:11:57Z</cp:lastPrinted>
  <dcterms:created xsi:type="dcterms:W3CDTF">2002-07-09T09:31:10Z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