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Kaikki Havainnot" sheetId="1" r:id="rId1"/>
    <sheet name="Kiertolaskennat 1997 datumiin" sheetId="2" r:id="rId2"/>
    <sheet name="Puut" sheetId="3" r:id="rId3"/>
  </sheets>
  <definedNames>
    <definedName name="alpha">'Kiertolaskennat 1997 datumiin'!$C$13</definedName>
  </definedNames>
  <calcPr fullCalcOnLoad="1"/>
</workbook>
</file>

<file path=xl/sharedStrings.xml><?xml version="1.0" encoding="utf-8"?>
<sst xmlns="http://schemas.openxmlformats.org/spreadsheetml/2006/main" count="215" uniqueCount="80">
  <si>
    <t>L1</t>
  </si>
  <si>
    <t>K3</t>
  </si>
  <si>
    <t>K1</t>
  </si>
  <si>
    <t>K4</t>
  </si>
  <si>
    <t>Kojepiste</t>
  </si>
  <si>
    <t>KojeX</t>
  </si>
  <si>
    <t>KojeY</t>
  </si>
  <si>
    <t>KojeZ</t>
  </si>
  <si>
    <t>Puu</t>
  </si>
  <si>
    <t>A/B</t>
  </si>
  <si>
    <t>Puulaji</t>
  </si>
  <si>
    <t>Kojek</t>
  </si>
  <si>
    <t>PrismaK</t>
  </si>
  <si>
    <t>Vaakak</t>
  </si>
  <si>
    <t>PystyK</t>
  </si>
  <si>
    <t>VinoM</t>
  </si>
  <si>
    <t>Pohj.</t>
  </si>
  <si>
    <t>It.</t>
  </si>
  <si>
    <t>Z</t>
  </si>
  <si>
    <t>d13</t>
  </si>
  <si>
    <t>VaakaK(rad)</t>
  </si>
  <si>
    <t>PystyK(rad)</t>
  </si>
  <si>
    <t>X_adj</t>
  </si>
  <si>
    <t>Y_adj</t>
  </si>
  <si>
    <t>Z_adj</t>
  </si>
  <si>
    <t>A-B(x)</t>
  </si>
  <si>
    <t>A-B(Y)</t>
  </si>
  <si>
    <t>A-B(Z)</t>
  </si>
  <si>
    <t>X_AB</t>
  </si>
  <si>
    <t>Y_AB</t>
  </si>
  <si>
    <t>Z_AB</t>
  </si>
  <si>
    <t>Huom!</t>
  </si>
  <si>
    <t>X_C</t>
  </si>
  <si>
    <t>Y_C</t>
  </si>
  <si>
    <t>Z_C</t>
  </si>
  <si>
    <t>NO</t>
  </si>
  <si>
    <t>No</t>
  </si>
  <si>
    <t>nro</t>
  </si>
  <si>
    <t>x-koord, m</t>
  </si>
  <si>
    <t>y-koord, m</t>
  </si>
  <si>
    <t>z-koord, m</t>
  </si>
  <si>
    <t>kulmapaalu</t>
  </si>
  <si>
    <t>KO2 kulmapaalut 1997</t>
  </si>
  <si>
    <t>X</t>
  </si>
  <si>
    <t>Y</t>
  </si>
  <si>
    <t>alpha</t>
  </si>
  <si>
    <t>siirretyt</t>
  </si>
  <si>
    <t>Kierretyt</t>
  </si>
  <si>
    <t>X_siirto</t>
  </si>
  <si>
    <t>Y_siirto</t>
  </si>
  <si>
    <t>X_97</t>
  </si>
  <si>
    <t>Y_97</t>
  </si>
  <si>
    <t>Z_97</t>
  </si>
  <si>
    <t>dX</t>
  </si>
  <si>
    <t>dY</t>
  </si>
  <si>
    <t>dZ</t>
  </si>
  <si>
    <t>P3</t>
  </si>
  <si>
    <t>X_paalu</t>
  </si>
  <si>
    <t>Y_paalu</t>
  </si>
  <si>
    <t>average</t>
  </si>
  <si>
    <t>std</t>
  </si>
  <si>
    <t>min</t>
  </si>
  <si>
    <t>max</t>
  </si>
  <si>
    <t>A2</t>
  </si>
  <si>
    <t>B2</t>
  </si>
  <si>
    <t>A38</t>
  </si>
  <si>
    <t>B38</t>
  </si>
  <si>
    <t>A69</t>
  </si>
  <si>
    <t>B69</t>
  </si>
  <si>
    <t>A37</t>
  </si>
  <si>
    <t>B37</t>
  </si>
  <si>
    <t>LP</t>
  </si>
  <si>
    <t>A156</t>
  </si>
  <si>
    <t>B156</t>
  </si>
  <si>
    <t>A95</t>
  </si>
  <si>
    <t>B95</t>
  </si>
  <si>
    <t>stdev</t>
  </si>
  <si>
    <t>rmse</t>
  </si>
  <si>
    <t>Piste LP on korkeuspiste, jolle vaaitettu korkeus on 177.86 m</t>
  </si>
  <si>
    <t>LP on 2.21 m takymetrikoordinaatiston origon alapuolella, ja 0.74 m kulmapaapun K1 yläpuolella =&gt; 179.33 on koealan origon korkeus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</si>
</sst>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0"/>
    <numFmt numFmtId="174" formatCode="0.0000000"/>
    <numFmt numFmtId="175" formatCode="0.00000"/>
    <numFmt numFmtId="176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7.75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B1 dX, dY 1997 vs.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075"/>
          <c:w val="0.94925"/>
          <c:h val="0.8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Puut!$P$1</c:f>
              <c:strCache>
                <c:ptCount val="1"/>
                <c:pt idx="0">
                  <c:v>dY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Puut!$O$2:$O$97</c:f>
              <c:numCache>
                <c:ptCount val="96"/>
                <c:pt idx="0">
                  <c:v>0.0036170765575844754</c:v>
                </c:pt>
                <c:pt idx="1">
                  <c:v>-0.004926422090732796</c:v>
                </c:pt>
                <c:pt idx="2">
                  <c:v>0.02308090594806167</c:v>
                </c:pt>
                <c:pt idx="3">
                  <c:v>-0.03452668670542369</c:v>
                </c:pt>
                <c:pt idx="4">
                  <c:v>0.13494815981472374</c:v>
                </c:pt>
                <c:pt idx="5">
                  <c:v>0.15648439200301478</c:v>
                </c:pt>
                <c:pt idx="6">
                  <c:v>0.18846159116573702</c:v>
                </c:pt>
                <c:pt idx="7">
                  <c:v>0.12316282317721594</c:v>
                </c:pt>
                <c:pt idx="8">
                  <c:v>0.15403634884198159</c:v>
                </c:pt>
                <c:pt idx="9">
                  <c:v>-0.11191849796442987</c:v>
                </c:pt>
                <c:pt idx="10">
                  <c:v>0.11297993811799856</c:v>
                </c:pt>
                <c:pt idx="11">
                  <c:v>0.08532549382866428</c:v>
                </c:pt>
                <c:pt idx="12">
                  <c:v>0.17973731872078513</c:v>
                </c:pt>
                <c:pt idx="13">
                  <c:v>-0.009804818554425054</c:v>
                </c:pt>
                <c:pt idx="14">
                  <c:v>0.09687322946216614</c:v>
                </c:pt>
                <c:pt idx="15">
                  <c:v>0.09731446489406537</c:v>
                </c:pt>
                <c:pt idx="16">
                  <c:v>0.17813617536569382</c:v>
                </c:pt>
                <c:pt idx="17">
                  <c:v>0.058603771895514356</c:v>
                </c:pt>
                <c:pt idx="18">
                  <c:v>0.08411187023255451</c:v>
                </c:pt>
                <c:pt idx="19">
                  <c:v>-0.06859521200605911</c:v>
                </c:pt>
                <c:pt idx="20">
                  <c:v>0.1946587083363731</c:v>
                </c:pt>
                <c:pt idx="21">
                  <c:v>0.15125244008959626</c:v>
                </c:pt>
                <c:pt idx="22">
                  <c:v>0.16943713647809489</c:v>
                </c:pt>
                <c:pt idx="23">
                  <c:v>0.26243359295786206</c:v>
                </c:pt>
                <c:pt idx="24">
                  <c:v>0.1550972755993847</c:v>
                </c:pt>
                <c:pt idx="25">
                  <c:v>0.16631499197494648</c:v>
                </c:pt>
                <c:pt idx="26">
                  <c:v>0.4265380928245719</c:v>
                </c:pt>
                <c:pt idx="27">
                  <c:v>0.14150962920317411</c:v>
                </c:pt>
                <c:pt idx="28">
                  <c:v>0.14551140002032525</c:v>
                </c:pt>
                <c:pt idx="29">
                  <c:v>0.21129335437167285</c:v>
                </c:pt>
                <c:pt idx="30">
                  <c:v>0.23667371744386756</c:v>
                </c:pt>
                <c:pt idx="31">
                  <c:v>0.18892685730089198</c:v>
                </c:pt>
                <c:pt idx="32">
                  <c:v>0.13364312706065107</c:v>
                </c:pt>
                <c:pt idx="33">
                  <c:v>0.07153723547702384</c:v>
                </c:pt>
                <c:pt idx="34">
                  <c:v>0.16951325880754808</c:v>
                </c:pt>
                <c:pt idx="35">
                  <c:v>0.13754551544315774</c:v>
                </c:pt>
                <c:pt idx="36">
                  <c:v>0.16258687808550576</c:v>
                </c:pt>
                <c:pt idx="37">
                  <c:v>0.13974212041616596</c:v>
                </c:pt>
                <c:pt idx="38">
                  <c:v>0.19925000162967166</c:v>
                </c:pt>
                <c:pt idx="39">
                  <c:v>0.09880553870779352</c:v>
                </c:pt>
                <c:pt idx="40">
                  <c:v>0.0931184915213592</c:v>
                </c:pt>
                <c:pt idx="41">
                  <c:v>0.16097388838326054</c:v>
                </c:pt>
                <c:pt idx="42">
                  <c:v>0.11252736560797416</c:v>
                </c:pt>
                <c:pt idx="43">
                  <c:v>0.13924366571831115</c:v>
                </c:pt>
                <c:pt idx="44">
                  <c:v>0.13526508173703533</c:v>
                </c:pt>
                <c:pt idx="45">
                  <c:v>0.09123581642696621</c:v>
                </c:pt>
                <c:pt idx="46">
                  <c:v>0.11985370279307617</c:v>
                </c:pt>
                <c:pt idx="47">
                  <c:v>0.19196420599279307</c:v>
                </c:pt>
                <c:pt idx="48">
                  <c:v>0.12436454813216358</c:v>
                </c:pt>
                <c:pt idx="49">
                  <c:v>0.15695756694720409</c:v>
                </c:pt>
                <c:pt idx="50">
                  <c:v>0.14825341444843154</c:v>
                </c:pt>
                <c:pt idx="51">
                  <c:v>0.2196876697417558</c:v>
                </c:pt>
                <c:pt idx="52">
                  <c:v>0.11656184738359521</c:v>
                </c:pt>
                <c:pt idx="53">
                  <c:v>0.12324546462807717</c:v>
                </c:pt>
                <c:pt idx="54">
                  <c:v>0.11461621544482625</c:v>
                </c:pt>
                <c:pt idx="55">
                  <c:v>0.09808465923316767</c:v>
                </c:pt>
                <c:pt idx="56">
                  <c:v>0.10797363679165173</c:v>
                </c:pt>
                <c:pt idx="57">
                  <c:v>0.02543050621740406</c:v>
                </c:pt>
                <c:pt idx="58">
                  <c:v>0.11463043268732775</c:v>
                </c:pt>
                <c:pt idx="59">
                  <c:v>0.1402110173244182</c:v>
                </c:pt>
                <c:pt idx="60">
                  <c:v>0.20929860350566187</c:v>
                </c:pt>
                <c:pt idx="61">
                  <c:v>0.3115144014833291</c:v>
                </c:pt>
                <c:pt idx="62">
                  <c:v>0.3131326541188386</c:v>
                </c:pt>
                <c:pt idx="63">
                  <c:v>0.358318361548001</c:v>
                </c:pt>
                <c:pt idx="64">
                  <c:v>0.27774851085624164</c:v>
                </c:pt>
                <c:pt idx="65">
                  <c:v>0.12271073276923161</c:v>
                </c:pt>
                <c:pt idx="66">
                  <c:v>0.07720907390809373</c:v>
                </c:pt>
                <c:pt idx="67">
                  <c:v>0.3508386596788533</c:v>
                </c:pt>
                <c:pt idx="68">
                  <c:v>0.4207772926209543</c:v>
                </c:pt>
                <c:pt idx="69">
                  <c:v>0.34499509001623707</c:v>
                </c:pt>
                <c:pt idx="70">
                  <c:v>0.41071979265037584</c:v>
                </c:pt>
                <c:pt idx="71">
                  <c:v>0.31674300172015535</c:v>
                </c:pt>
                <c:pt idx="72">
                  <c:v>0.2558617580563123</c:v>
                </c:pt>
                <c:pt idx="73">
                  <c:v>0.427991723670587</c:v>
                </c:pt>
                <c:pt idx="74">
                  <c:v>0.31034743238382134</c:v>
                </c:pt>
                <c:pt idx="75">
                  <c:v>0.33262859226354635</c:v>
                </c:pt>
                <c:pt idx="76">
                  <c:v>0.3450258678760534</c:v>
                </c:pt>
                <c:pt idx="77">
                  <c:v>0.368982461654241</c:v>
                </c:pt>
                <c:pt idx="78">
                  <c:v>0.3723155272669487</c:v>
                </c:pt>
                <c:pt idx="79">
                  <c:v>0.500870304375443</c:v>
                </c:pt>
                <c:pt idx="80">
                  <c:v>0.331391721694148</c:v>
                </c:pt>
                <c:pt idx="81">
                  <c:v>0.023847629898376965</c:v>
                </c:pt>
                <c:pt idx="82">
                  <c:v>0.08469540304032286</c:v>
                </c:pt>
                <c:pt idx="83">
                  <c:v>-0.17311042871283533</c:v>
                </c:pt>
                <c:pt idx="84">
                  <c:v>0.3910485151258811</c:v>
                </c:pt>
                <c:pt idx="85">
                  <c:v>0.17314049486033767</c:v>
                </c:pt>
                <c:pt idx="86">
                  <c:v>0.2848528205359049</c:v>
                </c:pt>
                <c:pt idx="87">
                  <c:v>0.13035040480753413</c:v>
                </c:pt>
                <c:pt idx="88">
                  <c:v>0.06742330528655316</c:v>
                </c:pt>
                <c:pt idx="89">
                  <c:v>0.06933809642496591</c:v>
                </c:pt>
                <c:pt idx="90">
                  <c:v>0.13421963076988064</c:v>
                </c:pt>
                <c:pt idx="91">
                  <c:v>0.08473730633772636</c:v>
                </c:pt>
                <c:pt idx="92">
                  <c:v>-0.0762863215058438</c:v>
                </c:pt>
                <c:pt idx="93">
                  <c:v>0.023720335083423194</c:v>
                </c:pt>
                <c:pt idx="94">
                  <c:v>-0.0037527425097438893</c:v>
                </c:pt>
                <c:pt idx="95">
                  <c:v>-0.01660189866472489</c:v>
                </c:pt>
              </c:numCache>
            </c:numRef>
          </c:xVal>
          <c:yVal>
            <c:numRef>
              <c:f>Puut!$P$2:$P$97</c:f>
              <c:numCache>
                <c:ptCount val="96"/>
                <c:pt idx="0">
                  <c:v>0.17276817954565615</c:v>
                </c:pt>
                <c:pt idx="1">
                  <c:v>0.14527021011247498</c:v>
                </c:pt>
                <c:pt idx="2">
                  <c:v>0.1540706690272451</c:v>
                </c:pt>
                <c:pt idx="3">
                  <c:v>0.18711663465516182</c:v>
                </c:pt>
                <c:pt idx="4">
                  <c:v>0.08767225663075351</c:v>
                </c:pt>
                <c:pt idx="5">
                  <c:v>0.0899085561918298</c:v>
                </c:pt>
                <c:pt idx="6">
                  <c:v>0.03717783917857176</c:v>
                </c:pt>
                <c:pt idx="7">
                  <c:v>-0.03464802154688762</c:v>
                </c:pt>
                <c:pt idx="8">
                  <c:v>-0.04799202078075204</c:v>
                </c:pt>
                <c:pt idx="9">
                  <c:v>-0.006793002324558373</c:v>
                </c:pt>
                <c:pt idx="10">
                  <c:v>-0.08397677638581946</c:v>
                </c:pt>
                <c:pt idx="11">
                  <c:v>-0.10754842897368189</c:v>
                </c:pt>
                <c:pt idx="12">
                  <c:v>-0.2337798413190475</c:v>
                </c:pt>
                <c:pt idx="13">
                  <c:v>-0.05793223443874851</c:v>
                </c:pt>
                <c:pt idx="14">
                  <c:v>-0.12643616711599726</c:v>
                </c:pt>
                <c:pt idx="15">
                  <c:v>-0.11408510428005691</c:v>
                </c:pt>
                <c:pt idx="16">
                  <c:v>-0.0309137475906911</c:v>
                </c:pt>
                <c:pt idx="17">
                  <c:v>-0.1399502281347882</c:v>
                </c:pt>
                <c:pt idx="18">
                  <c:v>-0.09808534475118513</c:v>
                </c:pt>
                <c:pt idx="19">
                  <c:v>-0.31514278441707777</c:v>
                </c:pt>
                <c:pt idx="20">
                  <c:v>-0.008023325530444936</c:v>
                </c:pt>
                <c:pt idx="21">
                  <c:v>-0.03722808779586728</c:v>
                </c:pt>
                <c:pt idx="22">
                  <c:v>-0.03435494837571587</c:v>
                </c:pt>
                <c:pt idx="23">
                  <c:v>0.25106256196229015</c:v>
                </c:pt>
                <c:pt idx="24">
                  <c:v>-0.005820643434537587</c:v>
                </c:pt>
                <c:pt idx="25">
                  <c:v>0.05013648399806936</c:v>
                </c:pt>
                <c:pt idx="26">
                  <c:v>-0.08188131447591829</c:v>
                </c:pt>
                <c:pt idx="27">
                  <c:v>0.08871575104821883</c:v>
                </c:pt>
                <c:pt idx="28">
                  <c:v>0.14065269016155035</c:v>
                </c:pt>
                <c:pt idx="29">
                  <c:v>0.11918653338977059</c:v>
                </c:pt>
                <c:pt idx="30">
                  <c:v>-0.4909268722452804</c:v>
                </c:pt>
                <c:pt idx="31">
                  <c:v>0.11642623704687516</c:v>
                </c:pt>
                <c:pt idx="32">
                  <c:v>0.09059579669502504</c:v>
                </c:pt>
                <c:pt idx="33">
                  <c:v>0.35638491917521264</c:v>
                </c:pt>
                <c:pt idx="34">
                  <c:v>0.058837945457858254</c:v>
                </c:pt>
                <c:pt idx="35">
                  <c:v>0.05629927191461981</c:v>
                </c:pt>
                <c:pt idx="36">
                  <c:v>0.17933671756244962</c:v>
                </c:pt>
                <c:pt idx="37">
                  <c:v>0.14335323221697038</c:v>
                </c:pt>
                <c:pt idx="38">
                  <c:v>0.14950501343309952</c:v>
                </c:pt>
                <c:pt idx="39">
                  <c:v>0.23342268463209592</c:v>
                </c:pt>
                <c:pt idx="40">
                  <c:v>0.21322415497904146</c:v>
                </c:pt>
                <c:pt idx="41">
                  <c:v>0.22766394366546905</c:v>
                </c:pt>
                <c:pt idx="42">
                  <c:v>0.11230216691957295</c:v>
                </c:pt>
                <c:pt idx="43">
                  <c:v>0.13414008362038032</c:v>
                </c:pt>
                <c:pt idx="44">
                  <c:v>0.08852653338665206</c:v>
                </c:pt>
                <c:pt idx="45">
                  <c:v>0.25810211339221567</c:v>
                </c:pt>
                <c:pt idx="46">
                  <c:v>0.02428003722011951</c:v>
                </c:pt>
                <c:pt idx="47">
                  <c:v>0.04316512128638195</c:v>
                </c:pt>
                <c:pt idx="48">
                  <c:v>-0.06875573505610433</c:v>
                </c:pt>
                <c:pt idx="49">
                  <c:v>-0.05894213963948136</c:v>
                </c:pt>
                <c:pt idx="50">
                  <c:v>0.03711929695250227</c:v>
                </c:pt>
                <c:pt idx="51">
                  <c:v>0.048332528046792333</c:v>
                </c:pt>
                <c:pt idx="52">
                  <c:v>0.055968281653878904</c:v>
                </c:pt>
                <c:pt idx="53">
                  <c:v>0.05027937607299826</c:v>
                </c:pt>
                <c:pt idx="54">
                  <c:v>0.11451811870188067</c:v>
                </c:pt>
                <c:pt idx="55">
                  <c:v>0.11243333653854393</c:v>
                </c:pt>
                <c:pt idx="56">
                  <c:v>0.12447804013034158</c:v>
                </c:pt>
                <c:pt idx="57">
                  <c:v>0.2682236059735992</c:v>
                </c:pt>
                <c:pt idx="58">
                  <c:v>0.1559037750159007</c:v>
                </c:pt>
                <c:pt idx="59">
                  <c:v>0.05082514353256329</c:v>
                </c:pt>
                <c:pt idx="60">
                  <c:v>0.12277088917520729</c:v>
                </c:pt>
                <c:pt idx="61">
                  <c:v>-0.08843607410969057</c:v>
                </c:pt>
                <c:pt idx="62">
                  <c:v>-0.015611296964038957</c:v>
                </c:pt>
                <c:pt idx="63">
                  <c:v>-0.06823110997093451</c:v>
                </c:pt>
                <c:pt idx="64">
                  <c:v>-0.030700422712602204</c:v>
                </c:pt>
                <c:pt idx="65">
                  <c:v>0.06619229147007033</c:v>
                </c:pt>
                <c:pt idx="66">
                  <c:v>0.12359427560333813</c:v>
                </c:pt>
                <c:pt idx="67">
                  <c:v>-0.043656933834490985</c:v>
                </c:pt>
                <c:pt idx="68">
                  <c:v>0.006891930372233901</c:v>
                </c:pt>
                <c:pt idx="69">
                  <c:v>-0.0853862268923109</c:v>
                </c:pt>
                <c:pt idx="70">
                  <c:v>-0.17723318454561365</c:v>
                </c:pt>
                <c:pt idx="71">
                  <c:v>-0.028753400026417353</c:v>
                </c:pt>
                <c:pt idx="72">
                  <c:v>0.15114016949192433</c:v>
                </c:pt>
                <c:pt idx="73">
                  <c:v>-0.2117617855349465</c:v>
                </c:pt>
                <c:pt idx="74">
                  <c:v>-0.14567135979208246</c:v>
                </c:pt>
                <c:pt idx="75">
                  <c:v>-0.1644297996584747</c:v>
                </c:pt>
                <c:pt idx="76">
                  <c:v>-0.1638094181027654</c:v>
                </c:pt>
                <c:pt idx="77">
                  <c:v>-0.05146352853521563</c:v>
                </c:pt>
                <c:pt idx="78">
                  <c:v>-0.04593903769320207</c:v>
                </c:pt>
                <c:pt idx="79">
                  <c:v>-0.028922637882786262</c:v>
                </c:pt>
                <c:pt idx="80">
                  <c:v>0.03239051190785602</c:v>
                </c:pt>
                <c:pt idx="81">
                  <c:v>0.17764962222106817</c:v>
                </c:pt>
                <c:pt idx="82">
                  <c:v>0.11491582471074224</c:v>
                </c:pt>
                <c:pt idx="83">
                  <c:v>0.32512645003023266</c:v>
                </c:pt>
                <c:pt idx="84">
                  <c:v>0.02582141750077227</c:v>
                </c:pt>
                <c:pt idx="85">
                  <c:v>0.15901296649666108</c:v>
                </c:pt>
                <c:pt idx="86">
                  <c:v>0.12131373989790717</c:v>
                </c:pt>
                <c:pt idx="87">
                  <c:v>0.143841690050877</c:v>
                </c:pt>
                <c:pt idx="88">
                  <c:v>0.092308021043781</c:v>
                </c:pt>
                <c:pt idx="89">
                  <c:v>0.1206076944245531</c:v>
                </c:pt>
                <c:pt idx="90">
                  <c:v>0.08656359954192894</c:v>
                </c:pt>
                <c:pt idx="91">
                  <c:v>0.13092636087858622</c:v>
                </c:pt>
                <c:pt idx="92">
                  <c:v>0.1520223670768175</c:v>
                </c:pt>
                <c:pt idx="93">
                  <c:v>0.12696340063172684</c:v>
                </c:pt>
                <c:pt idx="94">
                  <c:v>0.14713719383366808</c:v>
                </c:pt>
                <c:pt idx="95">
                  <c:v>0.14789741743210882</c:v>
                </c:pt>
              </c:numCache>
            </c:numRef>
          </c:yVal>
          <c:smooth val="0"/>
        </c:ser>
        <c:axId val="65750882"/>
        <c:axId val="54887027"/>
      </c:scatterChart>
      <c:valAx>
        <c:axId val="65750882"/>
        <c:scaling>
          <c:orientation val="minMax"/>
          <c:max val="0.6"/>
          <c:min val="-0.6"/>
        </c:scaling>
        <c:axPos val="b"/>
        <c:delete val="0"/>
        <c:numFmt formatCode="General" sourceLinked="1"/>
        <c:majorTickMark val="out"/>
        <c:minorTickMark val="none"/>
        <c:tickLblPos val="nextTo"/>
        <c:crossAx val="54887027"/>
        <c:crosses val="autoZero"/>
        <c:crossBetween val="midCat"/>
        <c:dispUnits/>
        <c:majorUnit val="0.3"/>
      </c:valAx>
      <c:valAx>
        <c:axId val="54887027"/>
        <c:scaling>
          <c:orientation val="minMax"/>
          <c:max val="0.6"/>
        </c:scaling>
        <c:axPos val="l"/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crossBetween val="midCat"/>
        <c:dispUnits/>
        <c:majorUnit val="0.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16</xdr:row>
      <xdr:rowOff>95250</xdr:rowOff>
    </xdr:from>
    <xdr:to>
      <xdr:col>18</xdr:col>
      <xdr:colOff>47625</xdr:colOff>
      <xdr:row>44</xdr:row>
      <xdr:rowOff>104775</xdr:rowOff>
    </xdr:to>
    <xdr:graphicFrame>
      <xdr:nvGraphicFramePr>
        <xdr:cNvPr id="1" name="Chart 6"/>
        <xdr:cNvGraphicFramePr/>
      </xdr:nvGraphicFramePr>
      <xdr:xfrm>
        <a:off x="7372350" y="2686050"/>
        <a:ext cx="3629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1"/>
  <sheetViews>
    <sheetView tabSelected="1" workbookViewId="0" topLeftCell="J1">
      <pane ySplit="1" topLeftCell="BM2" activePane="bottomLeft" state="frozen"/>
      <selection pane="topLeft" activeCell="A1" sqref="A1"/>
      <selection pane="bottomLeft" activeCell="K36" sqref="K36"/>
    </sheetView>
  </sheetViews>
  <sheetFormatPr defaultColWidth="9.140625" defaultRowHeight="12.75"/>
  <sheetData>
    <row r="1" spans="2:39" ht="12.7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s="1" t="s">
        <v>19</v>
      </c>
      <c r="S1" s="1" t="s">
        <v>20</v>
      </c>
      <c r="T1" s="1" t="s">
        <v>21</v>
      </c>
      <c r="U1" s="2" t="s">
        <v>22</v>
      </c>
      <c r="V1" s="2" t="s">
        <v>23</v>
      </c>
      <c r="W1" s="2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2" t="s">
        <v>32</v>
      </c>
      <c r="AF1" s="2" t="s">
        <v>33</v>
      </c>
      <c r="AG1" s="2" t="s">
        <v>34</v>
      </c>
      <c r="AH1" s="1" t="s">
        <v>35</v>
      </c>
      <c r="AI1" s="1" t="s">
        <v>9</v>
      </c>
      <c r="AJ1" s="1"/>
      <c r="AL1" s="3" t="s">
        <v>36</v>
      </c>
      <c r="AM1" s="4" t="s">
        <v>19</v>
      </c>
    </row>
    <row r="2" spans="1:35" s="9" customFormat="1" ht="12.75">
      <c r="A2" s="9">
        <v>5</v>
      </c>
      <c r="B2" s="9" t="s">
        <v>56</v>
      </c>
      <c r="C2" s="9">
        <v>44.383</v>
      </c>
      <c r="D2" s="9">
        <v>-18.593</v>
      </c>
      <c r="E2" s="9">
        <v>-1.535</v>
      </c>
      <c r="F2" s="9">
        <v>26</v>
      </c>
      <c r="G2">
        <f aca="true" t="shared" si="0" ref="G2:G65">IF(ISNUMBER(F2)=TRUE,F2,VALUE(RIGHT(F2,LEN(F2)-1)))</f>
        <v>26</v>
      </c>
      <c r="H2">
        <f aca="true" t="shared" si="1" ref="H2:H65">IF(AND(LEFT(F2)&lt;&gt;"A",LEFT(F2)&lt;&gt;"B"),0,IF(LEFT(F2)="B",2,1))</f>
        <v>0</v>
      </c>
      <c r="I2" s="9">
        <v>3</v>
      </c>
      <c r="J2" s="9">
        <v>1.46</v>
      </c>
      <c r="K2" s="9">
        <v>1.2</v>
      </c>
      <c r="L2" s="9">
        <v>45.5474</v>
      </c>
      <c r="M2" s="9">
        <v>117.1303</v>
      </c>
      <c r="N2" s="9">
        <v>3.888</v>
      </c>
      <c r="O2" s="8">
        <v>47.212</v>
      </c>
      <c r="P2" s="8">
        <v>-16.135</v>
      </c>
      <c r="Q2" s="9">
        <v>-2.308</v>
      </c>
      <c r="R2" s="9">
        <v>0.2</v>
      </c>
      <c r="S2">
        <f aca="true" t="shared" si="2" ref="S2:S65">PI()/200*L2</f>
        <v>0.7154568861505788</v>
      </c>
      <c r="T2">
        <f aca="true" t="shared" si="3" ref="T2:T65">PI()/2-PI()/200*M2</f>
        <v>-0.2690821231689464</v>
      </c>
      <c r="U2" s="5">
        <f aca="true" t="shared" si="4" ref="U2:U65">COS(S2)*COS(T2)*(N2+(R2/2+0.05))+C2</f>
        <v>47.321180482059816</v>
      </c>
      <c r="V2" s="5">
        <f aca="true" t="shared" si="5" ref="V2:V65">SIN(S2)*COS(T2)*(N2+(R2/2+0.05))+D2</f>
        <v>-16.039539433738113</v>
      </c>
      <c r="W2" s="5">
        <f aca="true" t="shared" si="6" ref="W2:W65">SIN(T2)*(N2+R2/2)+(J2-K2)+E2</f>
        <v>-2.3351966454882898</v>
      </c>
      <c r="AE2" s="9">
        <f aca="true" t="shared" si="7" ref="AE2:AE65">IF(AA2&lt;&gt;"",AA2,U2)</f>
        <v>47.321180482059816</v>
      </c>
      <c r="AF2" s="9">
        <f aca="true" t="shared" si="8" ref="AF2:AF65">IF(AB2&lt;&gt;"",AB2,V2)</f>
        <v>-16.039539433738113</v>
      </c>
      <c r="AG2" s="9">
        <f aca="true" t="shared" si="9" ref="AG2:AG65">IF(AC2&lt;&gt;"",AC2,W2)</f>
        <v>-2.3351966454882898</v>
      </c>
      <c r="AH2" s="9">
        <f aca="true" t="shared" si="10" ref="AH2:AH65">G2</f>
        <v>26</v>
      </c>
      <c r="AI2" s="9">
        <f aca="true" t="shared" si="11" ref="AI2:AI65">H2</f>
        <v>0</v>
      </c>
    </row>
    <row r="3" spans="1:35" s="9" customFormat="1" ht="12.75">
      <c r="A3" s="9">
        <v>5</v>
      </c>
      <c r="B3" s="9" t="s">
        <v>56</v>
      </c>
      <c r="C3" s="9">
        <v>44.383</v>
      </c>
      <c r="D3" s="9">
        <v>-18.593</v>
      </c>
      <c r="E3" s="9">
        <v>-1.535</v>
      </c>
      <c r="F3" s="9">
        <v>25</v>
      </c>
      <c r="G3">
        <f t="shared" si="0"/>
        <v>25</v>
      </c>
      <c r="H3">
        <f t="shared" si="1"/>
        <v>0</v>
      </c>
      <c r="I3" s="9">
        <v>3</v>
      </c>
      <c r="J3" s="9">
        <v>1.46</v>
      </c>
      <c r="K3" s="9">
        <v>1.2</v>
      </c>
      <c r="L3" s="9">
        <v>84.244</v>
      </c>
      <c r="M3" s="9">
        <v>108.9128</v>
      </c>
      <c r="N3" s="9">
        <v>3.205</v>
      </c>
      <c r="O3" s="8">
        <v>45.161</v>
      </c>
      <c r="P3" s="8">
        <v>-15.516</v>
      </c>
      <c r="Q3" s="9">
        <v>-1.722</v>
      </c>
      <c r="R3" s="9">
        <v>0.2</v>
      </c>
      <c r="S3">
        <f t="shared" si="2"/>
        <v>1.3233016575450929</v>
      </c>
      <c r="T3">
        <f t="shared" si="3"/>
        <v>-0.1400019350145758</v>
      </c>
      <c r="U3" s="5">
        <f t="shared" si="4"/>
        <v>45.19685197318317</v>
      </c>
      <c r="V3" s="5">
        <f t="shared" si="5"/>
        <v>-15.372055500862032</v>
      </c>
      <c r="W3" s="5">
        <f t="shared" si="6"/>
        <v>-1.7361963265506233</v>
      </c>
      <c r="AE3" s="9">
        <f t="shared" si="7"/>
        <v>45.19685197318317</v>
      </c>
      <c r="AF3" s="9">
        <f t="shared" si="8"/>
        <v>-15.372055500862032</v>
      </c>
      <c r="AG3" s="9">
        <f t="shared" si="9"/>
        <v>-1.7361963265506233</v>
      </c>
      <c r="AH3" s="9">
        <f t="shared" si="10"/>
        <v>25</v>
      </c>
      <c r="AI3" s="9">
        <f t="shared" si="11"/>
        <v>0</v>
      </c>
    </row>
    <row r="4" spans="1:35" s="9" customFormat="1" ht="12.75">
      <c r="A4" s="9">
        <v>5</v>
      </c>
      <c r="B4" s="9" t="s">
        <v>56</v>
      </c>
      <c r="C4" s="9">
        <v>44.383</v>
      </c>
      <c r="D4" s="9">
        <v>-18.593</v>
      </c>
      <c r="E4" s="9">
        <v>-1.535</v>
      </c>
      <c r="F4" s="9">
        <v>86</v>
      </c>
      <c r="G4">
        <f t="shared" si="0"/>
        <v>86</v>
      </c>
      <c r="H4">
        <f t="shared" si="1"/>
        <v>0</v>
      </c>
      <c r="I4" s="9">
        <v>3</v>
      </c>
      <c r="J4" s="9">
        <v>1.46</v>
      </c>
      <c r="K4" s="9">
        <v>1.2</v>
      </c>
      <c r="L4" s="9">
        <v>54.9919</v>
      </c>
      <c r="M4" s="9">
        <v>112.271</v>
      </c>
      <c r="N4" s="9">
        <v>7.331</v>
      </c>
      <c r="O4" s="8">
        <v>49.057</v>
      </c>
      <c r="P4" s="8">
        <v>-13.122</v>
      </c>
      <c r="Q4" s="9">
        <v>-2.679</v>
      </c>
      <c r="R4" s="9">
        <v>0.2</v>
      </c>
      <c r="S4">
        <f t="shared" si="2"/>
        <v>0.8638107452347228</v>
      </c>
      <c r="T4">
        <f t="shared" si="3"/>
        <v>-0.192752417261002</v>
      </c>
      <c r="U4" s="5">
        <f t="shared" si="4"/>
        <v>49.15225477573507</v>
      </c>
      <c r="V4" s="5">
        <f t="shared" si="5"/>
        <v>-13.010358588752318</v>
      </c>
      <c r="W4" s="5">
        <f t="shared" si="6"/>
        <v>-2.6984902486948483</v>
      </c>
      <c r="AE4" s="9">
        <f t="shared" si="7"/>
        <v>49.15225477573507</v>
      </c>
      <c r="AF4" s="9">
        <f t="shared" si="8"/>
        <v>-13.010358588752318</v>
      </c>
      <c r="AG4" s="9">
        <f t="shared" si="9"/>
        <v>-2.6984902486948483</v>
      </c>
      <c r="AH4" s="9">
        <f t="shared" si="10"/>
        <v>86</v>
      </c>
      <c r="AI4" s="9">
        <f t="shared" si="11"/>
        <v>0</v>
      </c>
    </row>
    <row r="5" spans="1:35" s="9" customFormat="1" ht="12.75">
      <c r="A5" s="9">
        <v>5</v>
      </c>
      <c r="B5" s="9" t="s">
        <v>56</v>
      </c>
      <c r="C5" s="9">
        <v>44.383</v>
      </c>
      <c r="D5" s="9">
        <v>-18.593</v>
      </c>
      <c r="E5" s="9">
        <v>-1.535</v>
      </c>
      <c r="F5" s="9">
        <v>86</v>
      </c>
      <c r="G5">
        <f t="shared" si="0"/>
        <v>86</v>
      </c>
      <c r="H5">
        <f t="shared" si="1"/>
        <v>0</v>
      </c>
      <c r="I5" s="9">
        <v>3</v>
      </c>
      <c r="J5" s="9">
        <v>1.46</v>
      </c>
      <c r="K5" s="9">
        <v>1.2</v>
      </c>
      <c r="L5" s="9">
        <v>54.9921</v>
      </c>
      <c r="M5" s="9">
        <v>112.2712</v>
      </c>
      <c r="N5" s="9">
        <v>7.331</v>
      </c>
      <c r="O5" s="8">
        <v>49.057</v>
      </c>
      <c r="P5" s="8">
        <v>-13.122</v>
      </c>
      <c r="Q5" s="9">
        <v>-2.679</v>
      </c>
      <c r="R5" s="9">
        <v>0.2</v>
      </c>
      <c r="S5">
        <f t="shared" si="2"/>
        <v>0.8638138868273764</v>
      </c>
      <c r="T5">
        <f t="shared" si="3"/>
        <v>-0.19275555885365536</v>
      </c>
      <c r="U5" s="5">
        <f t="shared" si="4"/>
        <v>49.15223431298695</v>
      </c>
      <c r="V5" s="5">
        <f t="shared" si="5"/>
        <v>-13.010347028825299</v>
      </c>
      <c r="W5" s="5">
        <f t="shared" si="6"/>
        <v>-2.698513161526474</v>
      </c>
      <c r="AE5" s="9">
        <f t="shared" si="7"/>
        <v>49.15223431298695</v>
      </c>
      <c r="AF5" s="9">
        <f t="shared" si="8"/>
        <v>-13.010347028825299</v>
      </c>
      <c r="AG5" s="9">
        <f t="shared" si="9"/>
        <v>-2.698513161526474</v>
      </c>
      <c r="AH5" s="9">
        <f t="shared" si="10"/>
        <v>86</v>
      </c>
      <c r="AI5" s="9">
        <f t="shared" si="11"/>
        <v>0</v>
      </c>
    </row>
    <row r="6" spans="1:35" s="9" customFormat="1" ht="12.75">
      <c r="A6" s="9">
        <v>5</v>
      </c>
      <c r="B6" s="9" t="s">
        <v>56</v>
      </c>
      <c r="C6" s="9">
        <v>44.383</v>
      </c>
      <c r="D6" s="9">
        <v>-18.593</v>
      </c>
      <c r="E6" s="9">
        <v>-1.535</v>
      </c>
      <c r="F6" s="9">
        <v>84</v>
      </c>
      <c r="G6">
        <f t="shared" si="0"/>
        <v>84</v>
      </c>
      <c r="H6">
        <f t="shared" si="1"/>
        <v>0</v>
      </c>
      <c r="I6" s="9">
        <v>3</v>
      </c>
      <c r="J6" s="9">
        <v>1.46</v>
      </c>
      <c r="K6" s="9">
        <v>1.2</v>
      </c>
      <c r="L6" s="9">
        <v>25.6293</v>
      </c>
      <c r="M6" s="9">
        <v>113.9402</v>
      </c>
      <c r="N6" s="9">
        <v>8.191</v>
      </c>
      <c r="O6" s="8">
        <v>51.74</v>
      </c>
      <c r="P6" s="8">
        <v>-15.461</v>
      </c>
      <c r="Q6" s="9">
        <v>-3.054</v>
      </c>
      <c r="R6" s="9">
        <v>0.2</v>
      </c>
      <c r="S6">
        <f t="shared" si="2"/>
        <v>0.4025841029832445</v>
      </c>
      <c r="T6">
        <f t="shared" si="3"/>
        <v>-0.21897214954786248</v>
      </c>
      <c r="U6" s="5">
        <f t="shared" si="4"/>
        <v>51.87390139488404</v>
      </c>
      <c r="V6" s="5">
        <f t="shared" si="5"/>
        <v>-15.40305523037745</v>
      </c>
      <c r="W6" s="5">
        <f t="shared" si="6"/>
        <v>-3.0760243422874183</v>
      </c>
      <c r="AE6" s="9">
        <f t="shared" si="7"/>
        <v>51.87390139488404</v>
      </c>
      <c r="AF6" s="9">
        <f t="shared" si="8"/>
        <v>-15.40305523037745</v>
      </c>
      <c r="AG6" s="9">
        <f t="shared" si="9"/>
        <v>-3.0760243422874183</v>
      </c>
      <c r="AH6" s="9">
        <f t="shared" si="10"/>
        <v>84</v>
      </c>
      <c r="AI6" s="9">
        <f t="shared" si="11"/>
        <v>0</v>
      </c>
    </row>
    <row r="7" spans="1:35" s="9" customFormat="1" ht="12.75">
      <c r="A7" s="9">
        <v>5</v>
      </c>
      <c r="B7" s="9" t="s">
        <v>56</v>
      </c>
      <c r="C7" s="9">
        <v>44.383</v>
      </c>
      <c r="D7" s="9">
        <v>-18.593</v>
      </c>
      <c r="E7" s="9">
        <v>-1.535</v>
      </c>
      <c r="F7" s="9">
        <v>28</v>
      </c>
      <c r="G7">
        <f t="shared" si="0"/>
        <v>28</v>
      </c>
      <c r="H7">
        <f t="shared" si="1"/>
        <v>0</v>
      </c>
      <c r="I7" s="9">
        <v>3</v>
      </c>
      <c r="J7" s="9">
        <v>1.46</v>
      </c>
      <c r="K7" s="9">
        <v>1.2</v>
      </c>
      <c r="L7" s="9">
        <v>393.8332</v>
      </c>
      <c r="M7" s="9">
        <v>112.567</v>
      </c>
      <c r="N7" s="9">
        <v>6.924</v>
      </c>
      <c r="O7" s="8">
        <v>51.142</v>
      </c>
      <c r="P7" s="8">
        <v>-19.25</v>
      </c>
      <c r="Q7" s="9">
        <v>-2.633</v>
      </c>
      <c r="R7" s="9">
        <v>0.2</v>
      </c>
      <c r="S7">
        <f t="shared" si="2"/>
        <v>6.186317439298799</v>
      </c>
      <c r="T7">
        <f t="shared" si="3"/>
        <v>-0.19740197438831464</v>
      </c>
      <c r="U7" s="5">
        <f t="shared" si="4"/>
        <v>51.287099762457856</v>
      </c>
      <c r="V7" s="5">
        <f t="shared" si="5"/>
        <v>-19.263885128354758</v>
      </c>
      <c r="W7" s="5">
        <f t="shared" si="6"/>
        <v>-2.652563913948625</v>
      </c>
      <c r="AE7" s="9">
        <f t="shared" si="7"/>
        <v>51.287099762457856</v>
      </c>
      <c r="AF7" s="9">
        <f t="shared" si="8"/>
        <v>-19.263885128354758</v>
      </c>
      <c r="AG7" s="9">
        <f t="shared" si="9"/>
        <v>-2.652563913948625</v>
      </c>
      <c r="AH7" s="9">
        <f t="shared" si="10"/>
        <v>28</v>
      </c>
      <c r="AI7" s="9">
        <f t="shared" si="11"/>
        <v>0</v>
      </c>
    </row>
    <row r="8" spans="1:35" s="9" customFormat="1" ht="12.75">
      <c r="A8" s="9">
        <v>5</v>
      </c>
      <c r="B8" s="9" t="s">
        <v>56</v>
      </c>
      <c r="C8" s="9">
        <v>44.383</v>
      </c>
      <c r="D8" s="9">
        <v>-18.593</v>
      </c>
      <c r="E8" s="9">
        <v>-1.535</v>
      </c>
      <c r="F8" s="9">
        <v>29</v>
      </c>
      <c r="G8">
        <f t="shared" si="0"/>
        <v>29</v>
      </c>
      <c r="H8">
        <f t="shared" si="1"/>
        <v>0</v>
      </c>
      <c r="I8" s="9">
        <v>3</v>
      </c>
      <c r="J8" s="9">
        <v>1.46</v>
      </c>
      <c r="K8" s="9">
        <v>1.2</v>
      </c>
      <c r="L8" s="9">
        <v>367.6204</v>
      </c>
      <c r="M8" s="9">
        <v>110.4433</v>
      </c>
      <c r="N8" s="9">
        <v>5.336</v>
      </c>
      <c r="O8" s="8">
        <v>48.981</v>
      </c>
      <c r="P8" s="8">
        <v>-21.157</v>
      </c>
      <c r="Q8" s="9">
        <v>-2.146</v>
      </c>
      <c r="R8" s="9">
        <v>0.2</v>
      </c>
      <c r="S8">
        <f t="shared" si="2"/>
        <v>5.774567739748707</v>
      </c>
      <c r="T8">
        <f t="shared" si="3"/>
        <v>-0.16404297279617142</v>
      </c>
      <c r="U8" s="5">
        <f t="shared" si="4"/>
        <v>49.11024772567264</v>
      </c>
      <c r="V8" s="5">
        <f t="shared" si="5"/>
        <v>-21.22865402246214</v>
      </c>
      <c r="W8" s="5">
        <f t="shared" si="6"/>
        <v>-2.1627435204212606</v>
      </c>
      <c r="AE8" s="9">
        <f t="shared" si="7"/>
        <v>49.11024772567264</v>
      </c>
      <c r="AF8" s="9">
        <f t="shared" si="8"/>
        <v>-21.22865402246214</v>
      </c>
      <c r="AG8" s="9">
        <f t="shared" si="9"/>
        <v>-2.1627435204212606</v>
      </c>
      <c r="AH8" s="9">
        <f t="shared" si="10"/>
        <v>29</v>
      </c>
      <c r="AI8" s="9">
        <f t="shared" si="11"/>
        <v>0</v>
      </c>
    </row>
    <row r="9" spans="1:35" s="9" customFormat="1" ht="12.75">
      <c r="A9" s="9">
        <v>5</v>
      </c>
      <c r="B9" s="9" t="s">
        <v>56</v>
      </c>
      <c r="C9" s="9">
        <v>44.383</v>
      </c>
      <c r="D9" s="9">
        <v>-18.593</v>
      </c>
      <c r="E9" s="9">
        <v>-1.535</v>
      </c>
      <c r="F9" s="9">
        <v>21</v>
      </c>
      <c r="G9">
        <f t="shared" si="0"/>
        <v>21</v>
      </c>
      <c r="H9">
        <f t="shared" si="1"/>
        <v>0</v>
      </c>
      <c r="I9" s="9">
        <v>3</v>
      </c>
      <c r="J9" s="9">
        <v>1.46</v>
      </c>
      <c r="K9" s="9">
        <v>1.2</v>
      </c>
      <c r="L9" s="9">
        <v>346.2486</v>
      </c>
      <c r="M9" s="9">
        <v>108.1018</v>
      </c>
      <c r="N9" s="9">
        <v>4.104</v>
      </c>
      <c r="O9" s="8">
        <v>47.088</v>
      </c>
      <c r="P9" s="8">
        <v>-21.637</v>
      </c>
      <c r="Q9" s="9">
        <v>-1.796</v>
      </c>
      <c r="R9" s="9">
        <v>0.2</v>
      </c>
      <c r="S9">
        <f t="shared" si="2"/>
        <v>5.438860290378755</v>
      </c>
      <c r="T9">
        <f t="shared" si="3"/>
        <v>-0.12726277680426912</v>
      </c>
      <c r="U9" s="5">
        <f t="shared" si="4"/>
        <v>47.18580887456744</v>
      </c>
      <c r="V9" s="5">
        <f t="shared" si="5"/>
        <v>-21.747246257247888</v>
      </c>
      <c r="W9" s="5">
        <f t="shared" si="6"/>
        <v>-1.8085697216040293</v>
      </c>
      <c r="AE9" s="9">
        <f t="shared" si="7"/>
        <v>47.18580887456744</v>
      </c>
      <c r="AF9" s="9">
        <f t="shared" si="8"/>
        <v>-21.747246257247888</v>
      </c>
      <c r="AG9" s="9">
        <f t="shared" si="9"/>
        <v>-1.8085697216040293</v>
      </c>
      <c r="AH9" s="9">
        <f t="shared" si="10"/>
        <v>21</v>
      </c>
      <c r="AI9" s="9">
        <f t="shared" si="11"/>
        <v>0</v>
      </c>
    </row>
    <row r="10" spans="1:35" s="9" customFormat="1" ht="12.75">
      <c r="A10" s="9">
        <v>5</v>
      </c>
      <c r="B10" s="9" t="s">
        <v>56</v>
      </c>
      <c r="C10" s="9">
        <v>44.383</v>
      </c>
      <c r="D10" s="9">
        <v>-18.593</v>
      </c>
      <c r="E10" s="9">
        <v>-1.535</v>
      </c>
      <c r="F10" s="9">
        <v>23</v>
      </c>
      <c r="G10">
        <f t="shared" si="0"/>
        <v>23</v>
      </c>
      <c r="H10">
        <f t="shared" si="1"/>
        <v>0</v>
      </c>
      <c r="I10" s="9">
        <v>3</v>
      </c>
      <c r="J10" s="9">
        <v>1.46</v>
      </c>
      <c r="K10" s="9">
        <v>1.2</v>
      </c>
      <c r="L10" s="9">
        <v>272.7215</v>
      </c>
      <c r="M10" s="9">
        <v>103.8686</v>
      </c>
      <c r="N10" s="9">
        <v>1.805</v>
      </c>
      <c r="O10" s="8">
        <v>43.635</v>
      </c>
      <c r="P10" s="8">
        <v>-20.232</v>
      </c>
      <c r="Q10" s="9">
        <v>-1.384</v>
      </c>
      <c r="R10" s="9">
        <v>0.2</v>
      </c>
      <c r="S10">
        <f t="shared" si="2"/>
        <v>4.283899304379944</v>
      </c>
      <c r="T10">
        <f t="shared" si="3"/>
        <v>-0.06076782669838754</v>
      </c>
      <c r="U10" s="5">
        <f t="shared" si="4"/>
        <v>43.57220173372713</v>
      </c>
      <c r="V10" s="5">
        <f t="shared" si="5"/>
        <v>-20.36797460091769</v>
      </c>
      <c r="W10" s="5">
        <f t="shared" si="6"/>
        <v>-1.3906914762993066</v>
      </c>
      <c r="AE10" s="9">
        <f t="shared" si="7"/>
        <v>43.57220173372713</v>
      </c>
      <c r="AF10" s="9">
        <f t="shared" si="8"/>
        <v>-20.36797460091769</v>
      </c>
      <c r="AG10" s="9">
        <f t="shared" si="9"/>
        <v>-1.3906914762993066</v>
      </c>
      <c r="AH10" s="9">
        <f t="shared" si="10"/>
        <v>23</v>
      </c>
      <c r="AI10" s="9">
        <f t="shared" si="11"/>
        <v>0</v>
      </c>
    </row>
    <row r="11" spans="1:35" s="9" customFormat="1" ht="12.75">
      <c r="A11" s="9">
        <v>5</v>
      </c>
      <c r="B11" s="9" t="s">
        <v>56</v>
      </c>
      <c r="C11" s="9">
        <v>44.383</v>
      </c>
      <c r="D11" s="9">
        <v>-18.593</v>
      </c>
      <c r="E11" s="9">
        <v>-1.535</v>
      </c>
      <c r="F11" s="9">
        <v>18</v>
      </c>
      <c r="G11">
        <f t="shared" si="0"/>
        <v>18</v>
      </c>
      <c r="H11">
        <f t="shared" si="1"/>
        <v>0</v>
      </c>
      <c r="I11" s="9">
        <v>3</v>
      </c>
      <c r="J11" s="9">
        <v>1.46</v>
      </c>
      <c r="K11" s="9">
        <v>1.2</v>
      </c>
      <c r="L11" s="9">
        <v>282.7573</v>
      </c>
      <c r="M11" s="9">
        <v>98.8051</v>
      </c>
      <c r="N11" s="9">
        <v>5.901</v>
      </c>
      <c r="O11" s="8">
        <v>42.805</v>
      </c>
      <c r="P11" s="8">
        <v>-24.278</v>
      </c>
      <c r="Q11" s="9">
        <v>-1.164</v>
      </c>
      <c r="R11" s="9">
        <v>0.2</v>
      </c>
      <c r="S11">
        <f t="shared" si="2"/>
        <v>4.441541282144426</v>
      </c>
      <c r="T11">
        <f t="shared" si="3"/>
        <v>0.018769445308872257</v>
      </c>
      <c r="U11" s="5">
        <f t="shared" si="4"/>
        <v>42.76435023000325</v>
      </c>
      <c r="V11" s="5">
        <f t="shared" si="5"/>
        <v>-24.422380447604922</v>
      </c>
      <c r="W11" s="5">
        <f t="shared" si="6"/>
        <v>-1.1623711720138958</v>
      </c>
      <c r="AE11" s="9">
        <f t="shared" si="7"/>
        <v>42.76435023000325</v>
      </c>
      <c r="AF11" s="9">
        <f t="shared" si="8"/>
        <v>-24.422380447604922</v>
      </c>
      <c r="AG11" s="9">
        <f t="shared" si="9"/>
        <v>-1.1623711720138958</v>
      </c>
      <c r="AH11" s="9">
        <f t="shared" si="10"/>
        <v>18</v>
      </c>
      <c r="AI11" s="9">
        <f t="shared" si="11"/>
        <v>0</v>
      </c>
    </row>
    <row r="12" spans="1:35" s="9" customFormat="1" ht="12.75">
      <c r="A12" s="9">
        <v>5</v>
      </c>
      <c r="B12" s="9" t="s">
        <v>56</v>
      </c>
      <c r="C12" s="9">
        <v>44.383</v>
      </c>
      <c r="D12" s="9">
        <v>-18.593</v>
      </c>
      <c r="E12" s="9">
        <v>-1.535</v>
      </c>
      <c r="F12" s="9">
        <v>17</v>
      </c>
      <c r="G12">
        <f t="shared" si="0"/>
        <v>17</v>
      </c>
      <c r="H12">
        <f t="shared" si="1"/>
        <v>0</v>
      </c>
      <c r="I12" s="9">
        <v>3</v>
      </c>
      <c r="J12" s="9">
        <v>1.46</v>
      </c>
      <c r="K12" s="9">
        <v>1.2</v>
      </c>
      <c r="L12" s="9">
        <v>295.5753</v>
      </c>
      <c r="M12" s="9">
        <v>101.4434</v>
      </c>
      <c r="N12" s="9">
        <v>7.853</v>
      </c>
      <c r="O12" s="8">
        <v>43.838</v>
      </c>
      <c r="P12" s="8">
        <v>-26.426</v>
      </c>
      <c r="Q12" s="9">
        <v>-1.453</v>
      </c>
      <c r="R12" s="9">
        <v>0.2</v>
      </c>
      <c r="S12">
        <f t="shared" si="2"/>
        <v>4.642885955312996</v>
      </c>
      <c r="T12">
        <f t="shared" si="3"/>
        <v>-0.022672874180957647</v>
      </c>
      <c r="U12" s="5">
        <f t="shared" si="4"/>
        <v>43.82735785876789</v>
      </c>
      <c r="V12" s="5">
        <f t="shared" si="5"/>
        <v>-26.57462589842622</v>
      </c>
      <c r="W12" s="5">
        <f t="shared" si="6"/>
        <v>-1.4553019197905044</v>
      </c>
      <c r="AE12" s="9">
        <f t="shared" si="7"/>
        <v>43.82735785876789</v>
      </c>
      <c r="AF12" s="9">
        <f t="shared" si="8"/>
        <v>-26.57462589842622</v>
      </c>
      <c r="AG12" s="9">
        <f t="shared" si="9"/>
        <v>-1.4553019197905044</v>
      </c>
      <c r="AH12" s="9">
        <f t="shared" si="10"/>
        <v>17</v>
      </c>
      <c r="AI12" s="9">
        <f t="shared" si="11"/>
        <v>0</v>
      </c>
    </row>
    <row r="13" spans="1:35" s="9" customFormat="1" ht="12.75">
      <c r="A13" s="9">
        <v>5</v>
      </c>
      <c r="B13" s="9" t="s">
        <v>56</v>
      </c>
      <c r="C13" s="9">
        <v>44.383</v>
      </c>
      <c r="D13" s="9">
        <v>-18.593</v>
      </c>
      <c r="E13" s="9">
        <v>-1.535</v>
      </c>
      <c r="F13" s="9">
        <v>16</v>
      </c>
      <c r="G13">
        <f t="shared" si="0"/>
        <v>16</v>
      </c>
      <c r="H13">
        <f t="shared" si="1"/>
        <v>0</v>
      </c>
      <c r="I13" s="9">
        <v>3</v>
      </c>
      <c r="J13" s="9">
        <v>1.46</v>
      </c>
      <c r="K13" s="9">
        <v>1.2</v>
      </c>
      <c r="L13" s="9">
        <v>313.4559</v>
      </c>
      <c r="M13" s="9">
        <v>104.0722</v>
      </c>
      <c r="N13" s="9">
        <v>7.138</v>
      </c>
      <c r="O13" s="8">
        <v>45.878</v>
      </c>
      <c r="P13" s="8">
        <v>-25.559</v>
      </c>
      <c r="Q13" s="9">
        <v>-1.731</v>
      </c>
      <c r="R13" s="9">
        <v>0.2</v>
      </c>
      <c r="S13">
        <f t="shared" si="2"/>
        <v>4.923753763321884</v>
      </c>
      <c r="T13">
        <f t="shared" si="3"/>
        <v>-0.06396596801974175</v>
      </c>
      <c r="U13" s="5">
        <f t="shared" si="4"/>
        <v>45.90885539372283</v>
      </c>
      <c r="V13" s="5">
        <f t="shared" si="5"/>
        <v>-25.704236043495072</v>
      </c>
      <c r="W13" s="5">
        <f t="shared" si="6"/>
        <v>-1.7376700122700517</v>
      </c>
      <c r="AE13" s="9">
        <f t="shared" si="7"/>
        <v>45.90885539372283</v>
      </c>
      <c r="AF13" s="9">
        <f t="shared" si="8"/>
        <v>-25.704236043495072</v>
      </c>
      <c r="AG13" s="9">
        <f t="shared" si="9"/>
        <v>-1.7376700122700517</v>
      </c>
      <c r="AH13" s="9">
        <f t="shared" si="10"/>
        <v>16</v>
      </c>
      <c r="AI13" s="9">
        <f t="shared" si="11"/>
        <v>0</v>
      </c>
    </row>
    <row r="14" spans="1:35" s="9" customFormat="1" ht="12.75">
      <c r="A14" s="9">
        <v>5</v>
      </c>
      <c r="B14" s="9" t="s">
        <v>56</v>
      </c>
      <c r="C14" s="9">
        <v>44.383</v>
      </c>
      <c r="D14" s="9">
        <v>-18.593</v>
      </c>
      <c r="E14" s="9">
        <v>-1.535</v>
      </c>
      <c r="F14" s="9">
        <v>14</v>
      </c>
      <c r="G14">
        <f t="shared" si="0"/>
        <v>14</v>
      </c>
      <c r="H14">
        <f t="shared" si="1"/>
        <v>0</v>
      </c>
      <c r="I14" s="9">
        <v>3</v>
      </c>
      <c r="J14" s="9">
        <v>1.46</v>
      </c>
      <c r="K14" s="9">
        <v>1.2</v>
      </c>
      <c r="L14" s="9">
        <v>310.1599</v>
      </c>
      <c r="M14" s="9">
        <v>103.486</v>
      </c>
      <c r="N14" s="9">
        <v>9.869</v>
      </c>
      <c r="O14" s="8">
        <v>45.949</v>
      </c>
      <c r="P14" s="8">
        <v>-28.323</v>
      </c>
      <c r="Q14" s="9">
        <v>-1.815</v>
      </c>
      <c r="R14" s="9">
        <v>0.2</v>
      </c>
      <c r="S14">
        <f t="shared" si="2"/>
        <v>4.871980316390725</v>
      </c>
      <c r="T14">
        <f t="shared" si="3"/>
        <v>-0.05475795995207022</v>
      </c>
      <c r="U14" s="5">
        <f t="shared" si="4"/>
        <v>45.97278046360401</v>
      </c>
      <c r="V14" s="5">
        <f t="shared" si="5"/>
        <v>-28.469855566367094</v>
      </c>
      <c r="W14" s="5">
        <f t="shared" si="6"/>
        <v>-1.8206093450653424</v>
      </c>
      <c r="AE14" s="9">
        <f t="shared" si="7"/>
        <v>45.97278046360401</v>
      </c>
      <c r="AF14" s="9">
        <f t="shared" si="8"/>
        <v>-28.469855566367094</v>
      </c>
      <c r="AG14" s="9">
        <f t="shared" si="9"/>
        <v>-1.8206093450653424</v>
      </c>
      <c r="AH14" s="9">
        <f t="shared" si="10"/>
        <v>14</v>
      </c>
      <c r="AI14" s="9">
        <f t="shared" si="11"/>
        <v>0</v>
      </c>
    </row>
    <row r="15" spans="1:35" s="9" customFormat="1" ht="12.75">
      <c r="A15" s="9">
        <v>5</v>
      </c>
      <c r="B15" s="9" t="s">
        <v>56</v>
      </c>
      <c r="C15" s="9">
        <v>44.383</v>
      </c>
      <c r="D15" s="9">
        <v>-18.593</v>
      </c>
      <c r="E15" s="9">
        <v>-1.535</v>
      </c>
      <c r="F15" s="9">
        <v>6</v>
      </c>
      <c r="G15">
        <f t="shared" si="0"/>
        <v>6</v>
      </c>
      <c r="H15">
        <f t="shared" si="1"/>
        <v>0</v>
      </c>
      <c r="I15" s="9">
        <v>3</v>
      </c>
      <c r="J15" s="9">
        <v>1.46</v>
      </c>
      <c r="K15" s="9">
        <v>1.2</v>
      </c>
      <c r="L15" s="9">
        <v>283.6718</v>
      </c>
      <c r="M15" s="9">
        <v>98.4981</v>
      </c>
      <c r="N15" s="9">
        <v>11.191</v>
      </c>
      <c r="O15" s="8">
        <v>41.545</v>
      </c>
      <c r="P15" s="8">
        <v>-29.416</v>
      </c>
      <c r="Q15" s="9">
        <v>-1.011</v>
      </c>
      <c r="R15" s="9">
        <v>0.2</v>
      </c>
      <c r="S15">
        <f t="shared" si="2"/>
        <v>4.455906214552966</v>
      </c>
      <c r="T15">
        <f t="shared" si="3"/>
        <v>0.02359179003213252</v>
      </c>
      <c r="U15" s="5">
        <f t="shared" si="4"/>
        <v>41.50681628778853</v>
      </c>
      <c r="V15" s="5">
        <f t="shared" si="5"/>
        <v>-29.559962940026978</v>
      </c>
      <c r="W15" s="5">
        <f t="shared" si="6"/>
        <v>-1.0086498075528845</v>
      </c>
      <c r="AE15" s="9">
        <f t="shared" si="7"/>
        <v>41.50681628778853</v>
      </c>
      <c r="AF15" s="9">
        <f t="shared" si="8"/>
        <v>-29.559962940026978</v>
      </c>
      <c r="AG15" s="9">
        <f t="shared" si="9"/>
        <v>-1.0086498075528845</v>
      </c>
      <c r="AH15" s="9">
        <f t="shared" si="10"/>
        <v>6</v>
      </c>
      <c r="AI15" s="9">
        <f t="shared" si="11"/>
        <v>0</v>
      </c>
    </row>
    <row r="16" spans="1:35" s="6" customFormat="1" ht="12.75">
      <c r="A16" s="6">
        <v>5</v>
      </c>
      <c r="B16" s="9" t="s">
        <v>56</v>
      </c>
      <c r="C16" s="9">
        <v>44.383</v>
      </c>
      <c r="D16" s="9">
        <v>-18.593</v>
      </c>
      <c r="E16" s="9">
        <v>-1.535</v>
      </c>
      <c r="F16" s="6" t="s">
        <v>63</v>
      </c>
      <c r="G16" s="6">
        <f t="shared" si="0"/>
        <v>2</v>
      </c>
      <c r="H16" s="6">
        <f t="shared" si="1"/>
        <v>1</v>
      </c>
      <c r="I16" s="6">
        <v>3</v>
      </c>
      <c r="J16" s="6">
        <v>1.46</v>
      </c>
      <c r="K16" s="6">
        <v>1.2</v>
      </c>
      <c r="L16" s="6">
        <v>268.8546</v>
      </c>
      <c r="M16" s="6">
        <v>96.9674</v>
      </c>
      <c r="N16" s="6">
        <v>13.949</v>
      </c>
      <c r="O16" s="7">
        <v>37.835</v>
      </c>
      <c r="P16" s="7">
        <v>-30.893</v>
      </c>
      <c r="Q16" s="6">
        <v>-0.611</v>
      </c>
      <c r="R16" s="6">
        <v>0.2</v>
      </c>
      <c r="S16" s="6">
        <f t="shared" si="2"/>
        <v>4.223158181219112</v>
      </c>
      <c r="T16" s="6">
        <f t="shared" si="3"/>
        <v>0.04763596940638193</v>
      </c>
      <c r="U16" s="7">
        <f t="shared" si="4"/>
        <v>37.764732576335966</v>
      </c>
      <c r="V16" s="7">
        <f t="shared" si="5"/>
        <v>-31.023993749427227</v>
      </c>
      <c r="W16" s="7">
        <f t="shared" si="6"/>
        <v>-0.6060153411970955</v>
      </c>
      <c r="X16" s="8">
        <f>U16-U17</f>
        <v>-2.812418799998106</v>
      </c>
      <c r="Y16" s="8">
        <f>V16-V17</f>
        <v>0.2107229561456201</v>
      </c>
      <c r="Z16" s="8">
        <f>W16-W17</f>
        <v>0.522152226928308</v>
      </c>
      <c r="AA16" s="9">
        <f>X16/2+U17</f>
        <v>39.170941976335016</v>
      </c>
      <c r="AB16" s="9">
        <f>Y16/2+V17</f>
        <v>-31.129355227500035</v>
      </c>
      <c r="AC16" s="9">
        <f>Z16/2+W17</f>
        <v>-0.8670914546612496</v>
      </c>
      <c r="AE16" s="9">
        <f t="shared" si="7"/>
        <v>39.170941976335016</v>
      </c>
      <c r="AF16" s="9">
        <f t="shared" si="8"/>
        <v>-31.129355227500035</v>
      </c>
      <c r="AG16" s="9">
        <f t="shared" si="9"/>
        <v>-0.8670914546612496</v>
      </c>
      <c r="AH16" s="9">
        <f t="shared" si="10"/>
        <v>2</v>
      </c>
      <c r="AI16" s="9">
        <f t="shared" si="11"/>
        <v>1</v>
      </c>
    </row>
    <row r="17" spans="1:35" s="9" customFormat="1" ht="12.75">
      <c r="A17" s="9">
        <v>5</v>
      </c>
      <c r="B17" s="9" t="s">
        <v>56</v>
      </c>
      <c r="C17" s="9">
        <v>44.383</v>
      </c>
      <c r="D17" s="9">
        <v>-18.593</v>
      </c>
      <c r="E17" s="9">
        <v>-1.535</v>
      </c>
      <c r="F17" s="9" t="s">
        <v>64</v>
      </c>
      <c r="G17">
        <f t="shared" si="0"/>
        <v>2</v>
      </c>
      <c r="H17">
        <f t="shared" si="1"/>
        <v>2</v>
      </c>
      <c r="I17" s="9">
        <v>3</v>
      </c>
      <c r="J17" s="9">
        <v>1.46</v>
      </c>
      <c r="K17" s="9">
        <v>1.2</v>
      </c>
      <c r="L17" s="9">
        <v>281.3837</v>
      </c>
      <c r="M17" s="9">
        <v>99.2893</v>
      </c>
      <c r="N17" s="9">
        <v>13.053</v>
      </c>
      <c r="O17" s="8">
        <v>40.62</v>
      </c>
      <c r="P17" s="8">
        <v>-31.092</v>
      </c>
      <c r="Q17" s="9">
        <v>-1.129</v>
      </c>
      <c r="R17" s="9">
        <v>0.2</v>
      </c>
      <c r="S17">
        <f t="shared" si="2"/>
        <v>4.419964823799571</v>
      </c>
      <c r="T17">
        <f t="shared" si="3"/>
        <v>0.011163649494531303</v>
      </c>
      <c r="U17" s="5">
        <f t="shared" si="4"/>
        <v>40.57715137633407</v>
      </c>
      <c r="V17" s="5">
        <f t="shared" si="5"/>
        <v>-31.234716705572847</v>
      </c>
      <c r="W17" s="5">
        <f t="shared" si="6"/>
        <v>-1.1281675681254035</v>
      </c>
      <c r="AE17" s="9">
        <f t="shared" si="7"/>
        <v>40.57715137633407</v>
      </c>
      <c r="AF17" s="9">
        <f t="shared" si="8"/>
        <v>-31.234716705572847</v>
      </c>
      <c r="AG17" s="9">
        <f t="shared" si="9"/>
        <v>-1.1281675681254035</v>
      </c>
      <c r="AH17" s="9">
        <f t="shared" si="10"/>
        <v>2</v>
      </c>
      <c r="AI17" s="9">
        <f t="shared" si="11"/>
        <v>2</v>
      </c>
    </row>
    <row r="18" spans="1:35" s="9" customFormat="1" ht="12.75">
      <c r="A18" s="9">
        <v>5</v>
      </c>
      <c r="B18" s="9" t="s">
        <v>56</v>
      </c>
      <c r="C18" s="9">
        <v>44.383</v>
      </c>
      <c r="D18" s="9">
        <v>-18.593</v>
      </c>
      <c r="E18" s="9">
        <v>-1.535</v>
      </c>
      <c r="F18" s="9">
        <v>3</v>
      </c>
      <c r="G18">
        <f t="shared" si="0"/>
        <v>3</v>
      </c>
      <c r="H18">
        <f t="shared" si="1"/>
        <v>0</v>
      </c>
      <c r="I18" s="9">
        <v>3</v>
      </c>
      <c r="J18" s="9">
        <v>1.46</v>
      </c>
      <c r="K18" s="9">
        <v>1.2</v>
      </c>
      <c r="L18" s="9">
        <v>263.2981</v>
      </c>
      <c r="M18" s="9">
        <v>97.9006</v>
      </c>
      <c r="N18" s="9">
        <v>13.715</v>
      </c>
      <c r="O18" s="8">
        <v>36.911</v>
      </c>
      <c r="P18" s="8">
        <v>-30.086</v>
      </c>
      <c r="Q18" s="8">
        <v>-0.823</v>
      </c>
      <c r="R18" s="9">
        <v>0.2</v>
      </c>
      <c r="S18">
        <f t="shared" si="2"/>
        <v>4.135876883320753</v>
      </c>
      <c r="T18">
        <f t="shared" si="3"/>
        <v>0.03297729808473204</v>
      </c>
      <c r="U18" s="5">
        <f t="shared" si="4"/>
        <v>36.82925461724174</v>
      </c>
      <c r="V18" s="5">
        <f t="shared" si="5"/>
        <v>-30.210666373897865</v>
      </c>
      <c r="W18" s="5">
        <f t="shared" si="6"/>
        <v>-0.8195011967596295</v>
      </c>
      <c r="AE18" s="9">
        <f t="shared" si="7"/>
        <v>36.82925461724174</v>
      </c>
      <c r="AF18" s="9">
        <f t="shared" si="8"/>
        <v>-30.210666373897865</v>
      </c>
      <c r="AG18" s="9">
        <f t="shared" si="9"/>
        <v>-0.8195011967596295</v>
      </c>
      <c r="AH18" s="9">
        <f t="shared" si="10"/>
        <v>3</v>
      </c>
      <c r="AI18" s="9">
        <f t="shared" si="11"/>
        <v>0</v>
      </c>
    </row>
    <row r="19" spans="1:35" s="9" customFormat="1" ht="12.75">
      <c r="A19" s="9">
        <v>5</v>
      </c>
      <c r="B19" s="9" t="s">
        <v>56</v>
      </c>
      <c r="C19" s="9">
        <v>44.383</v>
      </c>
      <c r="D19" s="9">
        <v>-18.593</v>
      </c>
      <c r="E19" s="9">
        <v>-1.535</v>
      </c>
      <c r="F19" s="9">
        <v>7</v>
      </c>
      <c r="G19">
        <f t="shared" si="0"/>
        <v>7</v>
      </c>
      <c r="H19">
        <f t="shared" si="1"/>
        <v>0</v>
      </c>
      <c r="I19" s="9">
        <v>3</v>
      </c>
      <c r="J19" s="9">
        <v>1.46</v>
      </c>
      <c r="K19" s="9">
        <v>1.2</v>
      </c>
      <c r="L19" s="9">
        <v>293.0303</v>
      </c>
      <c r="M19" s="9">
        <v>99.5369</v>
      </c>
      <c r="N19" s="9">
        <v>16.331</v>
      </c>
      <c r="O19" s="8">
        <v>42.599</v>
      </c>
      <c r="P19" s="8">
        <v>-34.827</v>
      </c>
      <c r="Q19" s="9">
        <v>-1.156</v>
      </c>
      <c r="R19" s="9">
        <v>0.2</v>
      </c>
      <c r="S19">
        <f t="shared" si="2"/>
        <v>4.602909188796066</v>
      </c>
      <c r="T19">
        <f t="shared" si="3"/>
        <v>0.007274357789387009</v>
      </c>
      <c r="U19" s="5">
        <f t="shared" si="4"/>
        <v>42.58231344929652</v>
      </c>
      <c r="V19" s="5">
        <f t="shared" si="5"/>
        <v>-34.9748959800591</v>
      </c>
      <c r="W19" s="5">
        <f t="shared" si="6"/>
        <v>-1.1554760812959728</v>
      </c>
      <c r="AE19" s="9">
        <f t="shared" si="7"/>
        <v>42.58231344929652</v>
      </c>
      <c r="AF19" s="9">
        <f t="shared" si="8"/>
        <v>-34.9748959800591</v>
      </c>
      <c r="AG19" s="9">
        <f t="shared" si="9"/>
        <v>-1.1554760812959728</v>
      </c>
      <c r="AH19" s="9">
        <f t="shared" si="10"/>
        <v>7</v>
      </c>
      <c r="AI19" s="9">
        <f t="shared" si="11"/>
        <v>0</v>
      </c>
    </row>
    <row r="20" spans="1:35" s="12" customFormat="1" ht="12.75">
      <c r="A20" s="12">
        <v>5</v>
      </c>
      <c r="B20" s="12" t="s">
        <v>56</v>
      </c>
      <c r="C20" s="12">
        <v>44.383</v>
      </c>
      <c r="D20" s="12">
        <v>-18.593</v>
      </c>
      <c r="E20" s="12">
        <v>-1.535</v>
      </c>
      <c r="F20" s="12" t="s">
        <v>2</v>
      </c>
      <c r="G20" s="12">
        <f t="shared" si="0"/>
        <v>1</v>
      </c>
      <c r="H20" s="12">
        <f t="shared" si="1"/>
        <v>0</v>
      </c>
      <c r="I20" s="12">
        <v>99</v>
      </c>
      <c r="J20" s="12">
        <v>1.46</v>
      </c>
      <c r="K20" s="12">
        <v>1.2</v>
      </c>
      <c r="L20" s="12">
        <v>260.6165</v>
      </c>
      <c r="M20" s="12">
        <v>97.8132</v>
      </c>
      <c r="N20" s="12">
        <v>15.529</v>
      </c>
      <c r="O20" s="15">
        <v>35.383</v>
      </c>
      <c r="P20" s="15">
        <v>-31.237</v>
      </c>
      <c r="Q20" s="12">
        <v>-0.741</v>
      </c>
      <c r="R20" s="12">
        <v>0</v>
      </c>
      <c r="S20" s="12">
        <f t="shared" si="2"/>
        <v>4.093754409021422</v>
      </c>
      <c r="T20" s="12">
        <f t="shared" si="3"/>
        <v>0.034350174074350814</v>
      </c>
      <c r="U20" s="15">
        <f t="shared" si="4"/>
        <v>35.353704108599956</v>
      </c>
      <c r="V20" s="15">
        <f t="shared" si="5"/>
        <v>-31.27727345359938</v>
      </c>
      <c r="W20" s="15">
        <f t="shared" si="6"/>
        <v>-0.7416810414750412</v>
      </c>
      <c r="AE20" s="12">
        <f t="shared" si="7"/>
        <v>35.353704108599956</v>
      </c>
      <c r="AF20" s="12">
        <f t="shared" si="8"/>
        <v>-31.27727345359938</v>
      </c>
      <c r="AG20" s="12">
        <f t="shared" si="9"/>
        <v>-0.7416810414750412</v>
      </c>
      <c r="AH20" s="12">
        <f t="shared" si="10"/>
        <v>1</v>
      </c>
      <c r="AI20" s="12">
        <f t="shared" si="11"/>
        <v>0</v>
      </c>
    </row>
    <row r="21" spans="1:35" s="9" customFormat="1" ht="12.75">
      <c r="A21" s="9">
        <v>5</v>
      </c>
      <c r="B21" s="9" t="s">
        <v>56</v>
      </c>
      <c r="C21" s="9">
        <v>44.383</v>
      </c>
      <c r="D21" s="9">
        <v>-18.593</v>
      </c>
      <c r="E21" s="9">
        <v>-1.535</v>
      </c>
      <c r="F21" s="9">
        <v>9</v>
      </c>
      <c r="G21">
        <f t="shared" si="0"/>
        <v>9</v>
      </c>
      <c r="H21">
        <f t="shared" si="1"/>
        <v>0</v>
      </c>
      <c r="I21" s="9">
        <v>3</v>
      </c>
      <c r="J21" s="9">
        <v>1.46</v>
      </c>
      <c r="K21" s="9">
        <v>1.2</v>
      </c>
      <c r="L21" s="9">
        <v>304.8874</v>
      </c>
      <c r="M21" s="9">
        <v>102.0029</v>
      </c>
      <c r="N21" s="9">
        <v>14.847</v>
      </c>
      <c r="O21" s="8">
        <v>45.521</v>
      </c>
      <c r="P21" s="8">
        <v>-33.39</v>
      </c>
      <c r="Q21" s="9">
        <v>-1.742</v>
      </c>
      <c r="R21" s="9">
        <v>0.2</v>
      </c>
      <c r="S21">
        <f t="shared" si="2"/>
        <v>4.789160080060464</v>
      </c>
      <c r="T21">
        <f t="shared" si="3"/>
        <v>-0.031461479629375066</v>
      </c>
      <c r="U21" s="5">
        <f t="shared" si="4"/>
        <v>45.53263635322431</v>
      </c>
      <c r="V21" s="5">
        <f t="shared" si="5"/>
        <v>-33.53842730119957</v>
      </c>
      <c r="W21" s="5">
        <f t="shared" si="6"/>
        <v>-1.7451771615674199</v>
      </c>
      <c r="AE21" s="9">
        <f t="shared" si="7"/>
        <v>45.53263635322431</v>
      </c>
      <c r="AF21" s="9">
        <f t="shared" si="8"/>
        <v>-33.53842730119957</v>
      </c>
      <c r="AG21" s="9">
        <f t="shared" si="9"/>
        <v>-1.7451771615674199</v>
      </c>
      <c r="AH21" s="9">
        <f t="shared" si="10"/>
        <v>9</v>
      </c>
      <c r="AI21" s="9">
        <f t="shared" si="11"/>
        <v>0</v>
      </c>
    </row>
    <row r="22" spans="1:35" s="9" customFormat="1" ht="12.75">
      <c r="A22" s="9">
        <v>5</v>
      </c>
      <c r="B22" s="9" t="s">
        <v>56</v>
      </c>
      <c r="C22" s="9">
        <v>44.383</v>
      </c>
      <c r="D22" s="9">
        <v>-18.593</v>
      </c>
      <c r="E22" s="9">
        <v>-1.535</v>
      </c>
      <c r="F22" s="9">
        <v>8</v>
      </c>
      <c r="G22">
        <f t="shared" si="0"/>
        <v>8</v>
      </c>
      <c r="H22">
        <f t="shared" si="1"/>
        <v>0</v>
      </c>
      <c r="I22" s="9">
        <v>3</v>
      </c>
      <c r="J22" s="9">
        <v>1.46</v>
      </c>
      <c r="K22" s="9">
        <v>1.2</v>
      </c>
      <c r="L22" s="9">
        <v>307.1315</v>
      </c>
      <c r="M22" s="9">
        <v>101.1983</v>
      </c>
      <c r="N22" s="9">
        <v>17.017</v>
      </c>
      <c r="O22" s="8">
        <v>46.285</v>
      </c>
      <c r="P22" s="8">
        <v>-35.502</v>
      </c>
      <c r="Q22" s="9">
        <v>-1.595</v>
      </c>
      <c r="R22" s="9">
        <v>0.2</v>
      </c>
      <c r="S22">
        <f t="shared" si="2"/>
        <v>4.824410320430069</v>
      </c>
      <c r="T22">
        <f t="shared" si="3"/>
        <v>-0.018822852383983513</v>
      </c>
      <c r="U22" s="5">
        <f t="shared" si="4"/>
        <v>46.30171088647149</v>
      </c>
      <c r="V22" s="5">
        <f t="shared" si="5"/>
        <v>-35.64937815116751</v>
      </c>
      <c r="W22" s="5">
        <f t="shared" si="6"/>
        <v>-1.5971717392412976</v>
      </c>
      <c r="AE22" s="9">
        <f t="shared" si="7"/>
        <v>46.30171088647149</v>
      </c>
      <c r="AF22" s="9">
        <f t="shared" si="8"/>
        <v>-35.64937815116751</v>
      </c>
      <c r="AG22" s="9">
        <f t="shared" si="9"/>
        <v>-1.5971717392412976</v>
      </c>
      <c r="AH22" s="9">
        <f t="shared" si="10"/>
        <v>8</v>
      </c>
      <c r="AI22" s="9">
        <f t="shared" si="11"/>
        <v>0</v>
      </c>
    </row>
    <row r="23" spans="1:35" s="9" customFormat="1" ht="12.75">
      <c r="A23" s="9">
        <v>5</v>
      </c>
      <c r="B23" s="9" t="s">
        <v>56</v>
      </c>
      <c r="C23" s="9">
        <v>44.383</v>
      </c>
      <c r="D23" s="9">
        <v>-18.593</v>
      </c>
      <c r="E23" s="9">
        <v>-1.535</v>
      </c>
      <c r="F23" s="9">
        <v>10</v>
      </c>
      <c r="G23">
        <f t="shared" si="0"/>
        <v>10</v>
      </c>
      <c r="H23">
        <f t="shared" si="1"/>
        <v>0</v>
      </c>
      <c r="I23" s="9">
        <v>3</v>
      </c>
      <c r="J23" s="9">
        <v>1.46</v>
      </c>
      <c r="K23" s="9">
        <v>1.2</v>
      </c>
      <c r="L23" s="9">
        <v>317.1184</v>
      </c>
      <c r="M23" s="9">
        <v>103.0676</v>
      </c>
      <c r="N23" s="9">
        <v>16.042</v>
      </c>
      <c r="O23" s="8">
        <v>48.64</v>
      </c>
      <c r="P23" s="8">
        <v>-34.041</v>
      </c>
      <c r="Q23" s="9">
        <v>-2.048</v>
      </c>
      <c r="R23" s="9">
        <v>0.2</v>
      </c>
      <c r="S23">
        <f t="shared" si="2"/>
        <v>4.981284178790748</v>
      </c>
      <c r="T23">
        <f t="shared" si="3"/>
        <v>-0.048185748120760374</v>
      </c>
      <c r="U23" s="5">
        <f t="shared" si="4"/>
        <v>48.679678956281094</v>
      </c>
      <c r="V23" s="5">
        <f t="shared" si="5"/>
        <v>-34.18502155036259</v>
      </c>
      <c r="W23" s="5">
        <f t="shared" si="6"/>
        <v>-2.0525133842845853</v>
      </c>
      <c r="AE23" s="9">
        <f t="shared" si="7"/>
        <v>48.679678956281094</v>
      </c>
      <c r="AF23" s="9">
        <f t="shared" si="8"/>
        <v>-34.18502155036259</v>
      </c>
      <c r="AG23" s="9">
        <f t="shared" si="9"/>
        <v>-2.0525133842845853</v>
      </c>
      <c r="AH23" s="9">
        <f t="shared" si="10"/>
        <v>10</v>
      </c>
      <c r="AI23" s="9">
        <f t="shared" si="11"/>
        <v>0</v>
      </c>
    </row>
    <row r="24" spans="1:35" s="9" customFormat="1" ht="12.75">
      <c r="A24" s="9">
        <v>5</v>
      </c>
      <c r="B24" s="9" t="s">
        <v>56</v>
      </c>
      <c r="C24" s="9">
        <v>44.383</v>
      </c>
      <c r="D24" s="9">
        <v>-18.593</v>
      </c>
      <c r="E24" s="9">
        <v>-1.535</v>
      </c>
      <c r="F24" s="9">
        <v>42</v>
      </c>
      <c r="G24">
        <f t="shared" si="0"/>
        <v>42</v>
      </c>
      <c r="H24">
        <f t="shared" si="1"/>
        <v>0</v>
      </c>
      <c r="I24" s="9">
        <v>3</v>
      </c>
      <c r="J24" s="9">
        <v>1.46</v>
      </c>
      <c r="K24" s="9">
        <v>1.2</v>
      </c>
      <c r="L24" s="9">
        <v>312.7308</v>
      </c>
      <c r="M24" s="9">
        <v>101.2068</v>
      </c>
      <c r="N24" s="9">
        <v>18.689</v>
      </c>
      <c r="O24" s="8">
        <v>48.095</v>
      </c>
      <c r="P24" s="8">
        <v>-36.908</v>
      </c>
      <c r="Q24" s="9">
        <v>-1.629</v>
      </c>
      <c r="R24" s="9">
        <v>0.2</v>
      </c>
      <c r="S24">
        <f t="shared" si="2"/>
        <v>4.912363919156294</v>
      </c>
      <c r="T24">
        <f t="shared" si="3"/>
        <v>-0.018956370071760986</v>
      </c>
      <c r="U24" s="5">
        <f t="shared" si="4"/>
        <v>48.12459644360434</v>
      </c>
      <c r="V24" s="5">
        <f t="shared" si="5"/>
        <v>-37.05325076505372</v>
      </c>
      <c r="W24" s="5">
        <f t="shared" si="6"/>
        <v>-1.6311499063307306</v>
      </c>
      <c r="AE24" s="9">
        <f t="shared" si="7"/>
        <v>48.12459644360434</v>
      </c>
      <c r="AF24" s="9">
        <f t="shared" si="8"/>
        <v>-37.05325076505372</v>
      </c>
      <c r="AG24" s="9">
        <f t="shared" si="9"/>
        <v>-1.6311499063307306</v>
      </c>
      <c r="AH24" s="9">
        <f t="shared" si="10"/>
        <v>42</v>
      </c>
      <c r="AI24" s="9">
        <f t="shared" si="11"/>
        <v>0</v>
      </c>
    </row>
    <row r="25" spans="1:35" s="9" customFormat="1" ht="12.75">
      <c r="A25" s="9">
        <v>5</v>
      </c>
      <c r="B25" s="9" t="s">
        <v>56</v>
      </c>
      <c r="C25" s="9">
        <v>44.383</v>
      </c>
      <c r="D25" s="9">
        <v>-18.593</v>
      </c>
      <c r="E25" s="9">
        <v>-1.535</v>
      </c>
      <c r="F25" s="9">
        <v>41</v>
      </c>
      <c r="G25">
        <f t="shared" si="0"/>
        <v>41</v>
      </c>
      <c r="H25">
        <f t="shared" si="1"/>
        <v>0</v>
      </c>
      <c r="I25" s="9">
        <v>3</v>
      </c>
      <c r="J25" s="9">
        <v>1.46</v>
      </c>
      <c r="K25" s="9">
        <v>1.2</v>
      </c>
      <c r="L25" s="9">
        <v>318.6715</v>
      </c>
      <c r="M25" s="9">
        <v>102.0704</v>
      </c>
      <c r="N25" s="9">
        <v>19.129</v>
      </c>
      <c r="O25" s="8">
        <v>49.911</v>
      </c>
      <c r="P25" s="8">
        <v>-36.897</v>
      </c>
      <c r="Q25" s="9">
        <v>-1.897</v>
      </c>
      <c r="R25" s="9">
        <v>0.2</v>
      </c>
      <c r="S25">
        <f t="shared" si="2"/>
        <v>5.005680216542199</v>
      </c>
      <c r="T25">
        <f t="shared" si="3"/>
        <v>-0.0325217671499618</v>
      </c>
      <c r="U25" s="5">
        <f t="shared" si="4"/>
        <v>49.95369795683269</v>
      </c>
      <c r="V25" s="5">
        <f t="shared" si="5"/>
        <v>-37.03898034703735</v>
      </c>
      <c r="W25" s="5">
        <f t="shared" si="6"/>
        <v>-1.9002508292365339</v>
      </c>
      <c r="AE25" s="9">
        <f t="shared" si="7"/>
        <v>49.95369795683269</v>
      </c>
      <c r="AF25" s="9">
        <f t="shared" si="8"/>
        <v>-37.03898034703735</v>
      </c>
      <c r="AG25" s="9">
        <f t="shared" si="9"/>
        <v>-1.9002508292365339</v>
      </c>
      <c r="AH25" s="9">
        <f t="shared" si="10"/>
        <v>41</v>
      </c>
      <c r="AI25" s="9">
        <f t="shared" si="11"/>
        <v>0</v>
      </c>
    </row>
    <row r="26" spans="1:35" s="9" customFormat="1" ht="12.75">
      <c r="A26" s="9">
        <v>5</v>
      </c>
      <c r="B26" s="9" t="s">
        <v>56</v>
      </c>
      <c r="C26" s="9">
        <v>44.383</v>
      </c>
      <c r="D26" s="9">
        <v>-18.593</v>
      </c>
      <c r="E26" s="9">
        <v>-1.535</v>
      </c>
      <c r="F26" s="9">
        <v>45</v>
      </c>
      <c r="G26">
        <f t="shared" si="0"/>
        <v>45</v>
      </c>
      <c r="H26">
        <f t="shared" si="1"/>
        <v>0</v>
      </c>
      <c r="I26" s="9">
        <v>3</v>
      </c>
      <c r="J26" s="9">
        <v>1.46</v>
      </c>
      <c r="K26" s="9">
        <v>1.2</v>
      </c>
      <c r="L26" s="9">
        <v>319.8861</v>
      </c>
      <c r="M26" s="9">
        <v>102.1551</v>
      </c>
      <c r="N26" s="9">
        <v>22.295</v>
      </c>
      <c r="O26" s="8">
        <v>51.231</v>
      </c>
      <c r="P26" s="8">
        <v>-39.798</v>
      </c>
      <c r="Q26" s="9">
        <v>-2.029</v>
      </c>
      <c r="R26" s="9">
        <v>0.2</v>
      </c>
      <c r="S26">
        <f t="shared" si="2"/>
        <v>5.02475910872745</v>
      </c>
      <c r="T26">
        <f t="shared" si="3"/>
        <v>-0.03385223163875706</v>
      </c>
      <c r="U26" s="5">
        <f t="shared" si="4"/>
        <v>51.27673170597641</v>
      </c>
      <c r="V26" s="5">
        <f t="shared" si="5"/>
        <v>-39.93960142392102</v>
      </c>
      <c r="W26" s="5">
        <f t="shared" si="6"/>
        <v>-2.0329759381248773</v>
      </c>
      <c r="AE26" s="9">
        <f t="shared" si="7"/>
        <v>51.27673170597641</v>
      </c>
      <c r="AF26" s="9">
        <f t="shared" si="8"/>
        <v>-39.93960142392102</v>
      </c>
      <c r="AG26" s="9">
        <f t="shared" si="9"/>
        <v>-2.0329759381248773</v>
      </c>
      <c r="AH26" s="9">
        <f t="shared" si="10"/>
        <v>45</v>
      </c>
      <c r="AI26" s="9">
        <f t="shared" si="11"/>
        <v>0</v>
      </c>
    </row>
    <row r="27" spans="1:35" s="9" customFormat="1" ht="12.75">
      <c r="A27" s="9">
        <v>5</v>
      </c>
      <c r="B27" s="9" t="s">
        <v>56</v>
      </c>
      <c r="C27" s="9">
        <v>44.383</v>
      </c>
      <c r="D27" s="9">
        <v>-18.593</v>
      </c>
      <c r="E27" s="9">
        <v>-1.535</v>
      </c>
      <c r="F27" s="9">
        <v>44</v>
      </c>
      <c r="G27">
        <f t="shared" si="0"/>
        <v>44</v>
      </c>
      <c r="H27">
        <f t="shared" si="1"/>
        <v>0</v>
      </c>
      <c r="I27" s="9">
        <v>3</v>
      </c>
      <c r="J27" s="9">
        <v>1.46</v>
      </c>
      <c r="K27" s="9">
        <v>1.2</v>
      </c>
      <c r="L27" s="9">
        <v>319.1318</v>
      </c>
      <c r="M27" s="9">
        <v>101.6546</v>
      </c>
      <c r="N27" s="9">
        <v>22.81</v>
      </c>
      <c r="O27" s="8">
        <v>51.133</v>
      </c>
      <c r="P27" s="8">
        <v>-40.374</v>
      </c>
      <c r="Q27" s="9">
        <v>-1.868</v>
      </c>
      <c r="R27" s="9">
        <v>0.2</v>
      </c>
      <c r="S27">
        <f t="shared" si="2"/>
        <v>5.012910592034436</v>
      </c>
      <c r="T27">
        <f t="shared" si="3"/>
        <v>-0.025990396023148454</v>
      </c>
      <c r="U27" s="5">
        <f t="shared" si="4"/>
        <v>51.177288906095036</v>
      </c>
      <c r="V27" s="5">
        <f t="shared" si="5"/>
        <v>-40.51657681612744</v>
      </c>
      <c r="W27" s="5">
        <f t="shared" si="6"/>
        <v>-1.8703729384694898</v>
      </c>
      <c r="AE27" s="9">
        <f t="shared" si="7"/>
        <v>51.177288906095036</v>
      </c>
      <c r="AF27" s="9">
        <f t="shared" si="8"/>
        <v>-40.51657681612744</v>
      </c>
      <c r="AG27" s="9">
        <f t="shared" si="9"/>
        <v>-1.8703729384694898</v>
      </c>
      <c r="AH27" s="9">
        <f t="shared" si="10"/>
        <v>44</v>
      </c>
      <c r="AI27" s="9">
        <f t="shared" si="11"/>
        <v>0</v>
      </c>
    </row>
    <row r="28" spans="1:35" s="9" customFormat="1" ht="12.75">
      <c r="A28" s="9">
        <v>5</v>
      </c>
      <c r="B28" s="9" t="s">
        <v>56</v>
      </c>
      <c r="C28" s="9">
        <v>44.383</v>
      </c>
      <c r="D28" s="9">
        <v>-18.593</v>
      </c>
      <c r="E28" s="9">
        <v>-1.535</v>
      </c>
      <c r="F28" s="9">
        <v>46</v>
      </c>
      <c r="G28">
        <f t="shared" si="0"/>
        <v>46</v>
      </c>
      <c r="H28">
        <f t="shared" si="1"/>
        <v>0</v>
      </c>
      <c r="I28" s="9">
        <v>3</v>
      </c>
      <c r="J28" s="9">
        <v>1.46</v>
      </c>
      <c r="K28" s="9">
        <v>1.2</v>
      </c>
      <c r="L28" s="9">
        <v>330.9868</v>
      </c>
      <c r="M28" s="9">
        <v>101.0441</v>
      </c>
      <c r="N28" s="9">
        <v>24.321</v>
      </c>
      <c r="O28" s="8">
        <v>55.758</v>
      </c>
      <c r="P28" s="8">
        <v>-40.088</v>
      </c>
      <c r="Q28" s="8">
        <v>-1.674</v>
      </c>
      <c r="R28" s="9">
        <v>0.2</v>
      </c>
      <c r="S28">
        <f t="shared" si="2"/>
        <v>5.199128496575971</v>
      </c>
      <c r="T28">
        <f t="shared" si="3"/>
        <v>-0.01640068444806575</v>
      </c>
      <c r="U28" s="5">
        <f t="shared" si="4"/>
        <v>55.82768668037246</v>
      </c>
      <c r="V28" s="5">
        <f t="shared" si="5"/>
        <v>-40.219093672036436</v>
      </c>
      <c r="W28" s="5">
        <f t="shared" si="6"/>
        <v>-1.6755031596225465</v>
      </c>
      <c r="AE28" s="9">
        <f t="shared" si="7"/>
        <v>55.82768668037246</v>
      </c>
      <c r="AF28" s="9">
        <f t="shared" si="8"/>
        <v>-40.219093672036436</v>
      </c>
      <c r="AG28" s="9">
        <f t="shared" si="9"/>
        <v>-1.6755031596225465</v>
      </c>
      <c r="AH28" s="9">
        <f t="shared" si="10"/>
        <v>46</v>
      </c>
      <c r="AI28" s="9">
        <f t="shared" si="11"/>
        <v>0</v>
      </c>
    </row>
    <row r="29" spans="1:35" s="9" customFormat="1" ht="12.75">
      <c r="A29" s="9">
        <v>5</v>
      </c>
      <c r="B29" s="9" t="s">
        <v>56</v>
      </c>
      <c r="C29" s="9">
        <v>44.383</v>
      </c>
      <c r="D29" s="9">
        <v>-18.593</v>
      </c>
      <c r="E29" s="9">
        <v>-1.535</v>
      </c>
      <c r="F29" s="9">
        <v>47</v>
      </c>
      <c r="G29">
        <f t="shared" si="0"/>
        <v>47</v>
      </c>
      <c r="H29">
        <f t="shared" si="1"/>
        <v>0</v>
      </c>
      <c r="I29" s="9">
        <v>3</v>
      </c>
      <c r="J29" s="9">
        <v>1.46</v>
      </c>
      <c r="K29" s="9">
        <v>1.2</v>
      </c>
      <c r="L29" s="9">
        <v>337.0431</v>
      </c>
      <c r="M29" s="9">
        <v>102.1468</v>
      </c>
      <c r="N29" s="9">
        <v>23.831</v>
      </c>
      <c r="O29" s="8">
        <v>57.473</v>
      </c>
      <c r="P29" s="8">
        <v>-38.492</v>
      </c>
      <c r="Q29" s="9">
        <v>-2.078</v>
      </c>
      <c r="R29" s="9">
        <v>0.2</v>
      </c>
      <c r="S29">
        <f t="shared" si="2"/>
        <v>5.29426063451565</v>
      </c>
      <c r="T29">
        <f t="shared" si="3"/>
        <v>-0.03372185554363294</v>
      </c>
      <c r="U29" s="5">
        <f t="shared" si="4"/>
        <v>57.55518987465226</v>
      </c>
      <c r="V29" s="5">
        <f t="shared" si="5"/>
        <v>-38.616187889081615</v>
      </c>
      <c r="W29" s="5">
        <f t="shared" si="6"/>
        <v>-2.0818447856456586</v>
      </c>
      <c r="AE29" s="9">
        <f t="shared" si="7"/>
        <v>57.55518987465226</v>
      </c>
      <c r="AF29" s="9">
        <f t="shared" si="8"/>
        <v>-38.616187889081615</v>
      </c>
      <c r="AG29" s="9">
        <f t="shared" si="9"/>
        <v>-2.0818447856456586</v>
      </c>
      <c r="AH29" s="9">
        <f t="shared" si="10"/>
        <v>47</v>
      </c>
      <c r="AI29" s="9">
        <f t="shared" si="11"/>
        <v>0</v>
      </c>
    </row>
    <row r="30" spans="1:35" s="9" customFormat="1" ht="12.75">
      <c r="A30" s="9">
        <v>5</v>
      </c>
      <c r="B30" s="9" t="s">
        <v>56</v>
      </c>
      <c r="C30" s="9">
        <v>44.383</v>
      </c>
      <c r="D30" s="9">
        <v>-18.593</v>
      </c>
      <c r="E30" s="9">
        <v>-1.535</v>
      </c>
      <c r="F30" s="9">
        <v>39</v>
      </c>
      <c r="G30">
        <f t="shared" si="0"/>
        <v>39</v>
      </c>
      <c r="H30">
        <f t="shared" si="1"/>
        <v>0</v>
      </c>
      <c r="I30" s="9">
        <v>3</v>
      </c>
      <c r="J30" s="9">
        <v>1.46</v>
      </c>
      <c r="K30" s="9">
        <v>1.2</v>
      </c>
      <c r="L30" s="9">
        <v>337.9975</v>
      </c>
      <c r="M30" s="9">
        <v>103.1395</v>
      </c>
      <c r="N30" s="9">
        <v>20.599</v>
      </c>
      <c r="O30" s="8">
        <v>55.947</v>
      </c>
      <c r="P30" s="8">
        <v>-35.611</v>
      </c>
      <c r="Q30" s="9">
        <v>-2.29</v>
      </c>
      <c r="R30" s="9">
        <v>0.2</v>
      </c>
      <c r="S30">
        <f t="shared" si="2"/>
        <v>5.309252314658581</v>
      </c>
      <c r="T30">
        <f t="shared" si="3"/>
        <v>-0.049315150679725805</v>
      </c>
      <c r="U30" s="5">
        <f t="shared" si="4"/>
        <v>56.030816065171166</v>
      </c>
      <c r="V30" s="5">
        <f t="shared" si="5"/>
        <v>-35.73368873156025</v>
      </c>
      <c r="W30" s="5">
        <f t="shared" si="6"/>
        <v>-2.2953606030846903</v>
      </c>
      <c r="AE30" s="9">
        <f t="shared" si="7"/>
        <v>56.030816065171166</v>
      </c>
      <c r="AF30" s="9">
        <f t="shared" si="8"/>
        <v>-35.73368873156025</v>
      </c>
      <c r="AG30" s="9">
        <f t="shared" si="9"/>
        <v>-2.2953606030846903</v>
      </c>
      <c r="AH30" s="9">
        <f t="shared" si="10"/>
        <v>39</v>
      </c>
      <c r="AI30" s="9">
        <f t="shared" si="11"/>
        <v>0</v>
      </c>
    </row>
    <row r="31" spans="1:35" s="6" customFormat="1" ht="12.75">
      <c r="A31" s="6">
        <v>5</v>
      </c>
      <c r="B31" s="9" t="s">
        <v>56</v>
      </c>
      <c r="C31" s="9">
        <v>44.383</v>
      </c>
      <c r="D31" s="9">
        <v>-18.593</v>
      </c>
      <c r="E31" s="9">
        <v>-1.535</v>
      </c>
      <c r="F31" s="6" t="s">
        <v>65</v>
      </c>
      <c r="G31" s="6">
        <f t="shared" si="0"/>
        <v>38</v>
      </c>
      <c r="H31" s="6">
        <f t="shared" si="1"/>
        <v>1</v>
      </c>
      <c r="I31" s="6">
        <v>3</v>
      </c>
      <c r="J31" s="6">
        <v>1.46</v>
      </c>
      <c r="K31" s="6">
        <v>1.2</v>
      </c>
      <c r="L31" s="6">
        <v>342.7531</v>
      </c>
      <c r="M31" s="6">
        <v>104.5662</v>
      </c>
      <c r="N31" s="6">
        <v>21.222</v>
      </c>
      <c r="O31" s="7">
        <v>57.554</v>
      </c>
      <c r="P31" s="7">
        <v>-35.165</v>
      </c>
      <c r="Q31" s="6">
        <v>-2.796</v>
      </c>
      <c r="R31" s="6">
        <v>0.2</v>
      </c>
      <c r="S31" s="6">
        <f t="shared" si="2"/>
        <v>5.38395310477564</v>
      </c>
      <c r="T31" s="6">
        <f t="shared" si="3"/>
        <v>-0.07172570187410865</v>
      </c>
      <c r="U31" s="7">
        <f t="shared" si="4"/>
        <v>57.646706862050834</v>
      </c>
      <c r="V31" s="7">
        <f t="shared" si="5"/>
        <v>-35.28103889718092</v>
      </c>
      <c r="W31" s="7">
        <f t="shared" si="6"/>
        <v>-2.803024455497357</v>
      </c>
      <c r="X31" s="8">
        <f>U31-U32</f>
        <v>-0.9335769103526204</v>
      </c>
      <c r="Y31" s="8">
        <f>V31-V32</f>
        <v>-1.2950501832385868</v>
      </c>
      <c r="Z31" s="8">
        <f>W31-W32</f>
        <v>-0.07714587538350148</v>
      </c>
      <c r="AA31" s="9">
        <f>X31/2+U32</f>
        <v>58.11349531722715</v>
      </c>
      <c r="AB31" s="9">
        <f>Y31/2+V32</f>
        <v>-34.63351380556163</v>
      </c>
      <c r="AC31" s="9">
        <f>Z31/2+W32</f>
        <v>-2.764451517805606</v>
      </c>
      <c r="AE31" s="9">
        <f t="shared" si="7"/>
        <v>58.11349531722715</v>
      </c>
      <c r="AF31" s="9">
        <f t="shared" si="8"/>
        <v>-34.63351380556163</v>
      </c>
      <c r="AG31" s="9">
        <f t="shared" si="9"/>
        <v>-2.764451517805606</v>
      </c>
      <c r="AH31" s="9">
        <f t="shared" si="10"/>
        <v>38</v>
      </c>
      <c r="AI31" s="9">
        <f t="shared" si="11"/>
        <v>1</v>
      </c>
    </row>
    <row r="32" spans="1:35" s="9" customFormat="1" ht="12.75">
      <c r="A32" s="9">
        <v>5</v>
      </c>
      <c r="B32" s="9" t="s">
        <v>56</v>
      </c>
      <c r="C32" s="9">
        <v>44.383</v>
      </c>
      <c r="D32" s="9">
        <v>-18.593</v>
      </c>
      <c r="E32" s="9">
        <v>-1.535</v>
      </c>
      <c r="F32" s="9" t="s">
        <v>66</v>
      </c>
      <c r="G32">
        <f t="shared" si="0"/>
        <v>38</v>
      </c>
      <c r="H32">
        <f t="shared" si="1"/>
        <v>2</v>
      </c>
      <c r="I32" s="9">
        <v>3</v>
      </c>
      <c r="J32" s="9">
        <v>1.46</v>
      </c>
      <c r="K32" s="9">
        <v>1.2</v>
      </c>
      <c r="L32" s="9">
        <v>347.4289</v>
      </c>
      <c r="M32" s="9">
        <v>104.4143</v>
      </c>
      <c r="N32" s="9">
        <v>20.841</v>
      </c>
      <c r="O32" s="8">
        <v>58.479</v>
      </c>
      <c r="P32" s="8">
        <v>-33.877</v>
      </c>
      <c r="Q32" s="9">
        <v>-2.719</v>
      </c>
      <c r="R32" s="9">
        <v>0.2</v>
      </c>
      <c r="S32">
        <f t="shared" si="2"/>
        <v>5.457400399423915</v>
      </c>
      <c r="T32">
        <f t="shared" si="3"/>
        <v>-0.06933966225370725</v>
      </c>
      <c r="U32" s="5">
        <f t="shared" si="4"/>
        <v>58.580283772403455</v>
      </c>
      <c r="V32" s="5">
        <f t="shared" si="5"/>
        <v>-33.985988713942334</v>
      </c>
      <c r="W32" s="5">
        <f t="shared" si="6"/>
        <v>-2.7258785801138554</v>
      </c>
      <c r="AE32" s="9">
        <f t="shared" si="7"/>
        <v>58.580283772403455</v>
      </c>
      <c r="AF32" s="9">
        <f t="shared" si="8"/>
        <v>-33.985988713942334</v>
      </c>
      <c r="AG32" s="9">
        <f t="shared" si="9"/>
        <v>-2.7258785801138554</v>
      </c>
      <c r="AH32" s="9">
        <f t="shared" si="10"/>
        <v>38</v>
      </c>
      <c r="AI32" s="9">
        <f t="shared" si="11"/>
        <v>2</v>
      </c>
    </row>
    <row r="33" spans="1:35" s="9" customFormat="1" ht="12.75">
      <c r="A33" s="9">
        <v>5</v>
      </c>
      <c r="B33" s="9" t="s">
        <v>56</v>
      </c>
      <c r="C33" s="9">
        <v>44.383</v>
      </c>
      <c r="D33" s="9">
        <v>-18.593</v>
      </c>
      <c r="E33" s="9">
        <v>-1.535</v>
      </c>
      <c r="F33" s="9">
        <v>48</v>
      </c>
      <c r="G33">
        <f t="shared" si="0"/>
        <v>48</v>
      </c>
      <c r="H33">
        <f t="shared" si="1"/>
        <v>0</v>
      </c>
      <c r="I33" s="9">
        <v>3</v>
      </c>
      <c r="J33" s="9">
        <v>1.46</v>
      </c>
      <c r="K33" s="9">
        <v>1.2</v>
      </c>
      <c r="L33" s="9">
        <v>342.2254</v>
      </c>
      <c r="M33" s="9">
        <v>102.7412</v>
      </c>
      <c r="N33" s="9">
        <v>23.323</v>
      </c>
      <c r="O33" s="8">
        <v>58.73</v>
      </c>
      <c r="P33" s="8">
        <v>-36.955</v>
      </c>
      <c r="Q33" s="9">
        <v>-2.279</v>
      </c>
      <c r="R33" s="9">
        <v>0.2</v>
      </c>
      <c r="S33">
        <f t="shared" si="2"/>
        <v>5.375664012559142</v>
      </c>
      <c r="T33">
        <f t="shared" si="3"/>
        <v>-0.043058668910102016</v>
      </c>
      <c r="U33" s="5">
        <f t="shared" si="4"/>
        <v>58.82194948720713</v>
      </c>
      <c r="V33" s="5">
        <f t="shared" si="5"/>
        <v>-37.07211120093194</v>
      </c>
      <c r="W33" s="5">
        <f t="shared" si="6"/>
        <v>-2.2832515765105033</v>
      </c>
      <c r="AE33" s="9">
        <f t="shared" si="7"/>
        <v>58.82194948720713</v>
      </c>
      <c r="AF33" s="9">
        <f t="shared" si="8"/>
        <v>-37.07211120093194</v>
      </c>
      <c r="AG33" s="9">
        <f t="shared" si="9"/>
        <v>-2.2832515765105033</v>
      </c>
      <c r="AH33" s="9">
        <f t="shared" si="10"/>
        <v>48</v>
      </c>
      <c r="AI33" s="9">
        <f t="shared" si="11"/>
        <v>0</v>
      </c>
    </row>
    <row r="34" spans="1:35" s="9" customFormat="1" ht="12.75">
      <c r="A34" s="9">
        <v>5</v>
      </c>
      <c r="B34" s="9" t="s">
        <v>56</v>
      </c>
      <c r="C34" s="9">
        <v>44.383</v>
      </c>
      <c r="D34" s="9">
        <v>-18.593</v>
      </c>
      <c r="E34" s="9">
        <v>-1.535</v>
      </c>
      <c r="F34" s="9">
        <v>50</v>
      </c>
      <c r="G34">
        <f t="shared" si="0"/>
        <v>50</v>
      </c>
      <c r="H34">
        <f t="shared" si="1"/>
        <v>0</v>
      </c>
      <c r="I34" s="9">
        <v>3</v>
      </c>
      <c r="J34" s="9">
        <v>1.46</v>
      </c>
      <c r="K34" s="9">
        <v>1.2</v>
      </c>
      <c r="L34" s="9">
        <v>347.7584</v>
      </c>
      <c r="M34" s="9">
        <v>101.8687</v>
      </c>
      <c r="N34" s="9">
        <v>26.066</v>
      </c>
      <c r="O34" s="8">
        <v>62.147</v>
      </c>
      <c r="P34" s="8">
        <v>-37.655</v>
      </c>
      <c r="Q34" s="9">
        <v>-2.04</v>
      </c>
      <c r="R34" s="9">
        <v>0.2</v>
      </c>
      <c r="S34">
        <f t="shared" si="2"/>
        <v>5.462576173320704</v>
      </c>
      <c r="T34">
        <f t="shared" si="3"/>
        <v>-0.029353470958816352</v>
      </c>
      <c r="U34" s="5">
        <f t="shared" si="4"/>
        <v>62.248732589853645</v>
      </c>
      <c r="V34" s="5">
        <f t="shared" si="5"/>
        <v>-37.76334813848473</v>
      </c>
      <c r="W34" s="5">
        <f t="shared" si="6"/>
        <v>-2.0429526286633544</v>
      </c>
      <c r="AE34" s="9">
        <f t="shared" si="7"/>
        <v>62.248732589853645</v>
      </c>
      <c r="AF34" s="9">
        <f t="shared" si="8"/>
        <v>-37.76334813848473</v>
      </c>
      <c r="AG34" s="9">
        <f t="shared" si="9"/>
        <v>-2.0429526286633544</v>
      </c>
      <c r="AH34" s="9">
        <f t="shared" si="10"/>
        <v>50</v>
      </c>
      <c r="AI34" s="9">
        <f t="shared" si="11"/>
        <v>0</v>
      </c>
    </row>
    <row r="35" spans="1:35" s="9" customFormat="1" ht="12.75">
      <c r="A35" s="9">
        <v>5</v>
      </c>
      <c r="B35" s="9" t="s">
        <v>56</v>
      </c>
      <c r="C35" s="9">
        <v>44.383</v>
      </c>
      <c r="D35" s="9">
        <v>-18.593</v>
      </c>
      <c r="E35" s="9">
        <v>-1.535</v>
      </c>
      <c r="F35" s="9">
        <v>52</v>
      </c>
      <c r="G35">
        <f t="shared" si="0"/>
        <v>52</v>
      </c>
      <c r="H35">
        <f t="shared" si="1"/>
        <v>0</v>
      </c>
      <c r="I35" s="9">
        <v>3</v>
      </c>
      <c r="J35" s="9">
        <v>1.46</v>
      </c>
      <c r="K35" s="9">
        <v>1.2</v>
      </c>
      <c r="L35" s="9">
        <v>336.6442</v>
      </c>
      <c r="M35" s="9">
        <v>100.7495</v>
      </c>
      <c r="N35" s="9">
        <v>28.881</v>
      </c>
      <c r="O35" s="8">
        <v>60.104</v>
      </c>
      <c r="P35" s="8">
        <v>-42.819</v>
      </c>
      <c r="Q35" s="9">
        <v>-1.615</v>
      </c>
      <c r="R35" s="9">
        <v>0.2</v>
      </c>
      <c r="S35">
        <f t="shared" si="2"/>
        <v>5.287994727968066</v>
      </c>
      <c r="T35">
        <f t="shared" si="3"/>
        <v>-0.011773118469327937</v>
      </c>
      <c r="U35" s="5">
        <f t="shared" si="4"/>
        <v>60.184727319067875</v>
      </c>
      <c r="V35" s="5">
        <f t="shared" si="5"/>
        <v>-42.94433595656949</v>
      </c>
      <c r="W35" s="5">
        <f t="shared" si="6"/>
        <v>-1.6161888644100684</v>
      </c>
      <c r="AE35" s="9">
        <f t="shared" si="7"/>
        <v>60.184727319067875</v>
      </c>
      <c r="AF35" s="9">
        <f t="shared" si="8"/>
        <v>-42.94433595656949</v>
      </c>
      <c r="AG35" s="9">
        <f t="shared" si="9"/>
        <v>-1.6161888644100684</v>
      </c>
      <c r="AH35" s="9">
        <f t="shared" si="10"/>
        <v>52</v>
      </c>
      <c r="AI35" s="9">
        <f t="shared" si="11"/>
        <v>0</v>
      </c>
    </row>
    <row r="36" spans="1:35" s="9" customFormat="1" ht="12.75">
      <c r="A36" s="9">
        <v>5</v>
      </c>
      <c r="B36" s="9" t="s">
        <v>56</v>
      </c>
      <c r="C36" s="9">
        <v>44.383</v>
      </c>
      <c r="D36" s="9">
        <v>-18.593</v>
      </c>
      <c r="E36" s="9">
        <v>-1.535</v>
      </c>
      <c r="F36" s="9">
        <v>53</v>
      </c>
      <c r="G36">
        <f t="shared" si="0"/>
        <v>53</v>
      </c>
      <c r="H36">
        <f t="shared" si="1"/>
        <v>0</v>
      </c>
      <c r="I36" s="9">
        <v>3</v>
      </c>
      <c r="J36" s="9">
        <v>1.46</v>
      </c>
      <c r="K36" s="9">
        <v>1.2</v>
      </c>
      <c r="L36" s="9">
        <v>343.5291</v>
      </c>
      <c r="M36" s="9">
        <v>100.7162</v>
      </c>
      <c r="N36" s="9">
        <v>29.817</v>
      </c>
      <c r="O36" s="8">
        <v>63.218</v>
      </c>
      <c r="P36" s="8">
        <v>-41.707</v>
      </c>
      <c r="Q36" s="8">
        <v>-1.61</v>
      </c>
      <c r="R36" s="9">
        <v>0.2</v>
      </c>
      <c r="S36">
        <f t="shared" si="2"/>
        <v>5.396142484271568</v>
      </c>
      <c r="T36">
        <f t="shared" si="3"/>
        <v>-0.011250043292505119</v>
      </c>
      <c r="U36" s="5">
        <f t="shared" si="4"/>
        <v>63.31217202578246</v>
      </c>
      <c r="V36" s="5">
        <f t="shared" si="5"/>
        <v>-41.82216019886121</v>
      </c>
      <c r="W36" s="5">
        <f t="shared" si="6"/>
        <v>-1.6115604457005055</v>
      </c>
      <c r="AE36" s="9">
        <f t="shared" si="7"/>
        <v>63.31217202578246</v>
      </c>
      <c r="AF36" s="9">
        <f t="shared" si="8"/>
        <v>-41.82216019886121</v>
      </c>
      <c r="AG36" s="9">
        <f t="shared" si="9"/>
        <v>-1.6115604457005055</v>
      </c>
      <c r="AH36" s="9">
        <f t="shared" si="10"/>
        <v>53</v>
      </c>
      <c r="AI36" s="9">
        <f t="shared" si="11"/>
        <v>0</v>
      </c>
    </row>
    <row r="37" spans="1:35" s="9" customFormat="1" ht="12.75">
      <c r="A37" s="9">
        <v>5</v>
      </c>
      <c r="B37" s="9" t="s">
        <v>56</v>
      </c>
      <c r="C37" s="9">
        <v>44.383</v>
      </c>
      <c r="D37" s="9">
        <v>-18.593</v>
      </c>
      <c r="E37" s="9">
        <v>-1.535</v>
      </c>
      <c r="F37" s="9">
        <v>54</v>
      </c>
      <c r="G37">
        <f t="shared" si="0"/>
        <v>54</v>
      </c>
      <c r="H37">
        <f t="shared" si="1"/>
        <v>0</v>
      </c>
      <c r="I37" s="9">
        <v>3</v>
      </c>
      <c r="J37" s="9">
        <v>1.46</v>
      </c>
      <c r="K37" s="9">
        <v>1.2</v>
      </c>
      <c r="L37" s="9">
        <v>344.2155</v>
      </c>
      <c r="M37" s="9">
        <v>100.9486</v>
      </c>
      <c r="N37" s="9">
        <v>29.939</v>
      </c>
      <c r="O37" s="8">
        <v>63.543</v>
      </c>
      <c r="P37" s="8">
        <v>-41.595</v>
      </c>
      <c r="Q37" s="9">
        <v>-1.721</v>
      </c>
      <c r="R37" s="9">
        <v>0.2</v>
      </c>
      <c r="S37">
        <f t="shared" si="2"/>
        <v>5.406924430258688</v>
      </c>
      <c r="T37">
        <f t="shared" si="3"/>
        <v>-0.014900573955976437</v>
      </c>
      <c r="U37" s="5">
        <f t="shared" si="4"/>
        <v>63.63868183341454</v>
      </c>
      <c r="V37" s="5">
        <f t="shared" si="5"/>
        <v>-41.70935008450399</v>
      </c>
      <c r="W37" s="5">
        <f t="shared" si="6"/>
        <v>-1.7225817780868622</v>
      </c>
      <c r="AE37" s="9">
        <f t="shared" si="7"/>
        <v>63.63868183341454</v>
      </c>
      <c r="AF37" s="9">
        <f t="shared" si="8"/>
        <v>-41.70935008450399</v>
      </c>
      <c r="AG37" s="9">
        <f t="shared" si="9"/>
        <v>-1.7225817780868622</v>
      </c>
      <c r="AH37" s="9">
        <f t="shared" si="10"/>
        <v>54</v>
      </c>
      <c r="AI37" s="9">
        <f t="shared" si="11"/>
        <v>0</v>
      </c>
    </row>
    <row r="38" spans="1:35" s="9" customFormat="1" ht="12.75">
      <c r="A38" s="9">
        <v>5</v>
      </c>
      <c r="B38" s="9" t="s">
        <v>56</v>
      </c>
      <c r="C38" s="9">
        <v>44.383</v>
      </c>
      <c r="D38" s="9">
        <v>-18.593</v>
      </c>
      <c r="E38" s="9">
        <v>-1.535</v>
      </c>
      <c r="F38" s="9">
        <v>55</v>
      </c>
      <c r="G38">
        <f t="shared" si="0"/>
        <v>55</v>
      </c>
      <c r="H38">
        <f t="shared" si="1"/>
        <v>0</v>
      </c>
      <c r="I38" s="9">
        <v>3</v>
      </c>
      <c r="J38" s="9">
        <v>1.46</v>
      </c>
      <c r="K38" s="9">
        <v>1.2</v>
      </c>
      <c r="L38" s="9">
        <v>352.0488</v>
      </c>
      <c r="M38" s="9">
        <v>98.912</v>
      </c>
      <c r="N38" s="9">
        <v>37.986</v>
      </c>
      <c r="O38" s="8">
        <v>72.09</v>
      </c>
      <c r="P38" s="8">
        <v>-44.572</v>
      </c>
      <c r="Q38" s="9">
        <v>-0.626</v>
      </c>
      <c r="R38" s="9">
        <v>0.2</v>
      </c>
      <c r="S38">
        <f t="shared" si="2"/>
        <v>5.529969618925513</v>
      </c>
      <c r="T38">
        <f t="shared" si="3"/>
        <v>0.017090264035528158</v>
      </c>
      <c r="U38" s="5">
        <f t="shared" si="4"/>
        <v>72.19888815148792</v>
      </c>
      <c r="V38" s="5">
        <f t="shared" si="5"/>
        <v>-44.67376149231838</v>
      </c>
      <c r="W38" s="5">
        <f t="shared" si="6"/>
        <v>-0.6241318889703088</v>
      </c>
      <c r="AE38" s="9">
        <f t="shared" si="7"/>
        <v>72.19888815148792</v>
      </c>
      <c r="AF38" s="9">
        <f t="shared" si="8"/>
        <v>-44.67376149231838</v>
      </c>
      <c r="AG38" s="9">
        <f t="shared" si="9"/>
        <v>-0.6241318889703088</v>
      </c>
      <c r="AH38" s="9">
        <f t="shared" si="10"/>
        <v>55</v>
      </c>
      <c r="AI38" s="9">
        <f t="shared" si="11"/>
        <v>0</v>
      </c>
    </row>
    <row r="39" spans="1:35" s="12" customFormat="1" ht="12.75">
      <c r="A39" s="12">
        <v>5</v>
      </c>
      <c r="B39" s="12" t="s">
        <v>56</v>
      </c>
      <c r="C39" s="12">
        <v>44.383</v>
      </c>
      <c r="D39" s="12">
        <v>-18.593</v>
      </c>
      <c r="E39" s="12">
        <v>-1.535</v>
      </c>
      <c r="F39" s="12" t="s">
        <v>3</v>
      </c>
      <c r="G39" s="12">
        <f t="shared" si="0"/>
        <v>4</v>
      </c>
      <c r="H39" s="12">
        <f t="shared" si="1"/>
        <v>0</v>
      </c>
      <c r="I39" s="12">
        <v>99</v>
      </c>
      <c r="J39" s="12">
        <v>1.46</v>
      </c>
      <c r="K39" s="12">
        <v>1.2</v>
      </c>
      <c r="L39" s="12">
        <v>341.5848</v>
      </c>
      <c r="M39" s="12">
        <v>97.5352</v>
      </c>
      <c r="N39" s="12">
        <v>41.777</v>
      </c>
      <c r="O39" s="15">
        <v>69.754</v>
      </c>
      <c r="P39" s="15">
        <v>-51.745</v>
      </c>
      <c r="Q39" s="12">
        <v>0.341</v>
      </c>
      <c r="R39" s="12">
        <v>0</v>
      </c>
      <c r="S39" s="12">
        <f t="shared" si="2"/>
        <v>5.365601491289694</v>
      </c>
      <c r="T39" s="12">
        <f t="shared" si="3"/>
        <v>0.03871698786284039</v>
      </c>
      <c r="U39" s="15">
        <f t="shared" si="4"/>
        <v>69.78392057281532</v>
      </c>
      <c r="V39" s="15">
        <f t="shared" si="5"/>
        <v>-51.784414051997715</v>
      </c>
      <c r="W39" s="15">
        <f t="shared" si="6"/>
        <v>0.34207553052366313</v>
      </c>
      <c r="AE39" s="12">
        <f t="shared" si="7"/>
        <v>69.78392057281532</v>
      </c>
      <c r="AF39" s="12">
        <f t="shared" si="8"/>
        <v>-51.784414051997715</v>
      </c>
      <c r="AG39" s="12">
        <f t="shared" si="9"/>
        <v>0.34207553052366313</v>
      </c>
      <c r="AH39" s="12">
        <f t="shared" si="10"/>
        <v>4</v>
      </c>
      <c r="AI39" s="12">
        <f t="shared" si="11"/>
        <v>0</v>
      </c>
    </row>
    <row r="40" spans="1:35" s="9" customFormat="1" ht="12.75">
      <c r="A40" s="9">
        <v>5</v>
      </c>
      <c r="B40" s="9" t="s">
        <v>56</v>
      </c>
      <c r="C40" s="9">
        <v>44.383</v>
      </c>
      <c r="D40" s="9">
        <v>-18.593</v>
      </c>
      <c r="E40" s="9">
        <v>-1.535</v>
      </c>
      <c r="F40" s="9">
        <v>56</v>
      </c>
      <c r="G40">
        <f t="shared" si="0"/>
        <v>56</v>
      </c>
      <c r="H40">
        <f t="shared" si="1"/>
        <v>0</v>
      </c>
      <c r="I40" s="9">
        <v>3</v>
      </c>
      <c r="J40" s="9">
        <v>1.46</v>
      </c>
      <c r="K40" s="9">
        <v>1.2</v>
      </c>
      <c r="L40" s="9">
        <v>356.7914</v>
      </c>
      <c r="M40" s="9">
        <v>101.2718</v>
      </c>
      <c r="N40" s="9">
        <v>33.105</v>
      </c>
      <c r="O40" s="8">
        <v>70.146</v>
      </c>
      <c r="P40" s="8">
        <v>-39.373</v>
      </c>
      <c r="Q40" s="9">
        <v>-1.936</v>
      </c>
      <c r="R40" s="9">
        <v>0.2</v>
      </c>
      <c r="S40">
        <f t="shared" si="2"/>
        <v>5.604466205520088</v>
      </c>
      <c r="T40">
        <f t="shared" si="3"/>
        <v>-0.01997738768417756</v>
      </c>
      <c r="U40" s="5">
        <f t="shared" si="4"/>
        <v>70.26277866489372</v>
      </c>
      <c r="V40" s="5">
        <f t="shared" si="5"/>
        <v>-39.46620726831907</v>
      </c>
      <c r="W40" s="5">
        <f t="shared" si="6"/>
        <v>-1.9383050355989169</v>
      </c>
      <c r="AE40" s="9">
        <f t="shared" si="7"/>
        <v>70.26277866489372</v>
      </c>
      <c r="AF40" s="9">
        <f t="shared" si="8"/>
        <v>-39.46620726831907</v>
      </c>
      <c r="AG40" s="9">
        <f t="shared" si="9"/>
        <v>-1.9383050355989169</v>
      </c>
      <c r="AH40" s="9">
        <f t="shared" si="10"/>
        <v>56</v>
      </c>
      <c r="AI40" s="9">
        <f t="shared" si="11"/>
        <v>0</v>
      </c>
    </row>
    <row r="41" spans="1:35" s="9" customFormat="1" ht="12.75">
      <c r="A41" s="9">
        <v>5</v>
      </c>
      <c r="B41" s="9" t="s">
        <v>56</v>
      </c>
      <c r="C41" s="9">
        <v>44.383</v>
      </c>
      <c r="D41" s="9">
        <v>-18.593</v>
      </c>
      <c r="E41" s="9">
        <v>-1.535</v>
      </c>
      <c r="F41" s="9">
        <v>57</v>
      </c>
      <c r="G41">
        <f t="shared" si="0"/>
        <v>57</v>
      </c>
      <c r="H41">
        <f t="shared" si="1"/>
        <v>0</v>
      </c>
      <c r="I41" s="9">
        <v>3</v>
      </c>
      <c r="J41" s="9">
        <v>1.46</v>
      </c>
      <c r="K41" s="9">
        <v>1.2</v>
      </c>
      <c r="L41" s="9">
        <v>357.2657</v>
      </c>
      <c r="M41" s="9">
        <v>102.4763</v>
      </c>
      <c r="N41" s="9">
        <v>29.272</v>
      </c>
      <c r="O41" s="8">
        <v>67.288</v>
      </c>
      <c r="P41" s="8">
        <v>-36.787</v>
      </c>
      <c r="Q41" s="9">
        <v>-2.413</v>
      </c>
      <c r="R41" s="9">
        <v>0.2</v>
      </c>
      <c r="S41">
        <f t="shared" si="2"/>
        <v>5.611916492498075</v>
      </c>
      <c r="T41">
        <f t="shared" si="3"/>
        <v>-0.03889762944042219</v>
      </c>
      <c r="U41" s="5">
        <f t="shared" si="4"/>
        <v>67.40397378072034</v>
      </c>
      <c r="V41" s="5">
        <f t="shared" si="5"/>
        <v>-36.87905353405076</v>
      </c>
      <c r="W41" s="5">
        <f t="shared" si="6"/>
        <v>-2.4172130881365463</v>
      </c>
      <c r="AE41" s="9">
        <f t="shared" si="7"/>
        <v>67.40397378072034</v>
      </c>
      <c r="AF41" s="9">
        <f t="shared" si="8"/>
        <v>-36.87905353405076</v>
      </c>
      <c r="AG41" s="9">
        <f t="shared" si="9"/>
        <v>-2.4172130881365463</v>
      </c>
      <c r="AH41" s="9">
        <f t="shared" si="10"/>
        <v>57</v>
      </c>
      <c r="AI41" s="9">
        <f t="shared" si="11"/>
        <v>0</v>
      </c>
    </row>
    <row r="42" spans="1:35" s="9" customFormat="1" ht="12.75">
      <c r="A42" s="9">
        <v>5</v>
      </c>
      <c r="B42" s="9" t="s">
        <v>56</v>
      </c>
      <c r="C42" s="9">
        <v>44.383</v>
      </c>
      <c r="D42" s="9">
        <v>-18.593</v>
      </c>
      <c r="E42" s="9">
        <v>-1.535</v>
      </c>
      <c r="F42" s="9">
        <v>59</v>
      </c>
      <c r="G42">
        <f t="shared" si="0"/>
        <v>59</v>
      </c>
      <c r="H42">
        <f t="shared" si="1"/>
        <v>0</v>
      </c>
      <c r="I42" s="9">
        <v>3</v>
      </c>
      <c r="J42" s="9">
        <v>1.46</v>
      </c>
      <c r="K42" s="9">
        <v>1.2</v>
      </c>
      <c r="L42" s="9">
        <v>365.5009</v>
      </c>
      <c r="M42" s="9">
        <v>102.4781</v>
      </c>
      <c r="N42" s="9">
        <v>29.581</v>
      </c>
      <c r="O42" s="8">
        <v>69.708</v>
      </c>
      <c r="P42" s="8">
        <v>-33.84</v>
      </c>
      <c r="Q42" s="9">
        <v>-2.426</v>
      </c>
      <c r="R42" s="9">
        <v>0.2</v>
      </c>
      <c r="S42">
        <f t="shared" si="2"/>
        <v>5.741274711602289</v>
      </c>
      <c r="T42">
        <f t="shared" si="3"/>
        <v>-0.03892590377430438</v>
      </c>
      <c r="U42" s="5">
        <f t="shared" si="4"/>
        <v>69.83499040171883</v>
      </c>
      <c r="V42" s="5">
        <f t="shared" si="5"/>
        <v>-33.91585432445341</v>
      </c>
      <c r="W42" s="5">
        <f t="shared" si="6"/>
        <v>-2.4300680001768953</v>
      </c>
      <c r="AE42" s="9">
        <f t="shared" si="7"/>
        <v>69.83499040171883</v>
      </c>
      <c r="AF42" s="9">
        <f t="shared" si="8"/>
        <v>-33.91585432445341</v>
      </c>
      <c r="AG42" s="9">
        <f t="shared" si="9"/>
        <v>-2.4300680001768953</v>
      </c>
      <c r="AH42" s="9">
        <f t="shared" si="10"/>
        <v>59</v>
      </c>
      <c r="AI42" s="9">
        <f t="shared" si="11"/>
        <v>0</v>
      </c>
    </row>
    <row r="43" spans="1:35" s="9" customFormat="1" ht="12.75">
      <c r="A43" s="9">
        <v>5</v>
      </c>
      <c r="B43" s="9" t="s">
        <v>56</v>
      </c>
      <c r="C43" s="9">
        <v>44.383</v>
      </c>
      <c r="D43" s="9">
        <v>-18.593</v>
      </c>
      <c r="E43" s="9">
        <v>-1.535</v>
      </c>
      <c r="F43" s="9">
        <v>116</v>
      </c>
      <c r="G43">
        <f t="shared" si="0"/>
        <v>116</v>
      </c>
      <c r="H43">
        <f t="shared" si="1"/>
        <v>0</v>
      </c>
      <c r="I43" s="9">
        <v>3</v>
      </c>
      <c r="J43" s="9">
        <v>1.46</v>
      </c>
      <c r="K43" s="9">
        <v>1.2</v>
      </c>
      <c r="L43" s="9">
        <v>367.6398</v>
      </c>
      <c r="M43" s="9">
        <v>102.2323</v>
      </c>
      <c r="N43" s="9">
        <v>32.243</v>
      </c>
      <c r="O43" s="8">
        <v>72.533</v>
      </c>
      <c r="P43" s="8">
        <v>-34.277</v>
      </c>
      <c r="Q43" s="8">
        <v>-2.405</v>
      </c>
      <c r="R43" s="9">
        <v>0.2</v>
      </c>
      <c r="S43">
        <f t="shared" si="2"/>
        <v>5.774872474236104</v>
      </c>
      <c r="T43">
        <f t="shared" si="3"/>
        <v>-0.035064886403042506</v>
      </c>
      <c r="U43" s="5">
        <f t="shared" si="4"/>
        <v>72.66305791489322</v>
      </c>
      <c r="V43" s="5">
        <f t="shared" si="5"/>
        <v>-34.34911408946264</v>
      </c>
      <c r="W43" s="5">
        <f t="shared" si="6"/>
        <v>-2.408871229743546</v>
      </c>
      <c r="AE43" s="9">
        <f t="shared" si="7"/>
        <v>72.66305791489322</v>
      </c>
      <c r="AF43" s="9">
        <f t="shared" si="8"/>
        <v>-34.34911408946264</v>
      </c>
      <c r="AG43" s="9">
        <f t="shared" si="9"/>
        <v>-2.408871229743546</v>
      </c>
      <c r="AH43" s="9">
        <f t="shared" si="10"/>
        <v>116</v>
      </c>
      <c r="AI43" s="9">
        <f t="shared" si="11"/>
        <v>0</v>
      </c>
    </row>
    <row r="44" spans="1:35" s="9" customFormat="1" ht="12.75">
      <c r="A44" s="9">
        <v>5</v>
      </c>
      <c r="B44" s="9" t="s">
        <v>56</v>
      </c>
      <c r="C44" s="9">
        <v>44.383</v>
      </c>
      <c r="D44" s="9">
        <v>-18.593</v>
      </c>
      <c r="E44" s="9">
        <v>-1.535</v>
      </c>
      <c r="F44" s="9">
        <v>119</v>
      </c>
      <c r="G44">
        <f t="shared" si="0"/>
        <v>119</v>
      </c>
      <c r="H44">
        <f t="shared" si="1"/>
        <v>0</v>
      </c>
      <c r="I44" s="9">
        <v>3</v>
      </c>
      <c r="J44" s="9">
        <v>1.46</v>
      </c>
      <c r="K44" s="9">
        <v>1.2</v>
      </c>
      <c r="L44" s="9">
        <v>368.2136</v>
      </c>
      <c r="M44" s="9">
        <v>101.4194</v>
      </c>
      <c r="N44" s="9">
        <v>37.495</v>
      </c>
      <c r="O44" s="8">
        <v>77.293</v>
      </c>
      <c r="P44" s="8">
        <v>-36.542</v>
      </c>
      <c r="Q44" s="9">
        <v>-2.111</v>
      </c>
      <c r="R44" s="9">
        <v>0.2</v>
      </c>
      <c r="S44">
        <f t="shared" si="2"/>
        <v>5.783885703559253</v>
      </c>
      <c r="T44">
        <f t="shared" si="3"/>
        <v>-0.022295883062526833</v>
      </c>
      <c r="U44" s="5">
        <f t="shared" si="4"/>
        <v>77.42401402296392</v>
      </c>
      <c r="V44" s="5">
        <f t="shared" si="5"/>
        <v>-36.613351320054676</v>
      </c>
      <c r="W44" s="5">
        <f t="shared" si="6"/>
        <v>-2.1131442785604797</v>
      </c>
      <c r="AE44" s="9">
        <f t="shared" si="7"/>
        <v>77.42401402296392</v>
      </c>
      <c r="AF44" s="9">
        <f t="shared" si="8"/>
        <v>-36.613351320054676</v>
      </c>
      <c r="AG44" s="9">
        <f t="shared" si="9"/>
        <v>-2.1131442785604797</v>
      </c>
      <c r="AH44" s="9">
        <f t="shared" si="10"/>
        <v>119</v>
      </c>
      <c r="AI44" s="9">
        <f t="shared" si="11"/>
        <v>0</v>
      </c>
    </row>
    <row r="45" spans="1:35" s="9" customFormat="1" ht="12.75">
      <c r="A45" s="9">
        <v>5</v>
      </c>
      <c r="B45" s="9" t="s">
        <v>56</v>
      </c>
      <c r="C45" s="9">
        <v>44.383</v>
      </c>
      <c r="D45" s="9">
        <v>-18.593</v>
      </c>
      <c r="E45" s="9">
        <v>-1.535</v>
      </c>
      <c r="F45" s="9">
        <v>120</v>
      </c>
      <c r="G45">
        <f t="shared" si="0"/>
        <v>120</v>
      </c>
      <c r="H45">
        <f t="shared" si="1"/>
        <v>0</v>
      </c>
      <c r="I45" s="9">
        <v>3</v>
      </c>
      <c r="J45" s="9">
        <v>1.46</v>
      </c>
      <c r="K45" s="9">
        <v>1.2</v>
      </c>
      <c r="L45" s="9">
        <v>374.2894</v>
      </c>
      <c r="M45" s="9">
        <v>101.7819</v>
      </c>
      <c r="N45" s="9">
        <v>36.953</v>
      </c>
      <c r="O45" s="8">
        <v>78.35</v>
      </c>
      <c r="P45" s="8">
        <v>-33.11</v>
      </c>
      <c r="Q45" s="9">
        <v>-2.309</v>
      </c>
      <c r="R45" s="9">
        <v>0.2</v>
      </c>
      <c r="S45">
        <f t="shared" si="2"/>
        <v>5.8793241467826585</v>
      </c>
      <c r="T45">
        <f t="shared" si="3"/>
        <v>-0.027990019747158312</v>
      </c>
      <c r="U45" s="5">
        <f t="shared" si="4"/>
        <v>78.48771925366586</v>
      </c>
      <c r="V45" s="5">
        <f t="shared" si="5"/>
        <v>-33.16772142232825</v>
      </c>
      <c r="W45" s="5">
        <f t="shared" si="6"/>
        <v>-2.311978787329299</v>
      </c>
      <c r="AE45" s="9">
        <f t="shared" si="7"/>
        <v>78.48771925366586</v>
      </c>
      <c r="AF45" s="9">
        <f t="shared" si="8"/>
        <v>-33.16772142232825</v>
      </c>
      <c r="AG45" s="9">
        <f t="shared" si="9"/>
        <v>-2.311978787329299</v>
      </c>
      <c r="AH45" s="9">
        <f t="shared" si="10"/>
        <v>120</v>
      </c>
      <c r="AI45" s="9">
        <f t="shared" si="11"/>
        <v>0</v>
      </c>
    </row>
    <row r="46" spans="1:35" s="9" customFormat="1" ht="12.75">
      <c r="A46" s="9">
        <v>5</v>
      </c>
      <c r="B46" s="9" t="s">
        <v>56</v>
      </c>
      <c r="C46" s="9">
        <v>44.383</v>
      </c>
      <c r="D46" s="9">
        <v>-18.593</v>
      </c>
      <c r="E46" s="9">
        <v>-1.535</v>
      </c>
      <c r="F46" s="9">
        <v>121</v>
      </c>
      <c r="G46">
        <f t="shared" si="0"/>
        <v>121</v>
      </c>
      <c r="H46">
        <f t="shared" si="1"/>
        <v>0</v>
      </c>
      <c r="I46" s="9">
        <v>3</v>
      </c>
      <c r="J46" s="9">
        <v>1.46</v>
      </c>
      <c r="K46" s="9">
        <v>1.2</v>
      </c>
      <c r="L46" s="9">
        <v>376.413</v>
      </c>
      <c r="M46" s="9">
        <v>101.5312</v>
      </c>
      <c r="N46" s="9">
        <v>39.031</v>
      </c>
      <c r="O46" s="8">
        <v>80.756</v>
      </c>
      <c r="P46" s="8">
        <v>-32.722</v>
      </c>
      <c r="Q46" s="9">
        <v>-2.213</v>
      </c>
      <c r="R46" s="9">
        <v>0.2</v>
      </c>
      <c r="S46">
        <f t="shared" si="2"/>
        <v>5.912681577578475</v>
      </c>
      <c r="T46">
        <f t="shared" si="3"/>
        <v>-0.024052033355883573</v>
      </c>
      <c r="U46" s="5">
        <f t="shared" si="4"/>
        <v>80.89481243049406</v>
      </c>
      <c r="V46" s="5">
        <f t="shared" si="5"/>
        <v>-32.77575008913349</v>
      </c>
      <c r="W46" s="5">
        <f t="shared" si="6"/>
        <v>-2.2160893743758203</v>
      </c>
      <c r="AE46" s="9">
        <f t="shared" si="7"/>
        <v>80.89481243049406</v>
      </c>
      <c r="AF46" s="9">
        <f t="shared" si="8"/>
        <v>-32.77575008913349</v>
      </c>
      <c r="AG46" s="9">
        <f t="shared" si="9"/>
        <v>-2.2160893743758203</v>
      </c>
      <c r="AH46" s="9">
        <f t="shared" si="10"/>
        <v>121</v>
      </c>
      <c r="AI46" s="9">
        <f t="shared" si="11"/>
        <v>0</v>
      </c>
    </row>
    <row r="47" spans="1:35" s="9" customFormat="1" ht="12.75">
      <c r="A47" s="9">
        <v>5</v>
      </c>
      <c r="B47" s="9" t="s">
        <v>56</v>
      </c>
      <c r="C47" s="9">
        <v>44.383</v>
      </c>
      <c r="D47" s="9">
        <v>-18.593</v>
      </c>
      <c r="E47" s="9">
        <v>-1.535</v>
      </c>
      <c r="F47" s="9">
        <v>122</v>
      </c>
      <c r="G47">
        <f t="shared" si="0"/>
        <v>122</v>
      </c>
      <c r="H47">
        <f t="shared" si="1"/>
        <v>0</v>
      </c>
      <c r="I47" s="9">
        <v>3</v>
      </c>
      <c r="J47" s="9">
        <v>1.46</v>
      </c>
      <c r="K47" s="9">
        <v>1.2</v>
      </c>
      <c r="L47" s="9">
        <v>378.0393</v>
      </c>
      <c r="M47" s="9">
        <v>102.1179</v>
      </c>
      <c r="N47" s="9">
        <v>34.705</v>
      </c>
      <c r="O47" s="8">
        <v>77.026</v>
      </c>
      <c r="P47" s="8">
        <v>-30.323</v>
      </c>
      <c r="Q47" s="9">
        <v>-2.429</v>
      </c>
      <c r="R47" s="9">
        <v>0.2</v>
      </c>
      <c r="S47">
        <f t="shared" si="2"/>
        <v>5.938227438241141</v>
      </c>
      <c r="T47">
        <f t="shared" si="3"/>
        <v>-0.03326789540518926</v>
      </c>
      <c r="U47" s="5">
        <f t="shared" si="4"/>
        <v>77.16653150248948</v>
      </c>
      <c r="V47" s="5">
        <f t="shared" si="5"/>
        <v>-30.372941476830448</v>
      </c>
      <c r="W47" s="5">
        <f t="shared" si="6"/>
        <v>-2.4326755285501465</v>
      </c>
      <c r="AE47" s="9">
        <f t="shared" si="7"/>
        <v>77.16653150248948</v>
      </c>
      <c r="AF47" s="9">
        <f t="shared" si="8"/>
        <v>-30.372941476830448</v>
      </c>
      <c r="AG47" s="9">
        <f t="shared" si="9"/>
        <v>-2.4326755285501465</v>
      </c>
      <c r="AH47" s="9">
        <f t="shared" si="10"/>
        <v>122</v>
      </c>
      <c r="AI47" s="9">
        <f t="shared" si="11"/>
        <v>0</v>
      </c>
    </row>
    <row r="48" spans="1:35" s="9" customFormat="1" ht="12.75">
      <c r="A48" s="9">
        <v>5</v>
      </c>
      <c r="B48" s="9" t="s">
        <v>56</v>
      </c>
      <c r="C48" s="9">
        <v>44.383</v>
      </c>
      <c r="D48" s="9">
        <v>-18.593</v>
      </c>
      <c r="E48" s="9">
        <v>-1.535</v>
      </c>
      <c r="F48" s="9">
        <v>115</v>
      </c>
      <c r="G48">
        <f t="shared" si="0"/>
        <v>115</v>
      </c>
      <c r="H48">
        <f t="shared" si="1"/>
        <v>0</v>
      </c>
      <c r="I48" s="9">
        <v>3</v>
      </c>
      <c r="J48" s="9">
        <v>1.46</v>
      </c>
      <c r="K48" s="9">
        <v>1.2</v>
      </c>
      <c r="L48" s="9">
        <v>374.8142</v>
      </c>
      <c r="M48" s="9">
        <v>102.5305</v>
      </c>
      <c r="N48" s="9">
        <v>33.104</v>
      </c>
      <c r="O48" s="8">
        <v>74.906</v>
      </c>
      <c r="P48" s="8">
        <v>-31.341</v>
      </c>
      <c r="Q48" s="9">
        <v>-2.59</v>
      </c>
      <c r="R48" s="9">
        <v>0.2</v>
      </c>
      <c r="S48">
        <f t="shared" si="2"/>
        <v>5.887567685905678</v>
      </c>
      <c r="T48">
        <f t="shared" si="3"/>
        <v>-0.03974900104954515</v>
      </c>
      <c r="U48" s="5">
        <f t="shared" si="4"/>
        <v>75.04418053220279</v>
      </c>
      <c r="V48" s="5">
        <f t="shared" si="5"/>
        <v>-31.398243223201206</v>
      </c>
      <c r="W48" s="5">
        <f t="shared" si="6"/>
        <v>-2.5944783078897293</v>
      </c>
      <c r="AE48" s="9">
        <f t="shared" si="7"/>
        <v>75.04418053220279</v>
      </c>
      <c r="AF48" s="9">
        <f t="shared" si="8"/>
        <v>-31.398243223201206</v>
      </c>
      <c r="AG48" s="9">
        <f t="shared" si="9"/>
        <v>-2.5944783078897293</v>
      </c>
      <c r="AH48" s="9">
        <f t="shared" si="10"/>
        <v>115</v>
      </c>
      <c r="AI48" s="9">
        <f t="shared" si="11"/>
        <v>0</v>
      </c>
    </row>
    <row r="49" spans="1:35" s="9" customFormat="1" ht="12.75">
      <c r="A49" s="9">
        <v>5</v>
      </c>
      <c r="B49" s="9" t="s">
        <v>56</v>
      </c>
      <c r="C49" s="9">
        <v>44.383</v>
      </c>
      <c r="D49" s="9">
        <v>-18.593</v>
      </c>
      <c r="E49" s="9">
        <v>-1.535</v>
      </c>
      <c r="F49" s="9">
        <v>112</v>
      </c>
      <c r="G49">
        <f t="shared" si="0"/>
        <v>112</v>
      </c>
      <c r="H49">
        <f t="shared" si="1"/>
        <v>0</v>
      </c>
      <c r="I49" s="9">
        <v>3</v>
      </c>
      <c r="J49" s="9">
        <v>1.46</v>
      </c>
      <c r="K49" s="9">
        <v>1.2</v>
      </c>
      <c r="L49" s="9">
        <v>382.9511</v>
      </c>
      <c r="M49" s="9">
        <v>103.009</v>
      </c>
      <c r="N49" s="9">
        <v>30.81</v>
      </c>
      <c r="O49" s="8">
        <v>74.062</v>
      </c>
      <c r="P49" s="8">
        <v>-26.737</v>
      </c>
      <c r="Q49" s="9">
        <v>-2.73</v>
      </c>
      <c r="R49" s="9">
        <v>0.2</v>
      </c>
      <c r="S49">
        <f t="shared" si="2"/>
        <v>6.015381812220651</v>
      </c>
      <c r="T49">
        <f t="shared" si="3"/>
        <v>-0.04726526147325849</v>
      </c>
      <c r="U49" s="5">
        <f t="shared" si="4"/>
        <v>74.20607022786339</v>
      </c>
      <c r="V49" s="5">
        <f t="shared" si="5"/>
        <v>-26.77629605397577</v>
      </c>
      <c r="W49" s="5">
        <f t="shared" si="6"/>
        <v>-2.7354253241491473</v>
      </c>
      <c r="AE49" s="9">
        <f t="shared" si="7"/>
        <v>74.20607022786339</v>
      </c>
      <c r="AF49" s="9">
        <f t="shared" si="8"/>
        <v>-26.77629605397577</v>
      </c>
      <c r="AG49" s="9">
        <f t="shared" si="9"/>
        <v>-2.7354253241491473</v>
      </c>
      <c r="AH49" s="9">
        <f t="shared" si="10"/>
        <v>112</v>
      </c>
      <c r="AI49" s="9">
        <f t="shared" si="11"/>
        <v>0</v>
      </c>
    </row>
    <row r="50" spans="1:35" s="6" customFormat="1" ht="12.75">
      <c r="A50" s="6">
        <v>5</v>
      </c>
      <c r="B50" s="9" t="s">
        <v>56</v>
      </c>
      <c r="C50" s="9">
        <v>44.383</v>
      </c>
      <c r="D50" s="9">
        <v>-18.593</v>
      </c>
      <c r="E50" s="9">
        <v>-1.535</v>
      </c>
      <c r="F50" s="6" t="s">
        <v>67</v>
      </c>
      <c r="G50" s="6">
        <f t="shared" si="0"/>
        <v>69</v>
      </c>
      <c r="H50" s="6">
        <f t="shared" si="1"/>
        <v>1</v>
      </c>
      <c r="I50" s="6">
        <v>3</v>
      </c>
      <c r="J50" s="6">
        <v>1.46</v>
      </c>
      <c r="K50" s="6">
        <v>1.2</v>
      </c>
      <c r="L50" s="6">
        <v>374.6231</v>
      </c>
      <c r="M50" s="6">
        <v>103.3535</v>
      </c>
      <c r="N50" s="6">
        <v>27.107</v>
      </c>
      <c r="O50" s="7">
        <v>69.331</v>
      </c>
      <c r="P50" s="7">
        <v>-29.101</v>
      </c>
      <c r="Q50" s="6">
        <v>-2.702</v>
      </c>
      <c r="R50" s="6">
        <v>0.2</v>
      </c>
      <c r="S50" s="6">
        <f t="shared" si="2"/>
        <v>5.884565894125173</v>
      </c>
      <c r="T50" s="6">
        <f t="shared" si="3"/>
        <v>-0.052676654819066915</v>
      </c>
      <c r="U50" s="7">
        <f t="shared" si="4"/>
        <v>69.46814586010132</v>
      </c>
      <c r="V50" s="7">
        <f t="shared" si="5"/>
        <v>-29.158030472032138</v>
      </c>
      <c r="W50" s="7">
        <f t="shared" si="6"/>
        <v>-2.7075110373716056</v>
      </c>
      <c r="X50" s="8">
        <f>U50-U51</f>
        <v>0.25304348260245035</v>
      </c>
      <c r="Y50" s="8">
        <f>V50-V51</f>
        <v>0.6350275920758008</v>
      </c>
      <c r="Z50" s="8">
        <f>W50-W51</f>
        <v>0.14754760296736524</v>
      </c>
      <c r="AA50" s="9">
        <f>X50/2+U51</f>
        <v>69.3416241188001</v>
      </c>
      <c r="AB50" s="9">
        <f>Y50/2+V51</f>
        <v>-29.47554426807004</v>
      </c>
      <c r="AC50" s="9">
        <f>Z50/2+W51</f>
        <v>-2.781284838855288</v>
      </c>
      <c r="AE50" s="9">
        <f t="shared" si="7"/>
        <v>69.3416241188001</v>
      </c>
      <c r="AF50" s="9">
        <f t="shared" si="8"/>
        <v>-29.47554426807004</v>
      </c>
      <c r="AG50" s="9">
        <f t="shared" si="9"/>
        <v>-2.781284838855288</v>
      </c>
      <c r="AH50" s="9">
        <f t="shared" si="10"/>
        <v>69</v>
      </c>
      <c r="AI50" s="9">
        <f t="shared" si="11"/>
        <v>1</v>
      </c>
    </row>
    <row r="51" spans="1:35" s="9" customFormat="1" ht="12.75">
      <c r="A51" s="9">
        <v>5</v>
      </c>
      <c r="B51" s="9" t="s">
        <v>56</v>
      </c>
      <c r="C51" s="9">
        <v>44.383</v>
      </c>
      <c r="D51" s="9">
        <v>-18.593</v>
      </c>
      <c r="E51" s="9">
        <v>-1.535</v>
      </c>
      <c r="F51" s="9" t="s">
        <v>68</v>
      </c>
      <c r="G51">
        <f t="shared" si="0"/>
        <v>69</v>
      </c>
      <c r="H51">
        <f t="shared" si="1"/>
        <v>2</v>
      </c>
      <c r="I51" s="9">
        <v>3</v>
      </c>
      <c r="J51" s="9">
        <v>1.46</v>
      </c>
      <c r="K51" s="9">
        <v>1.2</v>
      </c>
      <c r="L51" s="9">
        <v>373.0257</v>
      </c>
      <c r="M51" s="9">
        <v>103.6952</v>
      </c>
      <c r="N51" s="9">
        <v>27.137</v>
      </c>
      <c r="O51" s="8">
        <v>69.08</v>
      </c>
      <c r="P51" s="8">
        <v>-29.732</v>
      </c>
      <c r="Q51" s="9">
        <v>-2.849</v>
      </c>
      <c r="R51" s="9">
        <v>0.2</v>
      </c>
      <c r="S51">
        <f t="shared" si="2"/>
        <v>5.85947399360095</v>
      </c>
      <c r="T51">
        <f t="shared" si="3"/>
        <v>-0.05804406586772526</v>
      </c>
      <c r="U51" s="5">
        <f t="shared" si="4"/>
        <v>69.21510237749887</v>
      </c>
      <c r="V51" s="5">
        <f t="shared" si="5"/>
        <v>-29.79305806410794</v>
      </c>
      <c r="W51" s="5">
        <f t="shared" si="6"/>
        <v>-2.855058640338971</v>
      </c>
      <c r="AE51" s="9">
        <f t="shared" si="7"/>
        <v>69.21510237749887</v>
      </c>
      <c r="AF51" s="9">
        <f t="shared" si="8"/>
        <v>-29.79305806410794</v>
      </c>
      <c r="AG51" s="9">
        <f t="shared" si="9"/>
        <v>-2.855058640338971</v>
      </c>
      <c r="AH51" s="9">
        <f t="shared" si="10"/>
        <v>69</v>
      </c>
      <c r="AI51" s="9">
        <f t="shared" si="11"/>
        <v>2</v>
      </c>
    </row>
    <row r="52" spans="1:35" s="9" customFormat="1" ht="12.75">
      <c r="A52" s="9">
        <v>5</v>
      </c>
      <c r="B52" s="9" t="s">
        <v>56</v>
      </c>
      <c r="C52" s="9">
        <v>44.383</v>
      </c>
      <c r="D52" s="9">
        <v>-18.593</v>
      </c>
      <c r="E52" s="9">
        <v>-1.535</v>
      </c>
      <c r="F52" s="9">
        <v>67</v>
      </c>
      <c r="G52">
        <f t="shared" si="0"/>
        <v>67</v>
      </c>
      <c r="H52">
        <f t="shared" si="1"/>
        <v>0</v>
      </c>
      <c r="I52" s="9">
        <v>3</v>
      </c>
      <c r="J52" s="9">
        <v>1.46</v>
      </c>
      <c r="K52" s="9">
        <v>1.2</v>
      </c>
      <c r="L52" s="9">
        <v>371.3026</v>
      </c>
      <c r="M52" s="9">
        <v>104.0971</v>
      </c>
      <c r="N52" s="9">
        <v>24.986</v>
      </c>
      <c r="O52" s="8">
        <v>66.827</v>
      </c>
      <c r="P52" s="8">
        <v>-29.457</v>
      </c>
      <c r="Q52" s="9">
        <v>-2.882</v>
      </c>
      <c r="R52" s="9">
        <v>0.2</v>
      </c>
      <c r="S52">
        <f t="shared" si="2"/>
        <v>5.832407602093948</v>
      </c>
      <c r="T52">
        <f t="shared" si="3"/>
        <v>-0.06435709630511388</v>
      </c>
      <c r="U52" s="5">
        <f t="shared" si="4"/>
        <v>66.9612900282435</v>
      </c>
      <c r="V52" s="5">
        <f t="shared" si="5"/>
        <v>-29.521222079518118</v>
      </c>
      <c r="W52" s="5">
        <f t="shared" si="6"/>
        <v>-2.888347875840495</v>
      </c>
      <c r="AE52" s="9">
        <f t="shared" si="7"/>
        <v>66.9612900282435</v>
      </c>
      <c r="AF52" s="9">
        <f t="shared" si="8"/>
        <v>-29.521222079518118</v>
      </c>
      <c r="AG52" s="9">
        <f t="shared" si="9"/>
        <v>-2.888347875840495</v>
      </c>
      <c r="AH52" s="9">
        <f t="shared" si="10"/>
        <v>67</v>
      </c>
      <c r="AI52" s="9">
        <f t="shared" si="11"/>
        <v>0</v>
      </c>
    </row>
    <row r="53" spans="1:35" s="9" customFormat="1" ht="12.75">
      <c r="A53" s="9">
        <v>5</v>
      </c>
      <c r="B53" s="9" t="s">
        <v>56</v>
      </c>
      <c r="C53" s="9">
        <v>44.383</v>
      </c>
      <c r="D53" s="9">
        <v>-18.593</v>
      </c>
      <c r="E53" s="9">
        <v>-1.535</v>
      </c>
      <c r="F53" s="9">
        <v>63</v>
      </c>
      <c r="G53">
        <f t="shared" si="0"/>
        <v>63</v>
      </c>
      <c r="H53">
        <f t="shared" si="1"/>
        <v>0</v>
      </c>
      <c r="I53" s="9">
        <v>3</v>
      </c>
      <c r="J53" s="9">
        <v>1.46</v>
      </c>
      <c r="K53" s="9">
        <v>1.2</v>
      </c>
      <c r="L53" s="9">
        <v>358.2687</v>
      </c>
      <c r="M53" s="9">
        <v>103.9994</v>
      </c>
      <c r="N53" s="9">
        <v>22.585</v>
      </c>
      <c r="O53" s="8">
        <v>62.252</v>
      </c>
      <c r="P53" s="8">
        <v>-32.333</v>
      </c>
      <c r="Q53" s="9">
        <v>-2.693</v>
      </c>
      <c r="R53" s="9">
        <v>0.2</v>
      </c>
      <c r="S53">
        <f t="shared" si="2"/>
        <v>5.6276715796558285</v>
      </c>
      <c r="T53">
        <f t="shared" si="3"/>
        <v>-0.06282242829383522</v>
      </c>
      <c r="U53" s="5">
        <f t="shared" si="4"/>
        <v>62.37027426476019</v>
      </c>
      <c r="V53" s="5">
        <f t="shared" si="5"/>
        <v>-32.42415767236687</v>
      </c>
      <c r="W53" s="5">
        <f t="shared" si="6"/>
        <v>-2.6991895562587866</v>
      </c>
      <c r="AE53" s="9">
        <f t="shared" si="7"/>
        <v>62.37027426476019</v>
      </c>
      <c r="AF53" s="9">
        <f t="shared" si="8"/>
        <v>-32.42415767236687</v>
      </c>
      <c r="AG53" s="9">
        <f t="shared" si="9"/>
        <v>-2.6991895562587866</v>
      </c>
      <c r="AH53" s="9">
        <f t="shared" si="10"/>
        <v>63</v>
      </c>
      <c r="AI53" s="9">
        <f t="shared" si="11"/>
        <v>0</v>
      </c>
    </row>
    <row r="54" spans="1:35" s="9" customFormat="1" ht="12.75">
      <c r="A54" s="9">
        <v>5</v>
      </c>
      <c r="B54" s="9" t="s">
        <v>56</v>
      </c>
      <c r="C54" s="9">
        <v>44.383</v>
      </c>
      <c r="D54" s="9">
        <v>-18.593</v>
      </c>
      <c r="E54" s="9">
        <v>-1.535</v>
      </c>
      <c r="F54" s="9">
        <v>65</v>
      </c>
      <c r="G54">
        <f t="shared" si="0"/>
        <v>65</v>
      </c>
      <c r="H54">
        <f t="shared" si="1"/>
        <v>0</v>
      </c>
      <c r="I54" s="9">
        <v>3</v>
      </c>
      <c r="J54" s="9">
        <v>1.46</v>
      </c>
      <c r="K54" s="9">
        <v>1.2</v>
      </c>
      <c r="L54" s="9">
        <v>369.6139</v>
      </c>
      <c r="M54" s="9">
        <v>106.8742</v>
      </c>
      <c r="N54" s="9">
        <v>21.25</v>
      </c>
      <c r="O54" s="8">
        <v>63.149</v>
      </c>
      <c r="P54" s="8">
        <v>-28.299</v>
      </c>
      <c r="Q54" s="9">
        <v>-3.565</v>
      </c>
      <c r="R54" s="9">
        <v>0.2</v>
      </c>
      <c r="S54">
        <f t="shared" si="2"/>
        <v>5.805881564523363</v>
      </c>
      <c r="T54">
        <f t="shared" si="3"/>
        <v>-0.107979681096535</v>
      </c>
      <c r="U54" s="5">
        <f t="shared" si="4"/>
        <v>63.28056005938751</v>
      </c>
      <c r="V54" s="5">
        <f t="shared" si="5"/>
        <v>-28.366602639904542</v>
      </c>
      <c r="W54" s="5">
        <f t="shared" si="6"/>
        <v>-3.575888856703167</v>
      </c>
      <c r="AE54" s="9">
        <f t="shared" si="7"/>
        <v>63.28056005938751</v>
      </c>
      <c r="AF54" s="9">
        <f t="shared" si="8"/>
        <v>-28.366602639904542</v>
      </c>
      <c r="AG54" s="9">
        <f t="shared" si="9"/>
        <v>-3.575888856703167</v>
      </c>
      <c r="AH54" s="9">
        <f t="shared" si="10"/>
        <v>65</v>
      </c>
      <c r="AI54" s="9">
        <f t="shared" si="11"/>
        <v>0</v>
      </c>
    </row>
    <row r="55" spans="1:35" s="6" customFormat="1" ht="12.75">
      <c r="A55" s="6">
        <v>5</v>
      </c>
      <c r="B55" s="9" t="s">
        <v>56</v>
      </c>
      <c r="C55" s="9">
        <v>44.383</v>
      </c>
      <c r="D55" s="9">
        <v>-18.593</v>
      </c>
      <c r="E55" s="9">
        <v>-1.535</v>
      </c>
      <c r="F55" s="6" t="s">
        <v>69</v>
      </c>
      <c r="G55" s="6">
        <f t="shared" si="0"/>
        <v>37</v>
      </c>
      <c r="H55" s="6">
        <f t="shared" si="1"/>
        <v>1</v>
      </c>
      <c r="I55" s="6">
        <v>3</v>
      </c>
      <c r="J55" s="6">
        <v>1.46</v>
      </c>
      <c r="K55" s="6">
        <v>1.2</v>
      </c>
      <c r="L55" s="6">
        <v>344.9171</v>
      </c>
      <c r="M55" s="6">
        <v>106.2878</v>
      </c>
      <c r="N55" s="6">
        <v>17.333</v>
      </c>
      <c r="O55" s="7">
        <v>55.568</v>
      </c>
      <c r="P55" s="7">
        <v>-31.724</v>
      </c>
      <c r="Q55" s="6">
        <v>-2.984</v>
      </c>
      <c r="R55" s="6">
        <v>0.2</v>
      </c>
      <c r="S55" s="6">
        <f t="shared" si="2"/>
        <v>5.4179451372874805</v>
      </c>
      <c r="T55" s="6">
        <f t="shared" si="3"/>
        <v>-0.09876853143620967</v>
      </c>
      <c r="U55" s="7">
        <f t="shared" si="4"/>
        <v>55.664726620313346</v>
      </c>
      <c r="V55" s="7">
        <f t="shared" si="5"/>
        <v>-31.837088539735003</v>
      </c>
      <c r="W55" s="7">
        <f t="shared" si="6"/>
        <v>-2.994033698199041</v>
      </c>
      <c r="X55" s="8">
        <f>U55-U56</f>
        <v>-0.5790979745370421</v>
      </c>
      <c r="Y55" s="8">
        <f>V55-V56</f>
        <v>-0.42407343862209856</v>
      </c>
      <c r="Z55" s="8">
        <f>W55-W56</f>
        <v>0.14574392521062451</v>
      </c>
      <c r="AA55" s="9">
        <f>X55/2+U56</f>
        <v>55.95427560758186</v>
      </c>
      <c r="AB55" s="9">
        <f>Y55/2+V56</f>
        <v>-31.625051820423955</v>
      </c>
      <c r="AC55" s="9">
        <f>Z55/2+W56</f>
        <v>-3.0669056608043537</v>
      </c>
      <c r="AE55" s="9">
        <f t="shared" si="7"/>
        <v>55.95427560758186</v>
      </c>
      <c r="AF55" s="9">
        <f t="shared" si="8"/>
        <v>-31.625051820423955</v>
      </c>
      <c r="AG55" s="9">
        <f t="shared" si="9"/>
        <v>-3.0669056608043537</v>
      </c>
      <c r="AH55" s="9">
        <f t="shared" si="10"/>
        <v>37</v>
      </c>
      <c r="AI55" s="9">
        <f t="shared" si="11"/>
        <v>1</v>
      </c>
    </row>
    <row r="56" spans="1:35" s="9" customFormat="1" ht="12.75">
      <c r="A56" s="9">
        <v>5</v>
      </c>
      <c r="B56" s="9" t="s">
        <v>56</v>
      </c>
      <c r="C56" s="9">
        <v>44.383</v>
      </c>
      <c r="D56" s="9">
        <v>-18.593</v>
      </c>
      <c r="E56" s="9">
        <v>-1.535</v>
      </c>
      <c r="F56" s="9" t="s">
        <v>70</v>
      </c>
      <c r="G56">
        <f t="shared" si="0"/>
        <v>37</v>
      </c>
      <c r="H56">
        <f t="shared" si="1"/>
        <v>2</v>
      </c>
      <c r="I56" s="9">
        <v>3</v>
      </c>
      <c r="J56" s="9">
        <v>1.46</v>
      </c>
      <c r="K56" s="9">
        <v>1.2</v>
      </c>
      <c r="L56" s="9">
        <v>347.5271</v>
      </c>
      <c r="M56" s="9">
        <v>106.7908</v>
      </c>
      <c r="N56" s="9">
        <v>17.415</v>
      </c>
      <c r="O56" s="8">
        <v>56.143</v>
      </c>
      <c r="P56" s="8">
        <v>-31.304</v>
      </c>
      <c r="Q56" s="9">
        <v>-3.129</v>
      </c>
      <c r="R56" s="9">
        <v>0.2</v>
      </c>
      <c r="S56">
        <f t="shared" si="2"/>
        <v>5.458942921416828</v>
      </c>
      <c r="T56">
        <f t="shared" si="3"/>
        <v>-0.10666963695998799</v>
      </c>
      <c r="U56" s="5">
        <f t="shared" si="4"/>
        <v>56.24382459485039</v>
      </c>
      <c r="V56" s="5">
        <f t="shared" si="5"/>
        <v>-31.413015101112904</v>
      </c>
      <c r="W56" s="5">
        <f t="shared" si="6"/>
        <v>-3.1397776234096657</v>
      </c>
      <c r="AE56" s="9">
        <f t="shared" si="7"/>
        <v>56.24382459485039</v>
      </c>
      <c r="AF56" s="9">
        <f t="shared" si="8"/>
        <v>-31.413015101112904</v>
      </c>
      <c r="AG56" s="9">
        <f t="shared" si="9"/>
        <v>-3.1397776234096657</v>
      </c>
      <c r="AH56" s="9">
        <f t="shared" si="10"/>
        <v>37</v>
      </c>
      <c r="AI56" s="9">
        <f t="shared" si="11"/>
        <v>2</v>
      </c>
    </row>
    <row r="57" spans="1:35" s="9" customFormat="1" ht="12.75">
      <c r="A57" s="9">
        <v>5</v>
      </c>
      <c r="B57" s="9" t="s">
        <v>56</v>
      </c>
      <c r="C57" s="9">
        <v>44.383</v>
      </c>
      <c r="D57" s="9">
        <v>-18.593</v>
      </c>
      <c r="E57" s="9">
        <v>-1.535</v>
      </c>
      <c r="F57" s="9">
        <v>36</v>
      </c>
      <c r="G57">
        <f t="shared" si="0"/>
        <v>36</v>
      </c>
      <c r="H57">
        <f t="shared" si="1"/>
        <v>0</v>
      </c>
      <c r="I57" s="9">
        <v>3</v>
      </c>
      <c r="J57" s="9">
        <v>1.46</v>
      </c>
      <c r="K57" s="9">
        <v>1.2</v>
      </c>
      <c r="L57" s="9">
        <v>349.1858</v>
      </c>
      <c r="M57" s="9">
        <v>107.9294</v>
      </c>
      <c r="N57" s="9">
        <v>12.828</v>
      </c>
      <c r="O57" s="8">
        <v>53.268</v>
      </c>
      <c r="P57" s="8">
        <v>-27.709</v>
      </c>
      <c r="Q57" s="9">
        <v>-2.869</v>
      </c>
      <c r="R57" s="9">
        <v>0.2</v>
      </c>
      <c r="S57">
        <f t="shared" si="2"/>
        <v>5.484997720089374</v>
      </c>
      <c r="T57">
        <f t="shared" si="3"/>
        <v>-0.12455472393687472</v>
      </c>
      <c r="U57" s="5">
        <f t="shared" si="4"/>
        <v>53.371540969293534</v>
      </c>
      <c r="V57" s="5">
        <f t="shared" si="5"/>
        <v>-27.81444894475309</v>
      </c>
      <c r="W57" s="5">
        <f t="shared" si="6"/>
        <v>-2.881083179017394</v>
      </c>
      <c r="AE57" s="9">
        <f t="shared" si="7"/>
        <v>53.371540969293534</v>
      </c>
      <c r="AF57" s="9">
        <f t="shared" si="8"/>
        <v>-27.81444894475309</v>
      </c>
      <c r="AG57" s="9">
        <f t="shared" si="9"/>
        <v>-2.881083179017394</v>
      </c>
      <c r="AH57" s="9">
        <f t="shared" si="10"/>
        <v>36</v>
      </c>
      <c r="AI57" s="9">
        <f t="shared" si="11"/>
        <v>0</v>
      </c>
    </row>
    <row r="58" spans="1:35" s="9" customFormat="1" ht="12.75">
      <c r="A58" s="9">
        <v>5</v>
      </c>
      <c r="B58" s="9" t="s">
        <v>56</v>
      </c>
      <c r="C58" s="9">
        <v>44.383</v>
      </c>
      <c r="D58" s="9">
        <v>-18.593</v>
      </c>
      <c r="E58" s="9">
        <v>-1.535</v>
      </c>
      <c r="F58" s="9">
        <v>13</v>
      </c>
      <c r="G58">
        <f t="shared" si="0"/>
        <v>13</v>
      </c>
      <c r="H58">
        <f t="shared" si="1"/>
        <v>0</v>
      </c>
      <c r="I58" s="9">
        <v>3</v>
      </c>
      <c r="J58" s="9">
        <v>1.46</v>
      </c>
      <c r="K58" s="9">
        <v>1.2</v>
      </c>
      <c r="L58" s="9">
        <v>325.3658</v>
      </c>
      <c r="M58" s="9">
        <v>105.5756</v>
      </c>
      <c r="N58" s="9">
        <v>12.718</v>
      </c>
      <c r="O58" s="8">
        <v>49.299</v>
      </c>
      <c r="P58" s="8">
        <v>-30.271</v>
      </c>
      <c r="Q58" s="9">
        <v>-2.387</v>
      </c>
      <c r="R58" s="9">
        <v>0.2</v>
      </c>
      <c r="S58">
        <f t="shared" si="2"/>
        <v>5.11083403504683</v>
      </c>
      <c r="T58">
        <f t="shared" si="3"/>
        <v>-0.08758131999677632</v>
      </c>
      <c r="U58" s="5">
        <f t="shared" si="4"/>
        <v>49.35646403461118</v>
      </c>
      <c r="V58" s="5">
        <f t="shared" si="5"/>
        <v>-30.407533537795057</v>
      </c>
      <c r="W58" s="5">
        <f t="shared" si="6"/>
        <v>-2.3961827396158197</v>
      </c>
      <c r="AE58" s="9">
        <f t="shared" si="7"/>
        <v>49.35646403461118</v>
      </c>
      <c r="AF58" s="9">
        <f t="shared" si="8"/>
        <v>-30.407533537795057</v>
      </c>
      <c r="AG58" s="9">
        <f t="shared" si="9"/>
        <v>-2.3961827396158197</v>
      </c>
      <c r="AH58" s="9">
        <f t="shared" si="10"/>
        <v>13</v>
      </c>
      <c r="AI58" s="9">
        <f t="shared" si="11"/>
        <v>0</v>
      </c>
    </row>
    <row r="59" spans="1:35" s="9" customFormat="1" ht="12.75">
      <c r="A59" s="9">
        <v>5</v>
      </c>
      <c r="B59" s="9" t="s">
        <v>56</v>
      </c>
      <c r="C59" s="9">
        <v>44.383</v>
      </c>
      <c r="D59" s="9">
        <v>-18.593</v>
      </c>
      <c r="E59" s="9">
        <v>-1.535</v>
      </c>
      <c r="F59" s="9">
        <v>33</v>
      </c>
      <c r="G59">
        <f t="shared" si="0"/>
        <v>33</v>
      </c>
      <c r="H59">
        <f t="shared" si="1"/>
        <v>0</v>
      </c>
      <c r="I59" s="9">
        <v>3</v>
      </c>
      <c r="J59" s="9">
        <v>1.46</v>
      </c>
      <c r="K59" s="9">
        <v>1.2</v>
      </c>
      <c r="L59" s="9">
        <v>350.1541</v>
      </c>
      <c r="M59" s="9">
        <v>107.6473</v>
      </c>
      <c r="N59" s="9">
        <v>9.943</v>
      </c>
      <c r="O59" s="8">
        <v>51.38</v>
      </c>
      <c r="P59" s="8">
        <v>-25.557</v>
      </c>
      <c r="Q59" s="9">
        <v>-2.466</v>
      </c>
      <c r="R59" s="9">
        <v>0.2</v>
      </c>
      <c r="S59">
        <f t="shared" si="2"/>
        <v>5.50020774092173</v>
      </c>
      <c r="T59">
        <f t="shared" si="3"/>
        <v>-0.12012350749898637</v>
      </c>
      <c r="U59" s="5">
        <f t="shared" si="4"/>
        <v>51.485529757229706</v>
      </c>
      <c r="V59" s="5">
        <f t="shared" si="5"/>
        <v>-25.661227994555198</v>
      </c>
      <c r="W59" s="5">
        <f t="shared" si="6"/>
        <v>-2.4785011543759756</v>
      </c>
      <c r="AE59" s="9">
        <f t="shared" si="7"/>
        <v>51.485529757229706</v>
      </c>
      <c r="AF59" s="9">
        <f t="shared" si="8"/>
        <v>-25.661227994555198</v>
      </c>
      <c r="AG59" s="9">
        <f t="shared" si="9"/>
        <v>-2.4785011543759756</v>
      </c>
      <c r="AH59" s="9">
        <f t="shared" si="10"/>
        <v>33</v>
      </c>
      <c r="AI59" s="9">
        <f t="shared" si="11"/>
        <v>0</v>
      </c>
    </row>
    <row r="60" spans="1:35" s="9" customFormat="1" ht="12.75">
      <c r="A60" s="9">
        <v>5</v>
      </c>
      <c r="B60" s="9" t="s">
        <v>56</v>
      </c>
      <c r="C60" s="9">
        <v>44.383</v>
      </c>
      <c r="D60" s="9">
        <v>-18.593</v>
      </c>
      <c r="E60" s="9">
        <v>-1.535</v>
      </c>
      <c r="F60" s="9">
        <v>30</v>
      </c>
      <c r="G60">
        <f t="shared" si="0"/>
        <v>30</v>
      </c>
      <c r="H60">
        <f t="shared" si="1"/>
        <v>0</v>
      </c>
      <c r="I60" s="9">
        <v>3</v>
      </c>
      <c r="J60" s="9">
        <v>1.46</v>
      </c>
      <c r="K60" s="9">
        <v>1.2</v>
      </c>
      <c r="L60" s="9">
        <v>373.3881</v>
      </c>
      <c r="M60" s="9">
        <v>112.3894</v>
      </c>
      <c r="N60" s="9">
        <v>8.953</v>
      </c>
      <c r="O60" s="8">
        <v>52.411</v>
      </c>
      <c r="P60" s="8">
        <v>-22.16</v>
      </c>
      <c r="Q60" s="9">
        <v>-3.006</v>
      </c>
      <c r="R60" s="9">
        <v>0.2</v>
      </c>
      <c r="S60">
        <f t="shared" si="2"/>
        <v>5.865166559489256</v>
      </c>
      <c r="T60">
        <f t="shared" si="3"/>
        <v>-0.19461224011192702</v>
      </c>
      <c r="U60" s="5">
        <f t="shared" si="4"/>
        <v>52.54514288143687</v>
      </c>
      <c r="V60" s="5">
        <f t="shared" si="5"/>
        <v>-22.218609798654466</v>
      </c>
      <c r="W60" s="5">
        <f t="shared" si="6"/>
        <v>-3.0257244490343362</v>
      </c>
      <c r="AE60" s="9">
        <f t="shared" si="7"/>
        <v>52.54514288143687</v>
      </c>
      <c r="AF60" s="9">
        <f t="shared" si="8"/>
        <v>-22.218609798654466</v>
      </c>
      <c r="AG60" s="9">
        <f t="shared" si="9"/>
        <v>-3.0257244490343362</v>
      </c>
      <c r="AH60" s="9">
        <f t="shared" si="10"/>
        <v>30</v>
      </c>
      <c r="AI60" s="9">
        <f t="shared" si="11"/>
        <v>0</v>
      </c>
    </row>
    <row r="61" spans="1:35" s="9" customFormat="1" ht="12.75">
      <c r="A61" s="9">
        <v>5</v>
      </c>
      <c r="B61" s="9" t="s">
        <v>56</v>
      </c>
      <c r="C61" s="9">
        <v>44.383</v>
      </c>
      <c r="D61" s="9">
        <v>-18.593</v>
      </c>
      <c r="E61" s="9">
        <v>-1.535</v>
      </c>
      <c r="F61" s="9">
        <v>81</v>
      </c>
      <c r="G61">
        <f t="shared" si="0"/>
        <v>81</v>
      </c>
      <c r="H61">
        <f t="shared" si="1"/>
        <v>0</v>
      </c>
      <c r="I61" s="9">
        <v>3</v>
      </c>
      <c r="J61" s="9">
        <v>1.46</v>
      </c>
      <c r="K61" s="9">
        <v>1.2</v>
      </c>
      <c r="L61" s="9">
        <v>380.1138</v>
      </c>
      <c r="M61" s="9">
        <v>110.8815</v>
      </c>
      <c r="N61" s="9">
        <v>11.305</v>
      </c>
      <c r="O61" s="8">
        <v>54.985</v>
      </c>
      <c r="P61" s="8">
        <v>-22.017</v>
      </c>
      <c r="Q61" s="9">
        <v>-3.198</v>
      </c>
      <c r="R61" s="9">
        <v>0.2</v>
      </c>
      <c r="S61">
        <f t="shared" si="2"/>
        <v>5.9708136080405</v>
      </c>
      <c r="T61">
        <f t="shared" si="3"/>
        <v>-0.17092620230018696</v>
      </c>
      <c r="U61" s="5">
        <f t="shared" si="4"/>
        <v>55.1248142913098</v>
      </c>
      <c r="V61" s="5">
        <f t="shared" si="5"/>
        <v>-22.06201045460811</v>
      </c>
      <c r="W61" s="5">
        <f t="shared" si="6"/>
        <v>-3.2149349262637674</v>
      </c>
      <c r="AE61" s="9">
        <f t="shared" si="7"/>
        <v>55.1248142913098</v>
      </c>
      <c r="AF61" s="9">
        <f t="shared" si="8"/>
        <v>-22.06201045460811</v>
      </c>
      <c r="AG61" s="9">
        <f t="shared" si="9"/>
        <v>-3.2149349262637674</v>
      </c>
      <c r="AH61" s="9">
        <f t="shared" si="10"/>
        <v>81</v>
      </c>
      <c r="AI61" s="9">
        <f t="shared" si="11"/>
        <v>0</v>
      </c>
    </row>
    <row r="62" spans="1:35" s="9" customFormat="1" ht="12.75">
      <c r="A62" s="9">
        <v>5</v>
      </c>
      <c r="B62" s="9" t="s">
        <v>56</v>
      </c>
      <c r="C62" s="9">
        <v>44.383</v>
      </c>
      <c r="D62" s="9">
        <v>-18.593</v>
      </c>
      <c r="E62" s="9">
        <v>-1.535</v>
      </c>
      <c r="F62" s="9">
        <v>35</v>
      </c>
      <c r="G62">
        <f t="shared" si="0"/>
        <v>35</v>
      </c>
      <c r="H62">
        <f t="shared" si="1"/>
        <v>0</v>
      </c>
      <c r="I62" s="9">
        <v>3</v>
      </c>
      <c r="J62" s="9">
        <v>1.46</v>
      </c>
      <c r="K62" s="9">
        <v>1.2</v>
      </c>
      <c r="L62" s="9">
        <v>363.2019</v>
      </c>
      <c r="M62" s="9">
        <v>109.3516</v>
      </c>
      <c r="N62" s="9">
        <v>14.13</v>
      </c>
      <c r="O62" s="8">
        <v>56.091</v>
      </c>
      <c r="P62" s="8">
        <v>-26.231</v>
      </c>
      <c r="Q62" s="9">
        <v>-3.343</v>
      </c>
      <c r="R62" s="9">
        <v>0.2</v>
      </c>
      <c r="S62">
        <f t="shared" si="2"/>
        <v>5.705162104049275</v>
      </c>
      <c r="T62">
        <f t="shared" si="3"/>
        <v>-0.14689458929655186</v>
      </c>
      <c r="U62" s="5">
        <f t="shared" si="4"/>
        <v>56.214327138991194</v>
      </c>
      <c r="V62" s="5">
        <f t="shared" si="5"/>
        <v>-26.311128057197045</v>
      </c>
      <c r="W62" s="5">
        <f t="shared" si="6"/>
        <v>-3.3578006534728653</v>
      </c>
      <c r="AE62" s="9">
        <f t="shared" si="7"/>
        <v>56.214327138991194</v>
      </c>
      <c r="AF62" s="9">
        <f t="shared" si="8"/>
        <v>-26.311128057197045</v>
      </c>
      <c r="AG62" s="9">
        <f t="shared" si="9"/>
        <v>-3.3578006534728653</v>
      </c>
      <c r="AH62" s="9">
        <f t="shared" si="10"/>
        <v>35</v>
      </c>
      <c r="AI62" s="9">
        <f t="shared" si="11"/>
        <v>0</v>
      </c>
    </row>
    <row r="63" spans="1:35" s="9" customFormat="1" ht="12.75">
      <c r="A63" s="9">
        <v>5</v>
      </c>
      <c r="B63" s="9" t="s">
        <v>56</v>
      </c>
      <c r="C63" s="9">
        <v>44.383</v>
      </c>
      <c r="D63" s="9">
        <v>-18.593</v>
      </c>
      <c r="E63" s="9">
        <v>-1.535</v>
      </c>
      <c r="F63" s="9">
        <v>77</v>
      </c>
      <c r="G63">
        <f t="shared" si="0"/>
        <v>77</v>
      </c>
      <c r="H63">
        <f t="shared" si="1"/>
        <v>0</v>
      </c>
      <c r="I63" s="9">
        <v>3</v>
      </c>
      <c r="J63" s="9">
        <v>1.46</v>
      </c>
      <c r="K63" s="9">
        <v>1.2</v>
      </c>
      <c r="L63" s="9">
        <v>381.3709</v>
      </c>
      <c r="M63" s="9">
        <v>108.8676</v>
      </c>
      <c r="N63" s="9">
        <v>14.82</v>
      </c>
      <c r="O63" s="8">
        <v>58.436</v>
      </c>
      <c r="P63" s="8">
        <v>-22.827</v>
      </c>
      <c r="Q63" s="9">
        <v>-3.332</v>
      </c>
      <c r="R63" s="9">
        <v>0.2</v>
      </c>
      <c r="S63">
        <f t="shared" si="2"/>
        <v>5.990560088664639</v>
      </c>
      <c r="T63">
        <f t="shared" si="3"/>
        <v>-0.13929193507486426</v>
      </c>
      <c r="U63" s="5">
        <f t="shared" si="4"/>
        <v>58.57779606917313</v>
      </c>
      <c r="V63" s="5">
        <f t="shared" si="5"/>
        <v>-22.869523407733823</v>
      </c>
      <c r="W63" s="5">
        <f t="shared" si="6"/>
        <v>-3.346521782207624</v>
      </c>
      <c r="AE63" s="9">
        <f t="shared" si="7"/>
        <v>58.57779606917313</v>
      </c>
      <c r="AF63" s="9">
        <f t="shared" si="8"/>
        <v>-22.869523407733823</v>
      </c>
      <c r="AG63" s="9">
        <f t="shared" si="9"/>
        <v>-3.346521782207624</v>
      </c>
      <c r="AH63" s="9">
        <f t="shared" si="10"/>
        <v>77</v>
      </c>
      <c r="AI63" s="9">
        <f t="shared" si="11"/>
        <v>0</v>
      </c>
    </row>
    <row r="64" spans="1:35" s="9" customFormat="1" ht="12.75">
      <c r="A64" s="9">
        <v>5</v>
      </c>
      <c r="B64" s="9" t="s">
        <v>56</v>
      </c>
      <c r="C64" s="9">
        <v>44.383</v>
      </c>
      <c r="D64" s="9">
        <v>-18.593</v>
      </c>
      <c r="E64" s="9">
        <v>-1.535</v>
      </c>
      <c r="F64" s="9">
        <v>78</v>
      </c>
      <c r="G64">
        <f t="shared" si="0"/>
        <v>78</v>
      </c>
      <c r="H64">
        <f t="shared" si="1"/>
        <v>0</v>
      </c>
      <c r="I64" s="9">
        <v>3</v>
      </c>
      <c r="J64" s="9">
        <v>1.46</v>
      </c>
      <c r="K64" s="9">
        <v>1.2</v>
      </c>
      <c r="L64" s="9">
        <v>0.5127</v>
      </c>
      <c r="M64" s="9">
        <v>111.1044</v>
      </c>
      <c r="N64" s="9">
        <v>14.921</v>
      </c>
      <c r="O64" s="8">
        <v>59.078</v>
      </c>
      <c r="P64" s="8">
        <v>-18.475</v>
      </c>
      <c r="Q64" s="9">
        <v>-3.864</v>
      </c>
      <c r="R64" s="9">
        <v>0.2</v>
      </c>
      <c r="S64">
        <f t="shared" si="2"/>
        <v>0.008053472767477437</v>
      </c>
      <c r="T64">
        <f t="shared" si="3"/>
        <v>-0.1744275073126127</v>
      </c>
      <c r="U64" s="5">
        <f t="shared" si="4"/>
        <v>59.22483212531059</v>
      </c>
      <c r="V64" s="5">
        <f t="shared" si="5"/>
        <v>-18.473469124953457</v>
      </c>
      <c r="W64" s="5">
        <f t="shared" si="6"/>
        <v>-3.881809836817437</v>
      </c>
      <c r="AE64" s="9">
        <f t="shared" si="7"/>
        <v>59.22483212531059</v>
      </c>
      <c r="AF64" s="9">
        <f t="shared" si="8"/>
        <v>-18.473469124953457</v>
      </c>
      <c r="AG64" s="9">
        <f t="shared" si="9"/>
        <v>-3.881809836817437</v>
      </c>
      <c r="AH64" s="9">
        <f t="shared" si="10"/>
        <v>78</v>
      </c>
      <c r="AI64" s="9">
        <f t="shared" si="11"/>
        <v>0</v>
      </c>
    </row>
    <row r="65" spans="1:35" s="9" customFormat="1" ht="12.75">
      <c r="A65" s="9">
        <v>5</v>
      </c>
      <c r="B65" s="9" t="s">
        <v>56</v>
      </c>
      <c r="C65" s="9">
        <v>44.383</v>
      </c>
      <c r="D65" s="9">
        <v>-18.593</v>
      </c>
      <c r="E65" s="9">
        <v>-1.535</v>
      </c>
      <c r="F65" s="9">
        <v>75</v>
      </c>
      <c r="G65">
        <f t="shared" si="0"/>
        <v>75</v>
      </c>
      <c r="H65">
        <f t="shared" si="1"/>
        <v>0</v>
      </c>
      <c r="I65" s="9">
        <v>3</v>
      </c>
      <c r="J65" s="9">
        <v>1.46</v>
      </c>
      <c r="K65" s="9">
        <v>1.2</v>
      </c>
      <c r="L65" s="9">
        <v>395.2171</v>
      </c>
      <c r="M65" s="9">
        <v>108.8524</v>
      </c>
      <c r="N65" s="9">
        <v>20.318</v>
      </c>
      <c r="O65" s="8">
        <v>64.448</v>
      </c>
      <c r="P65" s="8">
        <v>-20.104</v>
      </c>
      <c r="Q65" s="9">
        <v>-4.091</v>
      </c>
      <c r="R65" s="9">
        <v>0.2</v>
      </c>
      <c r="S65">
        <f t="shared" si="2"/>
        <v>6.208055689665314</v>
      </c>
      <c r="T65">
        <f t="shared" si="3"/>
        <v>-0.13905317403319173</v>
      </c>
      <c r="U65" s="5">
        <f t="shared" si="4"/>
        <v>64.59625529620664</v>
      </c>
      <c r="V65" s="5">
        <f t="shared" si="5"/>
        <v>-20.11447785691668</v>
      </c>
      <c r="W65" s="5">
        <f t="shared" si="6"/>
        <v>-4.10504689517931</v>
      </c>
      <c r="AE65" s="9">
        <f t="shared" si="7"/>
        <v>64.59625529620664</v>
      </c>
      <c r="AF65" s="9">
        <f t="shared" si="8"/>
        <v>-20.11447785691668</v>
      </c>
      <c r="AG65" s="9">
        <f t="shared" si="9"/>
        <v>-4.10504689517931</v>
      </c>
      <c r="AH65" s="9">
        <f t="shared" si="10"/>
        <v>75</v>
      </c>
      <c r="AI65" s="9">
        <f t="shared" si="11"/>
        <v>0</v>
      </c>
    </row>
    <row r="66" spans="1:35" s="9" customFormat="1" ht="12.75">
      <c r="A66" s="9">
        <v>5</v>
      </c>
      <c r="B66" s="9" t="s">
        <v>56</v>
      </c>
      <c r="C66" s="9">
        <v>44.383</v>
      </c>
      <c r="D66" s="9">
        <v>-18.593</v>
      </c>
      <c r="E66" s="9">
        <v>-1.535</v>
      </c>
      <c r="F66" s="9">
        <v>73</v>
      </c>
      <c r="G66">
        <f aca="true" t="shared" si="12" ref="G66:G109">IF(ISNUMBER(F66)=TRUE,F66,VALUE(RIGHT(F66,LEN(F66)-1)))</f>
        <v>73</v>
      </c>
      <c r="H66">
        <f aca="true" t="shared" si="13" ref="H66:H109">IF(AND(LEFT(F66)&lt;&gt;"A",LEFT(F66)&lt;&gt;"B"),0,IF(LEFT(F66)="B",2,1))</f>
        <v>0</v>
      </c>
      <c r="I66" s="9">
        <v>3</v>
      </c>
      <c r="J66" s="9">
        <v>1.46</v>
      </c>
      <c r="K66" s="9">
        <v>1.2</v>
      </c>
      <c r="L66" s="9">
        <v>388.8405</v>
      </c>
      <c r="M66" s="9">
        <v>107.6423</v>
      </c>
      <c r="N66" s="9">
        <v>20.301</v>
      </c>
      <c r="O66" s="8">
        <v>64.229</v>
      </c>
      <c r="P66" s="8">
        <v>-22.108</v>
      </c>
      <c r="Q66" s="9">
        <v>-3.706</v>
      </c>
      <c r="R66" s="9">
        <v>0.2</v>
      </c>
      <c r="S66">
        <f aca="true" t="shared" si="14" ref="S66:S109">PI()/200*L66</f>
        <v>6.107892291090911</v>
      </c>
      <c r="T66">
        <f aca="true" t="shared" si="15" ref="T66:T109">PI()/2-PI()/200*M66</f>
        <v>-0.12004496768264672</v>
      </c>
      <c r="U66" s="5">
        <f aca="true" t="shared" si="16" ref="U66:U109">COS(S66)*COS(T66)*(N66+(R66/2+0.05))+C66</f>
        <v>64.3756730179337</v>
      </c>
      <c r="V66" s="5">
        <f aca="true" t="shared" si="17" ref="V66:V109">SIN(S66)*COS(T66)*(N66+(R66/2+0.05))+D66</f>
        <v>-22.133918491116333</v>
      </c>
      <c r="W66" s="5">
        <f aca="true" t="shared" si="18" ref="W66:W109">SIN(T66)*(N66+R66/2)+(J66-K66)+E66</f>
        <v>-3.7181595268708003</v>
      </c>
      <c r="AE66" s="9">
        <f aca="true" t="shared" si="19" ref="AE66:AE109">IF(AA66&lt;&gt;"",AA66,U66)</f>
        <v>64.3756730179337</v>
      </c>
      <c r="AF66" s="9">
        <f aca="true" t="shared" si="20" ref="AF66:AF109">IF(AB66&lt;&gt;"",AB66,V66)</f>
        <v>-22.133918491116333</v>
      </c>
      <c r="AG66" s="9">
        <f aca="true" t="shared" si="21" ref="AG66:AG109">IF(AC66&lt;&gt;"",AC66,W66)</f>
        <v>-3.7181595268708003</v>
      </c>
      <c r="AH66" s="9">
        <f aca="true" t="shared" si="22" ref="AH66:AH109">G66</f>
        <v>73</v>
      </c>
      <c r="AI66" s="9">
        <f aca="true" t="shared" si="23" ref="AI66:AI109">H66</f>
        <v>0</v>
      </c>
    </row>
    <row r="67" spans="1:35" s="9" customFormat="1" ht="12.75">
      <c r="A67" s="9">
        <v>5</v>
      </c>
      <c r="B67" s="9" t="s">
        <v>56</v>
      </c>
      <c r="C67" s="9">
        <v>44.383</v>
      </c>
      <c r="D67" s="9">
        <v>-18.593</v>
      </c>
      <c r="E67" s="9">
        <v>-1.535</v>
      </c>
      <c r="F67" s="9">
        <v>72</v>
      </c>
      <c r="G67">
        <f t="shared" si="12"/>
        <v>72</v>
      </c>
      <c r="H67">
        <f t="shared" si="13"/>
        <v>0</v>
      </c>
      <c r="I67" s="9">
        <v>3</v>
      </c>
      <c r="J67" s="9">
        <v>1.46</v>
      </c>
      <c r="K67" s="9">
        <v>1.2</v>
      </c>
      <c r="L67" s="9">
        <v>382.1004</v>
      </c>
      <c r="M67" s="9">
        <v>107.0658</v>
      </c>
      <c r="N67" s="9">
        <v>21.856</v>
      </c>
      <c r="O67" s="8">
        <v>65.252</v>
      </c>
      <c r="P67" s="8">
        <v>-24.621</v>
      </c>
      <c r="Q67" s="9">
        <v>-3.696</v>
      </c>
      <c r="R67" s="9">
        <v>0.2</v>
      </c>
      <c r="S67">
        <f t="shared" si="14"/>
        <v>6.0020190478686075</v>
      </c>
      <c r="T67">
        <f t="shared" si="15"/>
        <v>-0.11098932685867391</v>
      </c>
      <c r="U67" s="5">
        <f t="shared" si="16"/>
        <v>65.39479313121365</v>
      </c>
      <c r="V67" s="5">
        <f t="shared" si="17"/>
        <v>-24.661572391984507</v>
      </c>
      <c r="W67" s="5">
        <f t="shared" si="18"/>
        <v>-3.7068815670217425</v>
      </c>
      <c r="AE67" s="9">
        <f t="shared" si="19"/>
        <v>65.39479313121365</v>
      </c>
      <c r="AF67" s="9">
        <f t="shared" si="20"/>
        <v>-24.661572391984507</v>
      </c>
      <c r="AG67" s="9">
        <f t="shared" si="21"/>
        <v>-3.7068815670217425</v>
      </c>
      <c r="AH67" s="9">
        <f t="shared" si="22"/>
        <v>72</v>
      </c>
      <c r="AI67" s="9">
        <f t="shared" si="23"/>
        <v>0</v>
      </c>
    </row>
    <row r="68" spans="1:35" s="9" customFormat="1" ht="12.75">
      <c r="A68" s="9">
        <v>5</v>
      </c>
      <c r="B68" s="9" t="s">
        <v>56</v>
      </c>
      <c r="C68" s="9">
        <v>44.383</v>
      </c>
      <c r="D68" s="9">
        <v>-18.593</v>
      </c>
      <c r="E68" s="9">
        <v>-1.535</v>
      </c>
      <c r="F68" s="9">
        <v>110</v>
      </c>
      <c r="G68">
        <f t="shared" si="12"/>
        <v>110</v>
      </c>
      <c r="H68">
        <f t="shared" si="13"/>
        <v>0</v>
      </c>
      <c r="I68" s="9">
        <v>3</v>
      </c>
      <c r="J68" s="9">
        <v>1.46</v>
      </c>
      <c r="K68" s="9">
        <v>1.2</v>
      </c>
      <c r="L68" s="9">
        <v>387.6593</v>
      </c>
      <c r="M68" s="9">
        <v>104.7422</v>
      </c>
      <c r="N68" s="9">
        <v>27.207</v>
      </c>
      <c r="O68" s="8">
        <v>71.007</v>
      </c>
      <c r="P68" s="8">
        <v>-23.82</v>
      </c>
      <c r="Q68" s="9">
        <v>-3.3</v>
      </c>
      <c r="R68" s="9">
        <v>0.2</v>
      </c>
      <c r="S68">
        <f t="shared" si="14"/>
        <v>6.089338044878809</v>
      </c>
      <c r="T68">
        <f t="shared" si="15"/>
        <v>-0.07449030340926766</v>
      </c>
      <c r="U68" s="5">
        <f t="shared" si="16"/>
        <v>71.15317044145462</v>
      </c>
      <c r="V68" s="5">
        <f t="shared" si="17"/>
        <v>-23.848315659087497</v>
      </c>
      <c r="W68" s="5">
        <f t="shared" si="18"/>
        <v>-3.3072260933452413</v>
      </c>
      <c r="AE68" s="9">
        <f t="shared" si="19"/>
        <v>71.15317044145462</v>
      </c>
      <c r="AF68" s="9">
        <f t="shared" si="20"/>
        <v>-23.848315659087497</v>
      </c>
      <c r="AG68" s="9">
        <f t="shared" si="21"/>
        <v>-3.3072260933452413</v>
      </c>
      <c r="AH68" s="9">
        <f t="shared" si="22"/>
        <v>110</v>
      </c>
      <c r="AI68" s="9">
        <f t="shared" si="23"/>
        <v>0</v>
      </c>
    </row>
    <row r="69" spans="1:35" s="9" customFormat="1" ht="12.75">
      <c r="A69" s="9">
        <v>5</v>
      </c>
      <c r="B69" s="9" t="s">
        <v>56</v>
      </c>
      <c r="C69" s="9">
        <v>44.383</v>
      </c>
      <c r="D69" s="9">
        <v>-18.593</v>
      </c>
      <c r="E69" s="9">
        <v>-1.535</v>
      </c>
      <c r="F69" s="9">
        <v>109</v>
      </c>
      <c r="G69">
        <f t="shared" si="12"/>
        <v>109</v>
      </c>
      <c r="H69">
        <f t="shared" si="13"/>
        <v>0</v>
      </c>
      <c r="I69" s="9">
        <v>3</v>
      </c>
      <c r="J69" s="9">
        <v>1.46</v>
      </c>
      <c r="K69" s="9">
        <v>1.2</v>
      </c>
      <c r="L69" s="9">
        <v>388.5011</v>
      </c>
      <c r="M69" s="9">
        <v>103.9136</v>
      </c>
      <c r="N69" s="9">
        <v>29.307</v>
      </c>
      <c r="O69" s="8">
        <v>73.159</v>
      </c>
      <c r="P69" s="8">
        <v>-23.848</v>
      </c>
      <c r="Q69" s="9">
        <v>-3.075</v>
      </c>
      <c r="R69" s="9">
        <v>0.2</v>
      </c>
      <c r="S69">
        <f t="shared" si="14"/>
        <v>6.102561008357768</v>
      </c>
      <c r="T69">
        <f t="shared" si="15"/>
        <v>-0.06147468504544529</v>
      </c>
      <c r="U69" s="5">
        <f t="shared" si="16"/>
        <v>73.30604739475996</v>
      </c>
      <c r="V69" s="5">
        <f t="shared" si="17"/>
        <v>-23.874769966496153</v>
      </c>
      <c r="W69" s="5">
        <f t="shared" si="18"/>
        <v>-3.0816476330966696</v>
      </c>
      <c r="AE69" s="9">
        <f t="shared" si="19"/>
        <v>73.30604739475996</v>
      </c>
      <c r="AF69" s="9">
        <f t="shared" si="20"/>
        <v>-23.874769966496153</v>
      </c>
      <c r="AG69" s="9">
        <f t="shared" si="21"/>
        <v>-3.0816476330966696</v>
      </c>
      <c r="AH69" s="9">
        <f t="shared" si="22"/>
        <v>109</v>
      </c>
      <c r="AI69" s="9">
        <f t="shared" si="23"/>
        <v>0</v>
      </c>
    </row>
    <row r="70" spans="1:35" s="9" customFormat="1" ht="12.75">
      <c r="A70" s="9">
        <v>5</v>
      </c>
      <c r="B70" s="9" t="s">
        <v>56</v>
      </c>
      <c r="C70" s="9">
        <v>44.383</v>
      </c>
      <c r="D70" s="9">
        <v>-18.593</v>
      </c>
      <c r="E70" s="9">
        <v>-1.535</v>
      </c>
      <c r="F70" s="9">
        <v>129</v>
      </c>
      <c r="G70">
        <f t="shared" si="12"/>
        <v>129</v>
      </c>
      <c r="H70">
        <f t="shared" si="13"/>
        <v>0</v>
      </c>
      <c r="I70" s="9">
        <v>3</v>
      </c>
      <c r="J70" s="9">
        <v>1.46</v>
      </c>
      <c r="K70" s="9">
        <v>1.2</v>
      </c>
      <c r="L70" s="9">
        <v>390.8342</v>
      </c>
      <c r="M70" s="9">
        <v>104.0794</v>
      </c>
      <c r="N70" s="9">
        <v>30.978</v>
      </c>
      <c r="O70" s="8">
        <v>74.978</v>
      </c>
      <c r="P70" s="8">
        <v>-23.029</v>
      </c>
      <c r="Q70" s="9">
        <v>-3.258</v>
      </c>
      <c r="R70" s="9">
        <v>0.2</v>
      </c>
      <c r="S70">
        <f t="shared" si="14"/>
        <v>6.13920925745822</v>
      </c>
      <c r="T70">
        <f t="shared" si="15"/>
        <v>-0.06407906535527119</v>
      </c>
      <c r="U70" s="5">
        <f t="shared" si="16"/>
        <v>75.1257042886447</v>
      </c>
      <c r="V70" s="5">
        <f t="shared" si="17"/>
        <v>-23.050052666007023</v>
      </c>
      <c r="W70" s="5">
        <f t="shared" si="18"/>
        <v>-3.265086615797312</v>
      </c>
      <c r="AE70" s="9">
        <f t="shared" si="19"/>
        <v>75.1257042886447</v>
      </c>
      <c r="AF70" s="9">
        <f t="shared" si="20"/>
        <v>-23.050052666007023</v>
      </c>
      <c r="AG70" s="9">
        <f t="shared" si="21"/>
        <v>-3.265086615797312</v>
      </c>
      <c r="AH70" s="9">
        <f t="shared" si="22"/>
        <v>129</v>
      </c>
      <c r="AI70" s="9">
        <f t="shared" si="23"/>
        <v>0</v>
      </c>
    </row>
    <row r="71" spans="1:35" s="9" customFormat="1" ht="12.75">
      <c r="A71" s="9">
        <v>5</v>
      </c>
      <c r="B71" s="9" t="s">
        <v>56</v>
      </c>
      <c r="C71" s="9">
        <v>44.383</v>
      </c>
      <c r="D71" s="9">
        <v>-18.593</v>
      </c>
      <c r="E71" s="9">
        <v>-1.535</v>
      </c>
      <c r="F71" s="9">
        <v>127</v>
      </c>
      <c r="G71">
        <f t="shared" si="12"/>
        <v>127</v>
      </c>
      <c r="H71">
        <f t="shared" si="13"/>
        <v>0</v>
      </c>
      <c r="I71" s="9">
        <v>3</v>
      </c>
      <c r="J71" s="9">
        <v>1.46</v>
      </c>
      <c r="K71" s="9">
        <v>1.2</v>
      </c>
      <c r="L71" s="9">
        <v>387.1786</v>
      </c>
      <c r="M71" s="9">
        <v>102.9763</v>
      </c>
      <c r="N71" s="9">
        <v>32.846</v>
      </c>
      <c r="O71" s="8">
        <v>76.531</v>
      </c>
      <c r="P71" s="8">
        <v>-25.157</v>
      </c>
      <c r="Q71" s="9">
        <v>-2.81</v>
      </c>
      <c r="R71" s="9">
        <v>0.2</v>
      </c>
      <c r="S71">
        <f t="shared" si="14"/>
        <v>6.081787226935906</v>
      </c>
      <c r="T71">
        <f t="shared" si="15"/>
        <v>-0.046751611074396626</v>
      </c>
      <c r="U71" s="5">
        <f t="shared" si="16"/>
        <v>76.67675576178254</v>
      </c>
      <c r="V71" s="5">
        <f t="shared" si="17"/>
        <v>-25.186286239338187</v>
      </c>
      <c r="W71" s="5">
        <f t="shared" si="18"/>
        <v>-2.8147175385866596</v>
      </c>
      <c r="AE71" s="9">
        <f t="shared" si="19"/>
        <v>76.67675576178254</v>
      </c>
      <c r="AF71" s="9">
        <f t="shared" si="20"/>
        <v>-25.186286239338187</v>
      </c>
      <c r="AG71" s="9">
        <f t="shared" si="21"/>
        <v>-2.8147175385866596</v>
      </c>
      <c r="AH71" s="9">
        <f t="shared" si="22"/>
        <v>127</v>
      </c>
      <c r="AI71" s="9">
        <f t="shared" si="23"/>
        <v>0</v>
      </c>
    </row>
    <row r="72" spans="1:35" s="9" customFormat="1" ht="12.75">
      <c r="A72" s="9">
        <v>5</v>
      </c>
      <c r="B72" s="9" t="s">
        <v>56</v>
      </c>
      <c r="C72" s="9">
        <v>44.383</v>
      </c>
      <c r="D72" s="9">
        <v>-18.593</v>
      </c>
      <c r="E72" s="9">
        <v>-1.535</v>
      </c>
      <c r="F72" s="9">
        <v>130</v>
      </c>
      <c r="G72">
        <f t="shared" si="12"/>
        <v>130</v>
      </c>
      <c r="H72">
        <f t="shared" si="13"/>
        <v>0</v>
      </c>
      <c r="I72" s="9">
        <v>3</v>
      </c>
      <c r="J72" s="9">
        <v>1.46</v>
      </c>
      <c r="K72" s="9">
        <v>1.2</v>
      </c>
      <c r="L72" s="9">
        <v>397.858</v>
      </c>
      <c r="M72" s="9">
        <v>103.5988</v>
      </c>
      <c r="N72" s="9">
        <v>32.869</v>
      </c>
      <c r="O72" s="8">
        <v>77.182</v>
      </c>
      <c r="P72" s="8">
        <v>-19.697</v>
      </c>
      <c r="Q72" s="9">
        <v>-3.132</v>
      </c>
      <c r="R72" s="9">
        <v>0.2</v>
      </c>
      <c r="S72">
        <f t="shared" si="14"/>
        <v>6.24953884985964</v>
      </c>
      <c r="T72">
        <f t="shared" si="15"/>
        <v>-0.05652981820869485</v>
      </c>
      <c r="U72" s="5">
        <f t="shared" si="16"/>
        <v>77.33059742737166</v>
      </c>
      <c r="V72" s="5">
        <f t="shared" si="17"/>
        <v>-19.70198845161669</v>
      </c>
      <c r="W72" s="5">
        <f t="shared" si="18"/>
        <v>-3.1377391053559966</v>
      </c>
      <c r="AE72" s="9">
        <f t="shared" si="19"/>
        <v>77.33059742737166</v>
      </c>
      <c r="AF72" s="9">
        <f t="shared" si="20"/>
        <v>-19.70198845161669</v>
      </c>
      <c r="AG72" s="9">
        <f t="shared" si="21"/>
        <v>-3.1377391053559966</v>
      </c>
      <c r="AH72" s="9">
        <f t="shared" si="22"/>
        <v>130</v>
      </c>
      <c r="AI72" s="9">
        <f t="shared" si="23"/>
        <v>0</v>
      </c>
    </row>
    <row r="73" spans="1:35" s="9" customFormat="1" ht="12.75">
      <c r="A73" s="9">
        <v>5</v>
      </c>
      <c r="B73" s="9" t="s">
        <v>56</v>
      </c>
      <c r="C73" s="9">
        <v>44.383</v>
      </c>
      <c r="D73" s="9">
        <v>-18.593</v>
      </c>
      <c r="E73" s="9">
        <v>-1.535</v>
      </c>
      <c r="F73" s="9">
        <v>132</v>
      </c>
      <c r="G73">
        <f t="shared" si="12"/>
        <v>132</v>
      </c>
      <c r="H73">
        <f t="shared" si="13"/>
        <v>0</v>
      </c>
      <c r="I73" s="9">
        <v>3</v>
      </c>
      <c r="J73" s="9">
        <v>1.46</v>
      </c>
      <c r="K73" s="9">
        <v>1.2</v>
      </c>
      <c r="L73" s="9">
        <v>1.3248</v>
      </c>
      <c r="M73" s="9">
        <v>104.4947</v>
      </c>
      <c r="N73" s="9">
        <v>29.994</v>
      </c>
      <c r="O73" s="8">
        <v>74.297</v>
      </c>
      <c r="P73" s="8">
        <v>-17.971</v>
      </c>
      <c r="Q73" s="9">
        <v>-3.391</v>
      </c>
      <c r="R73" s="9">
        <v>0.2</v>
      </c>
      <c r="S73">
        <f t="shared" si="14"/>
        <v>0.02080990973737879</v>
      </c>
      <c r="T73">
        <f t="shared" si="15"/>
        <v>-0.07060258250045037</v>
      </c>
      <c r="U73" s="5">
        <f t="shared" si="16"/>
        <v>74.44539096407868</v>
      </c>
      <c r="V73" s="5">
        <f t="shared" si="17"/>
        <v>-17.9673140366826</v>
      </c>
      <c r="W73" s="5">
        <f t="shared" si="18"/>
        <v>-3.397949371856399</v>
      </c>
      <c r="AE73" s="9">
        <f t="shared" si="19"/>
        <v>74.44539096407868</v>
      </c>
      <c r="AF73" s="9">
        <f t="shared" si="20"/>
        <v>-17.9673140366826</v>
      </c>
      <c r="AG73" s="9">
        <f t="shared" si="21"/>
        <v>-3.397949371856399</v>
      </c>
      <c r="AH73" s="9">
        <f t="shared" si="22"/>
        <v>132</v>
      </c>
      <c r="AI73" s="9">
        <f t="shared" si="23"/>
        <v>0</v>
      </c>
    </row>
    <row r="74" spans="1:35" s="9" customFormat="1" ht="12.75">
      <c r="A74" s="9">
        <v>5</v>
      </c>
      <c r="B74" s="9" t="s">
        <v>56</v>
      </c>
      <c r="C74" s="9">
        <v>44.383</v>
      </c>
      <c r="D74" s="9">
        <v>-18.593</v>
      </c>
      <c r="E74" s="9">
        <v>-1.535</v>
      </c>
      <c r="F74" s="9">
        <v>106</v>
      </c>
      <c r="G74">
        <f t="shared" si="12"/>
        <v>106</v>
      </c>
      <c r="H74">
        <f t="shared" si="13"/>
        <v>0</v>
      </c>
      <c r="I74" s="9">
        <v>3</v>
      </c>
      <c r="J74" s="9">
        <v>1.46</v>
      </c>
      <c r="K74" s="9">
        <v>1.2</v>
      </c>
      <c r="L74" s="9">
        <v>399.8569</v>
      </c>
      <c r="M74" s="9">
        <v>105.2105</v>
      </c>
      <c r="N74" s="9">
        <v>28.036</v>
      </c>
      <c r="O74" s="8">
        <v>72.325</v>
      </c>
      <c r="P74" s="8">
        <v>-18.656</v>
      </c>
      <c r="Q74" s="9">
        <v>-3.567</v>
      </c>
      <c r="R74" s="9">
        <v>0.2</v>
      </c>
      <c r="S74">
        <f t="shared" si="14"/>
        <v>6.280937497635943</v>
      </c>
      <c r="T74">
        <f t="shared" si="15"/>
        <v>-0.08184634260764811</v>
      </c>
      <c r="U74" s="5">
        <f t="shared" si="16"/>
        <v>72.47457519693411</v>
      </c>
      <c r="V74" s="5">
        <f t="shared" si="17"/>
        <v>-18.656144617172856</v>
      </c>
      <c r="W74" s="5">
        <f t="shared" si="18"/>
        <v>-3.5752585160072803</v>
      </c>
      <c r="AE74" s="9">
        <f t="shared" si="19"/>
        <v>72.47457519693411</v>
      </c>
      <c r="AF74" s="9">
        <f t="shared" si="20"/>
        <v>-18.656144617172856</v>
      </c>
      <c r="AG74" s="9">
        <f t="shared" si="21"/>
        <v>-3.5752585160072803</v>
      </c>
      <c r="AH74" s="9">
        <f t="shared" si="22"/>
        <v>106</v>
      </c>
      <c r="AI74" s="9">
        <f t="shared" si="23"/>
        <v>0</v>
      </c>
    </row>
    <row r="75" spans="1:35" s="9" customFormat="1" ht="12.75">
      <c r="A75" s="9">
        <v>5</v>
      </c>
      <c r="B75" s="9" t="s">
        <v>56</v>
      </c>
      <c r="C75" s="9">
        <v>44.383</v>
      </c>
      <c r="D75" s="9">
        <v>-18.593</v>
      </c>
      <c r="E75" s="9">
        <v>-1.535</v>
      </c>
      <c r="F75" s="9">
        <v>104</v>
      </c>
      <c r="G75">
        <f t="shared" si="12"/>
        <v>104</v>
      </c>
      <c r="H75">
        <f t="shared" si="13"/>
        <v>0</v>
      </c>
      <c r="I75" s="9">
        <v>3</v>
      </c>
      <c r="J75" s="9">
        <v>1.46</v>
      </c>
      <c r="K75" s="9">
        <v>1.2</v>
      </c>
      <c r="L75" s="9">
        <v>9.7732</v>
      </c>
      <c r="M75" s="9">
        <v>106.8564</v>
      </c>
      <c r="N75" s="9">
        <v>27.366</v>
      </c>
      <c r="O75" s="8">
        <v>71.271</v>
      </c>
      <c r="P75" s="8">
        <v>-14.433</v>
      </c>
      <c r="Q75" s="9">
        <v>-4.217</v>
      </c>
      <c r="R75" s="9">
        <v>0.2</v>
      </c>
      <c r="S75">
        <f t="shared" si="14"/>
        <v>0.15351706661031883</v>
      </c>
      <c r="T75">
        <f t="shared" si="15"/>
        <v>-0.1077000793503653</v>
      </c>
      <c r="U75" s="5">
        <f t="shared" si="16"/>
        <v>71.41784068545147</v>
      </c>
      <c r="V75" s="5">
        <f t="shared" si="17"/>
        <v>-14.409776117467093</v>
      </c>
      <c r="W75" s="5">
        <f t="shared" si="18"/>
        <v>-4.2273750620108705</v>
      </c>
      <c r="AE75" s="9">
        <f t="shared" si="19"/>
        <v>71.41784068545147</v>
      </c>
      <c r="AF75" s="9">
        <f t="shared" si="20"/>
        <v>-14.409776117467093</v>
      </c>
      <c r="AG75" s="9">
        <f t="shared" si="21"/>
        <v>-4.2273750620108705</v>
      </c>
      <c r="AH75" s="9">
        <f t="shared" si="22"/>
        <v>104</v>
      </c>
      <c r="AI75" s="9">
        <f t="shared" si="23"/>
        <v>0</v>
      </c>
    </row>
    <row r="76" spans="1:35" s="9" customFormat="1" ht="12.75">
      <c r="A76" s="9">
        <v>5</v>
      </c>
      <c r="B76" s="9" t="s">
        <v>56</v>
      </c>
      <c r="C76" s="9">
        <v>44.383</v>
      </c>
      <c r="D76" s="9">
        <v>-18.593</v>
      </c>
      <c r="E76" s="9">
        <v>-1.535</v>
      </c>
      <c r="F76" s="9">
        <v>135</v>
      </c>
      <c r="G76">
        <f t="shared" si="12"/>
        <v>135</v>
      </c>
      <c r="H76">
        <f t="shared" si="13"/>
        <v>0</v>
      </c>
      <c r="I76" s="9">
        <v>3</v>
      </c>
      <c r="J76" s="9">
        <v>1.46</v>
      </c>
      <c r="K76" s="9">
        <v>1.2</v>
      </c>
      <c r="L76" s="9">
        <v>11.914</v>
      </c>
      <c r="M76" s="9">
        <v>106.0382</v>
      </c>
      <c r="N76" s="9">
        <v>30.25</v>
      </c>
      <c r="O76" s="8">
        <v>73.972</v>
      </c>
      <c r="P76" s="8">
        <v>-12.99</v>
      </c>
      <c r="Q76" s="9">
        <v>-4.14</v>
      </c>
      <c r="R76" s="9">
        <v>0.2</v>
      </c>
      <c r="S76">
        <f t="shared" si="14"/>
        <v>0.18714467437434398</v>
      </c>
      <c r="T76">
        <f t="shared" si="15"/>
        <v>-0.09484782380452961</v>
      </c>
      <c r="U76" s="5">
        <f t="shared" si="16"/>
        <v>74.11794773241128</v>
      </c>
      <c r="V76" s="5">
        <f t="shared" si="17"/>
        <v>-12.962374857379315</v>
      </c>
      <c r="W76" s="5">
        <f t="shared" si="18"/>
        <v>-4.149317312735799</v>
      </c>
      <c r="AE76" s="9">
        <f t="shared" si="19"/>
        <v>74.11794773241128</v>
      </c>
      <c r="AF76" s="9">
        <f t="shared" si="20"/>
        <v>-12.962374857379315</v>
      </c>
      <c r="AG76" s="9">
        <f t="shared" si="21"/>
        <v>-4.149317312735799</v>
      </c>
      <c r="AH76" s="9">
        <f t="shared" si="22"/>
        <v>135</v>
      </c>
      <c r="AI76" s="9">
        <f t="shared" si="23"/>
        <v>0</v>
      </c>
    </row>
    <row r="77" spans="1:35" s="9" customFormat="1" ht="12.75">
      <c r="A77" s="9">
        <v>5</v>
      </c>
      <c r="B77" s="9" t="s">
        <v>56</v>
      </c>
      <c r="C77" s="9">
        <v>44.383</v>
      </c>
      <c r="D77" s="9">
        <v>-18.593</v>
      </c>
      <c r="E77" s="9">
        <v>-1.535</v>
      </c>
      <c r="F77" s="9">
        <v>133</v>
      </c>
      <c r="G77">
        <f t="shared" si="12"/>
        <v>133</v>
      </c>
      <c r="H77">
        <f t="shared" si="13"/>
        <v>0</v>
      </c>
      <c r="I77" s="9">
        <v>3</v>
      </c>
      <c r="J77" s="9">
        <v>1.46</v>
      </c>
      <c r="K77" s="9">
        <v>1.2</v>
      </c>
      <c r="L77" s="9">
        <v>8.0119</v>
      </c>
      <c r="M77" s="9">
        <v>105.0482</v>
      </c>
      <c r="N77" s="9">
        <v>32.22</v>
      </c>
      <c r="O77" s="8">
        <v>76.248</v>
      </c>
      <c r="P77" s="8">
        <v>-14.562</v>
      </c>
      <c r="Q77" s="9">
        <v>-3.827</v>
      </c>
      <c r="R77" s="9">
        <v>0.2</v>
      </c>
      <c r="S77">
        <f t="shared" si="14"/>
        <v>0.12585063090648033</v>
      </c>
      <c r="T77">
        <f t="shared" si="15"/>
        <v>-0.07929694016926003</v>
      </c>
      <c r="U77" s="5">
        <f t="shared" si="16"/>
        <v>76.39608038244042</v>
      </c>
      <c r="V77" s="5">
        <f t="shared" si="17"/>
        <v>-14.542727772121056</v>
      </c>
      <c r="W77" s="5">
        <f t="shared" si="18"/>
        <v>-3.8351920533672006</v>
      </c>
      <c r="AE77" s="9">
        <f t="shared" si="19"/>
        <v>76.39608038244042</v>
      </c>
      <c r="AF77" s="9">
        <f t="shared" si="20"/>
        <v>-14.542727772121056</v>
      </c>
      <c r="AG77" s="9">
        <f t="shared" si="21"/>
        <v>-3.8351920533672006</v>
      </c>
      <c r="AH77" s="9">
        <f t="shared" si="22"/>
        <v>133</v>
      </c>
      <c r="AI77" s="9">
        <f t="shared" si="23"/>
        <v>0</v>
      </c>
    </row>
    <row r="78" spans="1:35" s="9" customFormat="1" ht="12.75">
      <c r="A78" s="9">
        <v>5</v>
      </c>
      <c r="B78" s="9" t="s">
        <v>56</v>
      </c>
      <c r="C78" s="9">
        <v>44.383</v>
      </c>
      <c r="D78" s="9">
        <v>-18.593</v>
      </c>
      <c r="E78" s="9">
        <v>-1.535</v>
      </c>
      <c r="F78" s="9">
        <v>147</v>
      </c>
      <c r="G78">
        <f t="shared" si="12"/>
        <v>147</v>
      </c>
      <c r="H78">
        <f t="shared" si="13"/>
        <v>0</v>
      </c>
      <c r="I78" s="9">
        <v>3</v>
      </c>
      <c r="J78" s="9">
        <v>1.46</v>
      </c>
      <c r="K78" s="9">
        <v>1.2</v>
      </c>
      <c r="L78" s="9">
        <v>3.8168</v>
      </c>
      <c r="M78" s="9">
        <v>103.9193</v>
      </c>
      <c r="N78" s="9">
        <v>34.859</v>
      </c>
      <c r="O78" s="8">
        <v>79.114</v>
      </c>
      <c r="P78" s="8">
        <v>-16.509</v>
      </c>
      <c r="Q78" s="9">
        <v>-3.419</v>
      </c>
      <c r="R78" s="9">
        <v>0.2</v>
      </c>
      <c r="S78">
        <f t="shared" si="14"/>
        <v>0.05995415420110762</v>
      </c>
      <c r="T78">
        <f t="shared" si="15"/>
        <v>-0.06156422043607268</v>
      </c>
      <c r="U78" s="5">
        <f t="shared" si="16"/>
        <v>79.26289428849903</v>
      </c>
      <c r="V78" s="5">
        <f t="shared" si="17"/>
        <v>-16.49929623146906</v>
      </c>
      <c r="W78" s="5">
        <f t="shared" si="18"/>
        <v>-3.4258642969820627</v>
      </c>
      <c r="AE78" s="9">
        <f t="shared" si="19"/>
        <v>79.26289428849903</v>
      </c>
      <c r="AF78" s="9">
        <f t="shared" si="20"/>
        <v>-16.49929623146906</v>
      </c>
      <c r="AG78" s="9">
        <f t="shared" si="21"/>
        <v>-3.4258642969820627</v>
      </c>
      <c r="AH78" s="9">
        <f t="shared" si="22"/>
        <v>147</v>
      </c>
      <c r="AI78" s="9">
        <f t="shared" si="23"/>
        <v>0</v>
      </c>
    </row>
    <row r="79" spans="1:35" s="9" customFormat="1" ht="12.75">
      <c r="A79" s="9">
        <v>5</v>
      </c>
      <c r="B79" s="9" t="s">
        <v>56</v>
      </c>
      <c r="C79" s="9">
        <v>44.383</v>
      </c>
      <c r="D79" s="9">
        <v>-18.593</v>
      </c>
      <c r="E79" s="9">
        <v>-1.535</v>
      </c>
      <c r="F79" s="9">
        <v>150</v>
      </c>
      <c r="G79">
        <f t="shared" si="12"/>
        <v>150</v>
      </c>
      <c r="H79">
        <f t="shared" si="13"/>
        <v>0</v>
      </c>
      <c r="I79" s="9">
        <v>3</v>
      </c>
      <c r="J79" s="9">
        <v>1.46</v>
      </c>
      <c r="K79" s="9">
        <v>1.2</v>
      </c>
      <c r="L79" s="9">
        <v>1.3306</v>
      </c>
      <c r="M79" s="9">
        <v>103.2511</v>
      </c>
      <c r="N79" s="9">
        <v>37.878</v>
      </c>
      <c r="O79" s="8">
        <v>82.204</v>
      </c>
      <c r="P79" s="8">
        <v>-17.803</v>
      </c>
      <c r="Q79" s="9">
        <v>-3.208</v>
      </c>
      <c r="R79" s="9">
        <v>0.2</v>
      </c>
      <c r="S79">
        <f t="shared" si="14"/>
        <v>0.020901015924332897</v>
      </c>
      <c r="T79">
        <f t="shared" si="15"/>
        <v>-0.05106815938042897</v>
      </c>
      <c r="U79" s="5">
        <f t="shared" si="16"/>
        <v>82.35312790148478</v>
      </c>
      <c r="V79" s="5">
        <f t="shared" si="17"/>
        <v>-17.79927016777082</v>
      </c>
      <c r="W79" s="5">
        <f t="shared" si="18"/>
        <v>-3.2136236593370757</v>
      </c>
      <c r="AE79" s="9">
        <f t="shared" si="19"/>
        <v>82.35312790148478</v>
      </c>
      <c r="AF79" s="9">
        <f t="shared" si="20"/>
        <v>-17.79927016777082</v>
      </c>
      <c r="AG79" s="9">
        <f t="shared" si="21"/>
        <v>-3.2136236593370757</v>
      </c>
      <c r="AH79" s="9">
        <f t="shared" si="22"/>
        <v>150</v>
      </c>
      <c r="AI79" s="9">
        <f t="shared" si="23"/>
        <v>0</v>
      </c>
    </row>
    <row r="80" spans="1:35" s="9" customFormat="1" ht="12.75">
      <c r="A80" s="9">
        <v>5</v>
      </c>
      <c r="B80" s="9" t="s">
        <v>56</v>
      </c>
      <c r="C80" s="9">
        <v>44.383</v>
      </c>
      <c r="D80" s="9">
        <v>-18.593</v>
      </c>
      <c r="E80" s="9">
        <v>-1.535</v>
      </c>
      <c r="F80" s="9">
        <v>148</v>
      </c>
      <c r="G80">
        <f t="shared" si="12"/>
        <v>148</v>
      </c>
      <c r="H80">
        <f t="shared" si="13"/>
        <v>0</v>
      </c>
      <c r="I80" s="9">
        <v>3</v>
      </c>
      <c r="J80" s="9">
        <v>1.46</v>
      </c>
      <c r="K80" s="9">
        <v>1.2</v>
      </c>
      <c r="L80" s="9">
        <v>5.3795</v>
      </c>
      <c r="M80" s="9">
        <v>104.3573</v>
      </c>
      <c r="N80" s="9">
        <v>37.432</v>
      </c>
      <c r="O80" s="8">
        <v>81.595</v>
      </c>
      <c r="P80" s="8">
        <v>-15.442</v>
      </c>
      <c r="Q80" s="9">
        <v>-3.835</v>
      </c>
      <c r="R80" s="9">
        <v>0.2</v>
      </c>
      <c r="S80">
        <f t="shared" si="14"/>
        <v>0.08450098839993148</v>
      </c>
      <c r="T80">
        <f t="shared" si="15"/>
        <v>-0.0684443083474342</v>
      </c>
      <c r="U80" s="5">
        <f t="shared" si="16"/>
        <v>81.74322381746484</v>
      </c>
      <c r="V80" s="5">
        <f t="shared" si="17"/>
        <v>-15.42848859565889</v>
      </c>
      <c r="W80" s="5">
        <f t="shared" si="18"/>
        <v>-3.8418465667999975</v>
      </c>
      <c r="AE80" s="9">
        <f t="shared" si="19"/>
        <v>81.74322381746484</v>
      </c>
      <c r="AF80" s="9">
        <f t="shared" si="20"/>
        <v>-15.42848859565889</v>
      </c>
      <c r="AG80" s="9">
        <f t="shared" si="21"/>
        <v>-3.8418465667999975</v>
      </c>
      <c r="AH80" s="9">
        <f t="shared" si="22"/>
        <v>148</v>
      </c>
      <c r="AI80" s="9">
        <f t="shared" si="23"/>
        <v>0</v>
      </c>
    </row>
    <row r="81" spans="1:35" s="9" customFormat="1" ht="12.75">
      <c r="A81" s="9">
        <v>5</v>
      </c>
      <c r="B81" s="9" t="s">
        <v>56</v>
      </c>
      <c r="C81" s="9">
        <v>44.383</v>
      </c>
      <c r="D81" s="9">
        <v>-18.593</v>
      </c>
      <c r="E81" s="9">
        <v>-1.535</v>
      </c>
      <c r="F81" s="9">
        <v>149</v>
      </c>
      <c r="G81">
        <f t="shared" si="12"/>
        <v>149</v>
      </c>
      <c r="H81">
        <f t="shared" si="13"/>
        <v>0</v>
      </c>
      <c r="I81" s="9">
        <v>3</v>
      </c>
      <c r="J81" s="9">
        <v>1.46</v>
      </c>
      <c r="K81" s="9">
        <v>1.2</v>
      </c>
      <c r="L81" s="9">
        <v>5.1287</v>
      </c>
      <c r="M81" s="9">
        <v>104.3738</v>
      </c>
      <c r="N81" s="9">
        <v>41.037</v>
      </c>
      <c r="O81" s="8">
        <v>85.191</v>
      </c>
      <c r="P81" s="8">
        <v>-15.299</v>
      </c>
      <c r="Q81" s="9">
        <v>-4.092</v>
      </c>
      <c r="R81" s="9">
        <v>0.2</v>
      </c>
      <c r="S81">
        <f t="shared" si="14"/>
        <v>0.08056143121232986</v>
      </c>
      <c r="T81">
        <f t="shared" si="15"/>
        <v>-0.06870348974135543</v>
      </c>
      <c r="U81" s="5">
        <f t="shared" si="16"/>
        <v>85.33956604703161</v>
      </c>
      <c r="V81" s="5">
        <f t="shared" si="17"/>
        <v>-15.286323722647408</v>
      </c>
      <c r="W81" s="5">
        <f t="shared" si="18"/>
        <v>-4.09903258136975</v>
      </c>
      <c r="AE81" s="9">
        <f t="shared" si="19"/>
        <v>85.33956604703161</v>
      </c>
      <c r="AF81" s="9">
        <f t="shared" si="20"/>
        <v>-15.286323722647408</v>
      </c>
      <c r="AG81" s="9">
        <f t="shared" si="21"/>
        <v>-4.09903258136975</v>
      </c>
      <c r="AH81" s="9">
        <f t="shared" si="22"/>
        <v>149</v>
      </c>
      <c r="AI81" s="9">
        <f t="shared" si="23"/>
        <v>0</v>
      </c>
    </row>
    <row r="82" spans="1:35" s="9" customFormat="1" ht="12.75">
      <c r="A82" s="9">
        <v>5</v>
      </c>
      <c r="B82" s="9" t="s">
        <v>56</v>
      </c>
      <c r="C82" s="9">
        <v>44.383</v>
      </c>
      <c r="D82" s="9">
        <v>-18.593</v>
      </c>
      <c r="E82" s="9">
        <v>-1.535</v>
      </c>
      <c r="F82" s="9">
        <v>157</v>
      </c>
      <c r="G82">
        <f t="shared" si="12"/>
        <v>157</v>
      </c>
      <c r="H82">
        <f t="shared" si="13"/>
        <v>0</v>
      </c>
      <c r="I82" s="9">
        <v>3</v>
      </c>
      <c r="J82" s="9">
        <v>1.46</v>
      </c>
      <c r="K82" s="9">
        <v>1.2</v>
      </c>
      <c r="L82" s="9">
        <v>1.1936</v>
      </c>
      <c r="M82" s="9">
        <v>103.8547</v>
      </c>
      <c r="N82" s="9">
        <v>44.631</v>
      </c>
      <c r="O82" s="8">
        <v>88.925</v>
      </c>
      <c r="P82" s="8">
        <v>-17.758</v>
      </c>
      <c r="Q82" s="9">
        <v>-3.975</v>
      </c>
      <c r="R82" s="9">
        <v>0.2</v>
      </c>
      <c r="S82">
        <f t="shared" si="14"/>
        <v>0.018749024956623887</v>
      </c>
      <c r="T82">
        <f t="shared" si="15"/>
        <v>-0.06054948600896304</v>
      </c>
      <c r="U82" s="5">
        <f t="shared" si="16"/>
        <v>89.0740799367467</v>
      </c>
      <c r="V82" s="5">
        <f t="shared" si="17"/>
        <v>-17.75498763026508</v>
      </c>
      <c r="W82" s="5">
        <f t="shared" si="18"/>
        <v>-3.981784397297414</v>
      </c>
      <c r="AE82" s="9">
        <f t="shared" si="19"/>
        <v>89.0740799367467</v>
      </c>
      <c r="AF82" s="9">
        <f t="shared" si="20"/>
        <v>-17.75498763026508</v>
      </c>
      <c r="AG82" s="9">
        <f t="shared" si="21"/>
        <v>-3.981784397297414</v>
      </c>
      <c r="AH82" s="9">
        <f t="shared" si="22"/>
        <v>157</v>
      </c>
      <c r="AI82" s="9">
        <f t="shared" si="23"/>
        <v>0</v>
      </c>
    </row>
    <row r="83" spans="1:35" s="12" customFormat="1" ht="12.75">
      <c r="A83" s="12">
        <v>5</v>
      </c>
      <c r="B83" s="12" t="s">
        <v>56</v>
      </c>
      <c r="C83" s="12">
        <v>44.383</v>
      </c>
      <c r="D83" s="12">
        <v>-18.593</v>
      </c>
      <c r="E83" s="12">
        <v>-1.535</v>
      </c>
      <c r="F83" s="12" t="s">
        <v>1</v>
      </c>
      <c r="G83" s="12">
        <f t="shared" si="12"/>
        <v>3</v>
      </c>
      <c r="H83" s="12">
        <f t="shared" si="13"/>
        <v>0</v>
      </c>
      <c r="I83" s="12">
        <v>99</v>
      </c>
      <c r="J83" s="12">
        <v>1.46</v>
      </c>
      <c r="K83" s="12">
        <v>2.35</v>
      </c>
      <c r="L83" s="12">
        <v>1.6665</v>
      </c>
      <c r="M83" s="12">
        <v>102.8105</v>
      </c>
      <c r="N83" s="15">
        <v>45.521</v>
      </c>
      <c r="O83" s="15">
        <v>89.844</v>
      </c>
      <c r="P83" s="12">
        <v>-17.403</v>
      </c>
      <c r="Q83" s="12">
        <v>-4.434</v>
      </c>
      <c r="R83" s="12">
        <v>0</v>
      </c>
      <c r="S83" s="12">
        <f t="shared" si="14"/>
        <v>0.026177320786036955</v>
      </c>
      <c r="T83" s="12">
        <f t="shared" si="15"/>
        <v>-0.04414723076457072</v>
      </c>
      <c r="U83" s="15">
        <f t="shared" si="16"/>
        <v>89.89400106574561</v>
      </c>
      <c r="V83" s="15">
        <f t="shared" si="17"/>
        <v>-17.401371724770954</v>
      </c>
      <c r="W83" s="15">
        <f t="shared" si="18"/>
        <v>-4.433973369076194</v>
      </c>
      <c r="AE83" s="12">
        <f t="shared" si="19"/>
        <v>89.89400106574561</v>
      </c>
      <c r="AF83" s="12">
        <f t="shared" si="20"/>
        <v>-17.401371724770954</v>
      </c>
      <c r="AG83" s="12">
        <f t="shared" si="21"/>
        <v>-4.433973369076194</v>
      </c>
      <c r="AH83" s="12">
        <f t="shared" si="22"/>
        <v>3</v>
      </c>
      <c r="AI83" s="12">
        <f t="shared" si="23"/>
        <v>0</v>
      </c>
    </row>
    <row r="84" spans="1:35" s="12" customFormat="1" ht="12.75">
      <c r="A84" s="12">
        <v>5</v>
      </c>
      <c r="B84" s="12" t="s">
        <v>56</v>
      </c>
      <c r="C84" s="12">
        <v>44.383</v>
      </c>
      <c r="D84" s="12">
        <v>-18.593</v>
      </c>
      <c r="E84" s="12">
        <v>-1.535</v>
      </c>
      <c r="F84" s="12" t="s">
        <v>71</v>
      </c>
      <c r="H84" s="12">
        <f t="shared" si="13"/>
        <v>0</v>
      </c>
      <c r="I84" s="12">
        <v>3</v>
      </c>
      <c r="J84" s="12">
        <v>1.46</v>
      </c>
      <c r="K84" s="12">
        <v>2.35</v>
      </c>
      <c r="L84" s="12">
        <v>382.5756</v>
      </c>
      <c r="M84" s="12">
        <v>99.729</v>
      </c>
      <c r="N84" s="12">
        <v>51.156</v>
      </c>
      <c r="O84" s="15">
        <v>93.635</v>
      </c>
      <c r="P84" s="15">
        <v>-32.421</v>
      </c>
      <c r="Q84" s="12">
        <v>-2.207</v>
      </c>
      <c r="R84" s="12">
        <v>0</v>
      </c>
      <c r="S84" s="12">
        <f t="shared" si="14"/>
        <v>6.009483472013537</v>
      </c>
      <c r="T84" s="12">
        <f t="shared" si="15"/>
        <v>0.004256858045614154</v>
      </c>
      <c r="U84" s="15">
        <f t="shared" si="16"/>
        <v>93.68250722582319</v>
      </c>
      <c r="V84" s="15">
        <f t="shared" si="17"/>
        <v>-32.433719264113236</v>
      </c>
      <c r="W84" s="15">
        <f t="shared" si="18"/>
        <v>-2.207236827495236</v>
      </c>
      <c r="AE84" s="12">
        <f t="shared" si="19"/>
        <v>93.68250722582319</v>
      </c>
      <c r="AF84" s="12">
        <f t="shared" si="20"/>
        <v>-32.433719264113236</v>
      </c>
      <c r="AG84" s="12">
        <f t="shared" si="21"/>
        <v>-2.207236827495236</v>
      </c>
      <c r="AH84" s="12">
        <f t="shared" si="22"/>
        <v>0</v>
      </c>
      <c r="AI84" s="12">
        <f t="shared" si="23"/>
        <v>0</v>
      </c>
    </row>
    <row r="85" spans="1:35" s="6" customFormat="1" ht="12.75">
      <c r="A85" s="6">
        <v>5</v>
      </c>
      <c r="B85" s="9" t="s">
        <v>56</v>
      </c>
      <c r="C85" s="9">
        <v>44.383</v>
      </c>
      <c r="D85" s="9">
        <v>-18.593</v>
      </c>
      <c r="E85" s="9">
        <v>-1.535</v>
      </c>
      <c r="F85" s="6" t="s">
        <v>72</v>
      </c>
      <c r="G85" s="6">
        <f t="shared" si="12"/>
        <v>156</v>
      </c>
      <c r="H85" s="6">
        <f t="shared" si="13"/>
        <v>1</v>
      </c>
      <c r="I85" s="6">
        <v>3</v>
      </c>
      <c r="J85" s="6">
        <v>1.46</v>
      </c>
      <c r="K85" s="6">
        <v>1.2</v>
      </c>
      <c r="L85" s="6">
        <v>396.798</v>
      </c>
      <c r="M85" s="6">
        <v>102.4747</v>
      </c>
      <c r="N85" s="6">
        <v>42.768</v>
      </c>
      <c r="O85" s="7">
        <v>87.066</v>
      </c>
      <c r="P85" s="7">
        <v>-20.742</v>
      </c>
      <c r="Q85" s="6">
        <v>-2.937</v>
      </c>
      <c r="R85" s="6">
        <v>0.2</v>
      </c>
      <c r="S85" s="6">
        <f t="shared" si="14"/>
        <v>6.232888408795614</v>
      </c>
      <c r="T85" s="6">
        <f t="shared" si="15"/>
        <v>-0.03887249669919335</v>
      </c>
      <c r="U85" s="7">
        <f t="shared" si="16"/>
        <v>87.21434394957265</v>
      </c>
      <c r="V85" s="7">
        <f t="shared" si="17"/>
        <v>-20.74910221429598</v>
      </c>
      <c r="W85" s="7">
        <f t="shared" si="18"/>
        <v>-2.940966548900266</v>
      </c>
      <c r="X85" s="8">
        <f>U85-U86</f>
        <v>0.2729336444452457</v>
      </c>
      <c r="Y85" s="8">
        <f>V85-V86</f>
        <v>2.325167928480848</v>
      </c>
      <c r="Z85" s="8">
        <f>W85-W86</f>
        <v>-0.004716777295915797</v>
      </c>
      <c r="AA85" s="9">
        <f>X85/2+U86</f>
        <v>87.07787712735004</v>
      </c>
      <c r="AB85" s="9">
        <f>Y85/2+V86</f>
        <v>-21.911686178536407</v>
      </c>
      <c r="AC85" s="9">
        <f>Z85/2+W86</f>
        <v>-2.938608160252308</v>
      </c>
      <c r="AE85" s="9">
        <f t="shared" si="19"/>
        <v>87.07787712735004</v>
      </c>
      <c r="AF85" s="9">
        <f t="shared" si="20"/>
        <v>-21.911686178536407</v>
      </c>
      <c r="AG85" s="9">
        <f t="shared" si="21"/>
        <v>-2.938608160252308</v>
      </c>
      <c r="AH85" s="9">
        <f t="shared" si="22"/>
        <v>156</v>
      </c>
      <c r="AI85" s="9">
        <f t="shared" si="23"/>
        <v>1</v>
      </c>
    </row>
    <row r="86" spans="1:35" s="9" customFormat="1" ht="12.75">
      <c r="A86" s="9">
        <v>5</v>
      </c>
      <c r="B86" s="9" t="s">
        <v>56</v>
      </c>
      <c r="C86" s="9">
        <v>44.383</v>
      </c>
      <c r="D86" s="9">
        <v>-18.593</v>
      </c>
      <c r="E86" s="9">
        <v>-1.535</v>
      </c>
      <c r="F86" s="9" t="s">
        <v>73</v>
      </c>
      <c r="G86">
        <f t="shared" si="12"/>
        <v>156</v>
      </c>
      <c r="H86">
        <f t="shared" si="13"/>
        <v>2</v>
      </c>
      <c r="I86" s="9">
        <v>3</v>
      </c>
      <c r="J86" s="9">
        <v>1.46</v>
      </c>
      <c r="K86" s="9">
        <v>1.2</v>
      </c>
      <c r="L86" s="9">
        <v>393.3212</v>
      </c>
      <c r="M86" s="9">
        <v>102.473</v>
      </c>
      <c r="N86" s="9">
        <v>42.676</v>
      </c>
      <c r="O86" s="8">
        <v>86.793</v>
      </c>
      <c r="P86" s="8">
        <v>-23.06</v>
      </c>
      <c r="Q86" s="9">
        <v>-2.932</v>
      </c>
      <c r="R86" s="9">
        <v>0.2</v>
      </c>
      <c r="S86">
        <f t="shared" si="14"/>
        <v>6.178274962105609</v>
      </c>
      <c r="T86">
        <f t="shared" si="15"/>
        <v>-0.03884579316163794</v>
      </c>
      <c r="U86" s="5">
        <f t="shared" si="16"/>
        <v>86.9414103051274</v>
      </c>
      <c r="V86" s="5">
        <f t="shared" si="17"/>
        <v>-23.07427014277683</v>
      </c>
      <c r="W86" s="5">
        <f t="shared" si="18"/>
        <v>-2.9362497716043503</v>
      </c>
      <c r="AE86" s="9">
        <f t="shared" si="19"/>
        <v>86.9414103051274</v>
      </c>
      <c r="AF86" s="9">
        <f t="shared" si="20"/>
        <v>-23.07427014277683</v>
      </c>
      <c r="AG86" s="9">
        <f t="shared" si="21"/>
        <v>-2.9362497716043503</v>
      </c>
      <c r="AH86" s="9">
        <f t="shared" si="22"/>
        <v>156</v>
      </c>
      <c r="AI86" s="9">
        <f t="shared" si="23"/>
        <v>2</v>
      </c>
    </row>
    <row r="87" spans="1:35" s="9" customFormat="1" ht="12.75">
      <c r="A87" s="9">
        <v>5</v>
      </c>
      <c r="B87" s="9" t="s">
        <v>56</v>
      </c>
      <c r="C87" s="9">
        <v>44.383</v>
      </c>
      <c r="D87" s="9">
        <v>-18.593</v>
      </c>
      <c r="E87" s="9">
        <v>-1.535</v>
      </c>
      <c r="F87" s="9">
        <v>154</v>
      </c>
      <c r="G87">
        <f t="shared" si="12"/>
        <v>154</v>
      </c>
      <c r="H87">
        <f t="shared" si="13"/>
        <v>0</v>
      </c>
      <c r="I87" s="9">
        <v>3</v>
      </c>
      <c r="J87" s="9">
        <v>1.46</v>
      </c>
      <c r="K87" s="9">
        <v>1.2</v>
      </c>
      <c r="L87" s="9">
        <v>389.963</v>
      </c>
      <c r="M87" s="9">
        <v>101.7319</v>
      </c>
      <c r="N87" s="9">
        <v>41.111</v>
      </c>
      <c r="O87" s="8">
        <v>84.97</v>
      </c>
      <c r="P87" s="8">
        <v>-25.046</v>
      </c>
      <c r="Q87" s="9">
        <v>-2.393</v>
      </c>
      <c r="R87" s="9">
        <v>0.2</v>
      </c>
      <c r="S87">
        <f t="shared" si="14"/>
        <v>6.125524479859183</v>
      </c>
      <c r="T87">
        <f t="shared" si="15"/>
        <v>-0.027204621583760913</v>
      </c>
      <c r="U87" s="5">
        <f t="shared" si="16"/>
        <v>85.11717217935747</v>
      </c>
      <c r="V87" s="5">
        <f t="shared" si="17"/>
        <v>-25.06892967151138</v>
      </c>
      <c r="W87" s="5">
        <f t="shared" si="18"/>
        <v>-2.395991375462378</v>
      </c>
      <c r="AE87" s="9">
        <f t="shared" si="19"/>
        <v>85.11717217935747</v>
      </c>
      <c r="AF87" s="9">
        <f t="shared" si="20"/>
        <v>-25.06892967151138</v>
      </c>
      <c r="AG87" s="9">
        <f t="shared" si="21"/>
        <v>-2.395991375462378</v>
      </c>
      <c r="AH87" s="9">
        <f t="shared" si="22"/>
        <v>154</v>
      </c>
      <c r="AI87" s="9">
        <f t="shared" si="23"/>
        <v>0</v>
      </c>
    </row>
    <row r="88" spans="1:35" s="9" customFormat="1" ht="12.75">
      <c r="A88" s="9">
        <v>5</v>
      </c>
      <c r="B88" s="9" t="s">
        <v>56</v>
      </c>
      <c r="C88" s="9">
        <v>44.383</v>
      </c>
      <c r="D88" s="9">
        <v>-18.593</v>
      </c>
      <c r="E88" s="9">
        <v>-1.535</v>
      </c>
      <c r="F88" s="9">
        <v>152</v>
      </c>
      <c r="G88">
        <f t="shared" si="12"/>
        <v>152</v>
      </c>
      <c r="H88">
        <f t="shared" si="13"/>
        <v>0</v>
      </c>
      <c r="I88" s="9">
        <v>3</v>
      </c>
      <c r="J88" s="9">
        <v>1.46</v>
      </c>
      <c r="K88" s="9">
        <v>1.2</v>
      </c>
      <c r="L88" s="9">
        <v>391.2598</v>
      </c>
      <c r="M88" s="9">
        <v>102.1386</v>
      </c>
      <c r="N88" s="9">
        <v>38.143</v>
      </c>
      <c r="O88" s="8">
        <v>82.147</v>
      </c>
      <c r="P88" s="8">
        <v>-23.811</v>
      </c>
      <c r="Q88" s="9">
        <v>-2.556</v>
      </c>
      <c r="R88" s="9">
        <v>0.2</v>
      </c>
      <c r="S88">
        <f t="shared" si="14"/>
        <v>6.145894566625059</v>
      </c>
      <c r="T88">
        <f t="shared" si="15"/>
        <v>-0.03359305024483583</v>
      </c>
      <c r="U88" s="5">
        <f t="shared" si="16"/>
        <v>82.29427758849747</v>
      </c>
      <c r="V88" s="5">
        <f t="shared" si="17"/>
        <v>-23.830817569305466</v>
      </c>
      <c r="W88" s="5">
        <f t="shared" si="18"/>
        <v>-2.5594574051661287</v>
      </c>
      <c r="AE88" s="9">
        <f t="shared" si="19"/>
        <v>82.29427758849747</v>
      </c>
      <c r="AF88" s="9">
        <f t="shared" si="20"/>
        <v>-23.830817569305466</v>
      </c>
      <c r="AG88" s="9">
        <f t="shared" si="21"/>
        <v>-2.5594574051661287</v>
      </c>
      <c r="AH88" s="9">
        <f t="shared" si="22"/>
        <v>152</v>
      </c>
      <c r="AI88" s="9">
        <f t="shared" si="23"/>
        <v>0</v>
      </c>
    </row>
    <row r="89" spans="1:35" s="9" customFormat="1" ht="12.75">
      <c r="A89" s="9">
        <v>5</v>
      </c>
      <c r="B89" s="9" t="s">
        <v>56</v>
      </c>
      <c r="C89" s="9">
        <v>44.383</v>
      </c>
      <c r="D89" s="9">
        <v>-18.593</v>
      </c>
      <c r="E89" s="9">
        <v>-1.535</v>
      </c>
      <c r="F89" s="9">
        <v>146</v>
      </c>
      <c r="G89">
        <f t="shared" si="12"/>
        <v>146</v>
      </c>
      <c r="H89">
        <f t="shared" si="13"/>
        <v>0</v>
      </c>
      <c r="I89" s="9">
        <v>3</v>
      </c>
      <c r="J89" s="9">
        <v>1.46</v>
      </c>
      <c r="K89" s="9">
        <v>1.2</v>
      </c>
      <c r="L89" s="9">
        <v>16.5729</v>
      </c>
      <c r="M89" s="9">
        <v>106.1618</v>
      </c>
      <c r="N89" s="9">
        <v>32.675</v>
      </c>
      <c r="O89" s="8">
        <v>75.81</v>
      </c>
      <c r="P89" s="8">
        <v>-10.222</v>
      </c>
      <c r="Q89" s="9">
        <v>-4.432</v>
      </c>
      <c r="R89" s="9">
        <v>0.2</v>
      </c>
      <c r="S89">
        <f t="shared" si="14"/>
        <v>0.26032650444339145</v>
      </c>
      <c r="T89">
        <f t="shared" si="15"/>
        <v>-0.09678932806444807</v>
      </c>
      <c r="U89" s="5">
        <f t="shared" si="16"/>
        <v>75.95353550337582</v>
      </c>
      <c r="V89" s="5">
        <f t="shared" si="17"/>
        <v>-10.183519127662192</v>
      </c>
      <c r="W89" s="5">
        <f t="shared" si="18"/>
        <v>-4.4423194835943445</v>
      </c>
      <c r="AE89" s="9">
        <f t="shared" si="19"/>
        <v>75.95353550337582</v>
      </c>
      <c r="AF89" s="9">
        <f t="shared" si="20"/>
        <v>-10.183519127662192</v>
      </c>
      <c r="AG89" s="9">
        <f t="shared" si="21"/>
        <v>-4.4423194835943445</v>
      </c>
      <c r="AH89" s="9">
        <f t="shared" si="22"/>
        <v>146</v>
      </c>
      <c r="AI89" s="9">
        <f t="shared" si="23"/>
        <v>0</v>
      </c>
    </row>
    <row r="90" spans="1:35" s="9" customFormat="1" ht="12.75">
      <c r="A90" s="9">
        <v>5</v>
      </c>
      <c r="B90" s="9" t="s">
        <v>56</v>
      </c>
      <c r="C90" s="9">
        <v>44.383</v>
      </c>
      <c r="D90" s="9">
        <v>-18.593</v>
      </c>
      <c r="E90" s="9">
        <v>-1.535</v>
      </c>
      <c r="F90" s="9">
        <v>136</v>
      </c>
      <c r="G90">
        <f t="shared" si="12"/>
        <v>136</v>
      </c>
      <c r="H90">
        <f t="shared" si="13"/>
        <v>0</v>
      </c>
      <c r="I90" s="9">
        <v>3</v>
      </c>
      <c r="J90" s="9">
        <v>1.46</v>
      </c>
      <c r="K90" s="9">
        <v>1.2</v>
      </c>
      <c r="L90" s="9">
        <v>17.6143</v>
      </c>
      <c r="M90" s="9">
        <v>106.7463</v>
      </c>
      <c r="N90" s="9">
        <v>30.263</v>
      </c>
      <c r="O90" s="8">
        <v>73.332</v>
      </c>
      <c r="P90" s="8">
        <v>-10.373</v>
      </c>
      <c r="Q90" s="9">
        <v>-4.476</v>
      </c>
      <c r="R90" s="9">
        <v>0.2</v>
      </c>
      <c r="S90">
        <f t="shared" si="14"/>
        <v>0.27668477739063346</v>
      </c>
      <c r="T90">
        <f t="shared" si="15"/>
        <v>-0.1059706325945644</v>
      </c>
      <c r="U90" s="5">
        <f t="shared" si="16"/>
        <v>73.47516510730196</v>
      </c>
      <c r="V90" s="5">
        <f t="shared" si="17"/>
        <v>-10.331744972868037</v>
      </c>
      <c r="W90" s="5">
        <f t="shared" si="18"/>
        <v>-4.486567569538847</v>
      </c>
      <c r="AE90" s="9">
        <f t="shared" si="19"/>
        <v>73.47516510730196</v>
      </c>
      <c r="AF90" s="9">
        <f t="shared" si="20"/>
        <v>-10.331744972868037</v>
      </c>
      <c r="AG90" s="9">
        <f t="shared" si="21"/>
        <v>-4.486567569538847</v>
      </c>
      <c r="AH90" s="9">
        <f t="shared" si="22"/>
        <v>136</v>
      </c>
      <c r="AI90" s="9">
        <f t="shared" si="23"/>
        <v>0</v>
      </c>
    </row>
    <row r="91" spans="1:35" s="9" customFormat="1" ht="12.75">
      <c r="A91" s="9">
        <v>5</v>
      </c>
      <c r="B91" s="9" t="s">
        <v>56</v>
      </c>
      <c r="C91" s="9">
        <v>44.383</v>
      </c>
      <c r="D91" s="9">
        <v>-18.593</v>
      </c>
      <c r="E91" s="9">
        <v>-1.535</v>
      </c>
      <c r="F91" s="9">
        <v>137</v>
      </c>
      <c r="G91">
        <f t="shared" si="12"/>
        <v>137</v>
      </c>
      <c r="H91">
        <f t="shared" si="13"/>
        <v>0</v>
      </c>
      <c r="I91" s="9">
        <v>3</v>
      </c>
      <c r="J91" s="9">
        <v>1.46</v>
      </c>
      <c r="K91" s="9">
        <v>1.2</v>
      </c>
      <c r="L91" s="9">
        <v>25.516</v>
      </c>
      <c r="M91" s="9">
        <v>107.1478</v>
      </c>
      <c r="N91" s="9">
        <v>28.328</v>
      </c>
      <c r="O91" s="8">
        <v>70.303</v>
      </c>
      <c r="P91" s="8">
        <v>-7.61</v>
      </c>
      <c r="Q91" s="9">
        <v>-4.449</v>
      </c>
      <c r="R91" s="9">
        <v>0.2</v>
      </c>
      <c r="S91">
        <f t="shared" si="14"/>
        <v>0.4008043907449858</v>
      </c>
      <c r="T91">
        <f t="shared" si="15"/>
        <v>-0.11227737984664588</v>
      </c>
      <c r="U91" s="5">
        <f t="shared" si="16"/>
        <v>70.43894546931567</v>
      </c>
      <c r="V91" s="5">
        <f t="shared" si="17"/>
        <v>-7.552008839847421</v>
      </c>
      <c r="W91" s="5">
        <f t="shared" si="18"/>
        <v>-4.4601194515626</v>
      </c>
      <c r="AE91" s="9">
        <f t="shared" si="19"/>
        <v>70.43894546931567</v>
      </c>
      <c r="AF91" s="9">
        <f t="shared" si="20"/>
        <v>-7.552008839847421</v>
      </c>
      <c r="AG91" s="9">
        <f t="shared" si="21"/>
        <v>-4.4601194515626</v>
      </c>
      <c r="AH91" s="9">
        <f t="shared" si="22"/>
        <v>137</v>
      </c>
      <c r="AI91" s="9">
        <f t="shared" si="23"/>
        <v>0</v>
      </c>
    </row>
    <row r="92" spans="1:35" s="9" customFormat="1" ht="12.75">
      <c r="A92" s="9">
        <v>5</v>
      </c>
      <c r="B92" s="9" t="s">
        <v>56</v>
      </c>
      <c r="C92" s="9">
        <v>44.383</v>
      </c>
      <c r="D92" s="9">
        <v>-18.593</v>
      </c>
      <c r="E92" s="9">
        <v>-1.535</v>
      </c>
      <c r="F92" s="9">
        <v>138</v>
      </c>
      <c r="G92">
        <f t="shared" si="12"/>
        <v>138</v>
      </c>
      <c r="H92">
        <f t="shared" si="13"/>
        <v>0</v>
      </c>
      <c r="I92" s="9">
        <v>3</v>
      </c>
      <c r="J92" s="9">
        <v>1.46</v>
      </c>
      <c r="K92" s="9">
        <v>1.2</v>
      </c>
      <c r="L92" s="9">
        <v>28.7307</v>
      </c>
      <c r="M92" s="9">
        <v>108.5136</v>
      </c>
      <c r="N92" s="9">
        <v>25.182</v>
      </c>
      <c r="O92" s="8">
        <v>66.843</v>
      </c>
      <c r="P92" s="8">
        <v>-7.708</v>
      </c>
      <c r="Q92" s="9">
        <v>-4.633</v>
      </c>
      <c r="R92" s="9">
        <v>0.2</v>
      </c>
      <c r="S92">
        <f t="shared" si="14"/>
        <v>0.45130078026246134</v>
      </c>
      <c r="T92">
        <f t="shared" si="15"/>
        <v>-0.13373131607801048</v>
      </c>
      <c r="U92" s="5">
        <f t="shared" si="16"/>
        <v>66.97523705444331</v>
      </c>
      <c r="V92" s="5">
        <f t="shared" si="17"/>
        <v>-7.643437749778755</v>
      </c>
      <c r="W92" s="5">
        <f t="shared" si="18"/>
        <v>-4.645926484656364</v>
      </c>
      <c r="AE92" s="9">
        <f t="shared" si="19"/>
        <v>66.97523705444331</v>
      </c>
      <c r="AF92" s="9">
        <f t="shared" si="20"/>
        <v>-7.643437749778755</v>
      </c>
      <c r="AG92" s="9">
        <f t="shared" si="21"/>
        <v>-4.645926484656364</v>
      </c>
      <c r="AH92" s="9">
        <f t="shared" si="22"/>
        <v>138</v>
      </c>
      <c r="AI92" s="9">
        <f t="shared" si="23"/>
        <v>0</v>
      </c>
    </row>
    <row r="93" spans="1:35" s="9" customFormat="1" ht="12.75">
      <c r="A93" s="9">
        <v>5</v>
      </c>
      <c r="B93" s="9" t="s">
        <v>56</v>
      </c>
      <c r="C93" s="9">
        <v>44.383</v>
      </c>
      <c r="D93" s="9">
        <v>-18.593</v>
      </c>
      <c r="E93" s="9">
        <v>-1.535</v>
      </c>
      <c r="F93" s="9">
        <v>101</v>
      </c>
      <c r="G93">
        <f t="shared" si="12"/>
        <v>101</v>
      </c>
      <c r="H93">
        <f t="shared" si="13"/>
        <v>0</v>
      </c>
      <c r="I93" s="9">
        <v>3</v>
      </c>
      <c r="J93" s="9">
        <v>1.46</v>
      </c>
      <c r="K93" s="9">
        <v>1.2</v>
      </c>
      <c r="L93" s="9">
        <v>19.9629</v>
      </c>
      <c r="M93" s="9">
        <v>108.6056</v>
      </c>
      <c r="N93" s="9">
        <v>22.519</v>
      </c>
      <c r="O93" s="8">
        <v>65.61</v>
      </c>
      <c r="P93" s="8">
        <v>-11.71</v>
      </c>
      <c r="Q93" s="9">
        <v>-4.31</v>
      </c>
      <c r="R93" s="9">
        <v>0.2</v>
      </c>
      <c r="S93">
        <f t="shared" si="14"/>
        <v>0.31357649992173847</v>
      </c>
      <c r="T93">
        <f t="shared" si="15"/>
        <v>-0.13517644869866174</v>
      </c>
      <c r="U93" s="5">
        <f t="shared" si="16"/>
        <v>65.74986654793709</v>
      </c>
      <c r="V93" s="5">
        <f t="shared" si="17"/>
        <v>-11.664248057501588</v>
      </c>
      <c r="W93" s="5">
        <f t="shared" si="18"/>
        <v>-4.323252976744526</v>
      </c>
      <c r="AE93" s="9">
        <f t="shared" si="19"/>
        <v>65.74986654793709</v>
      </c>
      <c r="AF93" s="9">
        <f t="shared" si="20"/>
        <v>-11.664248057501588</v>
      </c>
      <c r="AG93" s="9">
        <f t="shared" si="21"/>
        <v>-4.323252976744526</v>
      </c>
      <c r="AH93" s="9">
        <f t="shared" si="22"/>
        <v>101</v>
      </c>
      <c r="AI93" s="9">
        <f t="shared" si="23"/>
        <v>0</v>
      </c>
    </row>
    <row r="94" spans="1:35" s="9" customFormat="1" ht="12.75">
      <c r="A94" s="9">
        <v>5</v>
      </c>
      <c r="B94" s="9" t="s">
        <v>56</v>
      </c>
      <c r="C94" s="9">
        <v>44.383</v>
      </c>
      <c r="D94" s="9">
        <v>-18.593</v>
      </c>
      <c r="E94" s="9">
        <v>-1.535</v>
      </c>
      <c r="F94" s="9">
        <v>100</v>
      </c>
      <c r="G94">
        <f t="shared" si="12"/>
        <v>100</v>
      </c>
      <c r="H94">
        <f t="shared" si="13"/>
        <v>0</v>
      </c>
      <c r="I94" s="9">
        <v>3</v>
      </c>
      <c r="J94" s="9">
        <v>1.46</v>
      </c>
      <c r="K94" s="9">
        <v>1.2</v>
      </c>
      <c r="L94" s="9">
        <v>26.0389</v>
      </c>
      <c r="M94" s="9">
        <v>108.9456</v>
      </c>
      <c r="N94" s="9">
        <v>22.192</v>
      </c>
      <c r="O94" s="8">
        <v>64.544</v>
      </c>
      <c r="P94" s="8">
        <v>-9.854</v>
      </c>
      <c r="Q94" s="9">
        <v>-4.383</v>
      </c>
      <c r="R94" s="9">
        <v>0.2</v>
      </c>
      <c r="S94">
        <f t="shared" si="14"/>
        <v>0.4090180847377964</v>
      </c>
      <c r="T94">
        <f t="shared" si="15"/>
        <v>-0.14051715620976446</v>
      </c>
      <c r="U94" s="5">
        <f t="shared" si="16"/>
        <v>64.68000341023064</v>
      </c>
      <c r="V94" s="5">
        <f t="shared" si="17"/>
        <v>-9.794973645702441</v>
      </c>
      <c r="W94" s="5">
        <f t="shared" si="18"/>
        <v>-4.397110347028435</v>
      </c>
      <c r="AE94" s="9">
        <f t="shared" si="19"/>
        <v>64.68000341023064</v>
      </c>
      <c r="AF94" s="9">
        <f t="shared" si="20"/>
        <v>-9.794973645702441</v>
      </c>
      <c r="AG94" s="9">
        <f t="shared" si="21"/>
        <v>-4.397110347028435</v>
      </c>
      <c r="AH94" s="9">
        <f t="shared" si="22"/>
        <v>100</v>
      </c>
      <c r="AI94" s="9">
        <f t="shared" si="23"/>
        <v>0</v>
      </c>
    </row>
    <row r="95" spans="1:35" s="9" customFormat="1" ht="12.75">
      <c r="A95" s="9">
        <v>5</v>
      </c>
      <c r="B95" s="9" t="s">
        <v>56</v>
      </c>
      <c r="C95" s="9">
        <v>44.383</v>
      </c>
      <c r="D95" s="9">
        <v>-18.593</v>
      </c>
      <c r="E95" s="9">
        <v>-1.535</v>
      </c>
      <c r="F95" s="9">
        <v>102</v>
      </c>
      <c r="G95">
        <f t="shared" si="12"/>
        <v>102</v>
      </c>
      <c r="H95">
        <f t="shared" si="13"/>
        <v>0</v>
      </c>
      <c r="I95" s="9">
        <v>3</v>
      </c>
      <c r="J95" s="9">
        <v>1.46</v>
      </c>
      <c r="K95" s="9">
        <v>1.2</v>
      </c>
      <c r="L95" s="9">
        <v>10.034</v>
      </c>
      <c r="M95" s="9">
        <v>108.3262</v>
      </c>
      <c r="N95" s="9">
        <v>21.528</v>
      </c>
      <c r="O95" s="8">
        <v>65.464</v>
      </c>
      <c r="P95" s="8">
        <v>-15.243</v>
      </c>
      <c r="Q95" s="9">
        <v>-4.083</v>
      </c>
      <c r="R95" s="9">
        <v>0.2</v>
      </c>
      <c r="S95">
        <f t="shared" si="14"/>
        <v>0.15761370343059994</v>
      </c>
      <c r="T95">
        <f t="shared" si="15"/>
        <v>-0.1307876437615969</v>
      </c>
      <c r="U95" s="5">
        <f t="shared" si="16"/>
        <v>65.60944717325904</v>
      </c>
      <c r="V95" s="5">
        <f t="shared" si="17"/>
        <v>-15.219439254261792</v>
      </c>
      <c r="W95" s="5">
        <f t="shared" si="18"/>
        <v>-4.095617779931615</v>
      </c>
      <c r="AE95" s="9">
        <f t="shared" si="19"/>
        <v>65.60944717325904</v>
      </c>
      <c r="AF95" s="9">
        <f t="shared" si="20"/>
        <v>-15.219439254261792</v>
      </c>
      <c r="AG95" s="9">
        <f t="shared" si="21"/>
        <v>-4.095617779931615</v>
      </c>
      <c r="AH95" s="9">
        <f t="shared" si="22"/>
        <v>102</v>
      </c>
      <c r="AI95" s="9">
        <f t="shared" si="23"/>
        <v>0</v>
      </c>
    </row>
    <row r="96" spans="1:35" s="9" customFormat="1" ht="12.75">
      <c r="A96" s="9">
        <v>5</v>
      </c>
      <c r="B96" s="9" t="s">
        <v>56</v>
      </c>
      <c r="C96" s="9">
        <v>44.383</v>
      </c>
      <c r="D96" s="9">
        <v>-18.593</v>
      </c>
      <c r="E96" s="9">
        <v>-1.535</v>
      </c>
      <c r="F96" s="9">
        <v>145</v>
      </c>
      <c r="G96">
        <f t="shared" si="12"/>
        <v>145</v>
      </c>
      <c r="H96">
        <f t="shared" si="13"/>
        <v>0</v>
      </c>
      <c r="I96" s="9">
        <v>3</v>
      </c>
      <c r="J96" s="9">
        <v>1.46</v>
      </c>
      <c r="K96" s="9">
        <v>1.2</v>
      </c>
      <c r="L96" s="9">
        <v>35.0609</v>
      </c>
      <c r="M96" s="9">
        <v>108.0283</v>
      </c>
      <c r="N96" s="9">
        <v>26.912</v>
      </c>
      <c r="O96" s="8">
        <v>67.134</v>
      </c>
      <c r="P96" s="8">
        <v>-4.622</v>
      </c>
      <c r="Q96" s="9">
        <v>-4.66</v>
      </c>
      <c r="R96" s="9">
        <v>0.2</v>
      </c>
      <c r="S96">
        <f t="shared" si="14"/>
        <v>0.5507353293412319</v>
      </c>
      <c r="T96">
        <f t="shared" si="15"/>
        <v>-0.12610824150407485</v>
      </c>
      <c r="U96" s="5">
        <f t="shared" si="16"/>
        <v>67.26048428342801</v>
      </c>
      <c r="V96" s="5">
        <f t="shared" si="17"/>
        <v>-4.5435386508854165</v>
      </c>
      <c r="W96" s="5">
        <f t="shared" si="18"/>
        <v>-4.672414074292631</v>
      </c>
      <c r="AE96" s="9">
        <f t="shared" si="19"/>
        <v>67.26048428342801</v>
      </c>
      <c r="AF96" s="9">
        <f t="shared" si="20"/>
        <v>-4.5435386508854165</v>
      </c>
      <c r="AG96" s="9">
        <f t="shared" si="21"/>
        <v>-4.672414074292631</v>
      </c>
      <c r="AH96" s="9">
        <f t="shared" si="22"/>
        <v>145</v>
      </c>
      <c r="AI96" s="9">
        <f t="shared" si="23"/>
        <v>0</v>
      </c>
    </row>
    <row r="97" spans="1:35" s="9" customFormat="1" ht="12.75">
      <c r="A97" s="9">
        <v>5</v>
      </c>
      <c r="B97" s="9" t="s">
        <v>56</v>
      </c>
      <c r="C97" s="9">
        <v>44.383</v>
      </c>
      <c r="D97" s="9">
        <v>-18.593</v>
      </c>
      <c r="E97" s="9">
        <v>-1.535</v>
      </c>
      <c r="F97" s="9">
        <v>144</v>
      </c>
      <c r="G97">
        <f t="shared" si="12"/>
        <v>144</v>
      </c>
      <c r="H97">
        <f t="shared" si="13"/>
        <v>0</v>
      </c>
      <c r="I97" s="9">
        <v>3</v>
      </c>
      <c r="J97" s="9">
        <v>1.46</v>
      </c>
      <c r="K97" s="9">
        <v>1.2</v>
      </c>
      <c r="L97" s="9">
        <v>57.0807</v>
      </c>
      <c r="M97" s="9">
        <v>107.6435</v>
      </c>
      <c r="N97" s="9">
        <v>23.086</v>
      </c>
      <c r="O97" s="8">
        <v>58.691</v>
      </c>
      <c r="P97" s="8">
        <v>-0.688</v>
      </c>
      <c r="Q97" s="9">
        <v>-4.04</v>
      </c>
      <c r="R97" s="9">
        <v>0.2</v>
      </c>
      <c r="S97">
        <f t="shared" si="14"/>
        <v>0.8966215389088146</v>
      </c>
      <c r="T97">
        <f t="shared" si="15"/>
        <v>-0.12006381723856818</v>
      </c>
      <c r="U97" s="5">
        <f t="shared" si="16"/>
        <v>58.78371676008907</v>
      </c>
      <c r="V97" s="5">
        <f t="shared" si="17"/>
        <v>-0.5711971170594623</v>
      </c>
      <c r="W97" s="5">
        <f t="shared" si="18"/>
        <v>-4.0521162582206545</v>
      </c>
      <c r="AE97" s="9">
        <f t="shared" si="19"/>
        <v>58.78371676008907</v>
      </c>
      <c r="AF97" s="9">
        <f t="shared" si="20"/>
        <v>-0.5711971170594623</v>
      </c>
      <c r="AG97" s="9">
        <f t="shared" si="21"/>
        <v>-4.0521162582206545</v>
      </c>
      <c r="AH97" s="9">
        <f t="shared" si="22"/>
        <v>144</v>
      </c>
      <c r="AI97" s="9">
        <f t="shared" si="23"/>
        <v>0</v>
      </c>
    </row>
    <row r="98" spans="1:35" s="9" customFormat="1" ht="12.75">
      <c r="A98" s="9">
        <v>5</v>
      </c>
      <c r="B98" s="9" t="s">
        <v>56</v>
      </c>
      <c r="C98" s="9">
        <v>44.383</v>
      </c>
      <c r="D98" s="9">
        <v>-18.593</v>
      </c>
      <c r="E98" s="9">
        <v>-1.535</v>
      </c>
      <c r="F98" s="9">
        <v>142</v>
      </c>
      <c r="G98">
        <f t="shared" si="12"/>
        <v>142</v>
      </c>
      <c r="H98">
        <f t="shared" si="13"/>
        <v>0</v>
      </c>
      <c r="I98" s="9">
        <v>3</v>
      </c>
      <c r="J98" s="9">
        <v>1.46</v>
      </c>
      <c r="K98" s="9">
        <v>1.2</v>
      </c>
      <c r="L98" s="9">
        <v>52.0366</v>
      </c>
      <c r="M98" s="9">
        <v>109.1194</v>
      </c>
      <c r="N98" s="9">
        <v>20.2</v>
      </c>
      <c r="O98" s="8">
        <v>58.061</v>
      </c>
      <c r="P98" s="8">
        <v>-4.011</v>
      </c>
      <c r="Q98" s="9">
        <v>-4.159</v>
      </c>
      <c r="R98" s="9">
        <v>0.2</v>
      </c>
      <c r="S98">
        <f t="shared" si="14"/>
        <v>0.8173890013889532</v>
      </c>
      <c r="T98">
        <f t="shared" si="15"/>
        <v>-0.1432472002257339</v>
      </c>
      <c r="U98" s="5">
        <f t="shared" si="16"/>
        <v>58.16240877615214</v>
      </c>
      <c r="V98" s="5">
        <f t="shared" si="17"/>
        <v>-3.9025042944458583</v>
      </c>
      <c r="W98" s="5">
        <f t="shared" si="18"/>
        <v>-4.172983399025992</v>
      </c>
      <c r="AE98" s="9">
        <f t="shared" si="19"/>
        <v>58.16240877615214</v>
      </c>
      <c r="AF98" s="9">
        <f t="shared" si="20"/>
        <v>-3.9025042944458583</v>
      </c>
      <c r="AG98" s="9">
        <f t="shared" si="21"/>
        <v>-4.172983399025992</v>
      </c>
      <c r="AH98" s="9">
        <f t="shared" si="22"/>
        <v>142</v>
      </c>
      <c r="AI98" s="9">
        <f t="shared" si="23"/>
        <v>0</v>
      </c>
    </row>
    <row r="99" spans="1:35" s="6" customFormat="1" ht="12.75">
      <c r="A99" s="6">
        <v>5</v>
      </c>
      <c r="B99" s="9" t="s">
        <v>56</v>
      </c>
      <c r="C99" s="9">
        <v>44.383</v>
      </c>
      <c r="D99" s="9">
        <v>-18.593</v>
      </c>
      <c r="E99" s="9">
        <v>-1.535</v>
      </c>
      <c r="F99" s="6" t="s">
        <v>74</v>
      </c>
      <c r="G99" s="6">
        <f t="shared" si="12"/>
        <v>95</v>
      </c>
      <c r="H99" s="6">
        <f t="shared" si="13"/>
        <v>1</v>
      </c>
      <c r="I99" s="6">
        <v>3</v>
      </c>
      <c r="J99" s="6">
        <v>1.46</v>
      </c>
      <c r="K99" s="6">
        <v>1.2</v>
      </c>
      <c r="L99" s="6">
        <v>48.299</v>
      </c>
      <c r="M99" s="6">
        <v>109.982</v>
      </c>
      <c r="N99" s="6">
        <v>18.772</v>
      </c>
      <c r="O99" s="7">
        <v>57.84</v>
      </c>
      <c r="P99" s="7">
        <v>-5.837</v>
      </c>
      <c r="Q99" s="6">
        <v>-4.206</v>
      </c>
      <c r="R99" s="6">
        <v>0.2</v>
      </c>
      <c r="S99" s="6">
        <f t="shared" si="14"/>
        <v>0.7586789178786671</v>
      </c>
      <c r="T99" s="6">
        <f t="shared" si="15"/>
        <v>-0.15679688934066682</v>
      </c>
      <c r="U99" s="7">
        <f t="shared" si="16"/>
        <v>57.94709264993046</v>
      </c>
      <c r="V99" s="7">
        <f t="shared" si="17"/>
        <v>-5.735052382320877</v>
      </c>
      <c r="W99" s="7">
        <f t="shared" si="18"/>
        <v>-4.221960868193873</v>
      </c>
      <c r="X99" s="8">
        <f>U99-U100</f>
        <v>-1.1402153788731724</v>
      </c>
      <c r="Y99" s="8">
        <f>V99-V100</f>
        <v>2.0579226456397866</v>
      </c>
      <c r="Z99" s="8">
        <f>W99-W100</f>
        <v>-0.10232686571916982</v>
      </c>
      <c r="AA99" s="9">
        <f>X99/2+U100</f>
        <v>58.51720033936705</v>
      </c>
      <c r="AB99" s="9">
        <f>Y99/2+V100</f>
        <v>-6.76401370514077</v>
      </c>
      <c r="AC99" s="9">
        <f>Z99/2+W100</f>
        <v>-4.170797435334288</v>
      </c>
      <c r="AE99" s="9">
        <f t="shared" si="19"/>
        <v>58.51720033936705</v>
      </c>
      <c r="AF99" s="9">
        <f t="shared" si="20"/>
        <v>-6.76401370514077</v>
      </c>
      <c r="AG99" s="9">
        <f t="shared" si="21"/>
        <v>-4.170797435334288</v>
      </c>
      <c r="AH99" s="9">
        <f t="shared" si="22"/>
        <v>95</v>
      </c>
      <c r="AI99" s="9">
        <f t="shared" si="23"/>
        <v>1</v>
      </c>
    </row>
    <row r="100" spans="1:35" s="9" customFormat="1" ht="12.75">
      <c r="A100" s="9">
        <v>5</v>
      </c>
      <c r="B100" s="9" t="s">
        <v>56</v>
      </c>
      <c r="C100" s="9">
        <v>44.383</v>
      </c>
      <c r="D100" s="9">
        <v>-18.593</v>
      </c>
      <c r="E100" s="9">
        <v>-1.535</v>
      </c>
      <c r="F100" s="9" t="s">
        <v>75</v>
      </c>
      <c r="G100">
        <f t="shared" si="12"/>
        <v>95</v>
      </c>
      <c r="H100">
        <f t="shared" si="13"/>
        <v>2</v>
      </c>
      <c r="I100" s="9">
        <v>3</v>
      </c>
      <c r="J100" s="9">
        <v>1.46</v>
      </c>
      <c r="K100" s="9">
        <v>1.2</v>
      </c>
      <c r="L100" s="9">
        <v>40.3295</v>
      </c>
      <c r="M100" s="9">
        <v>109.8731</v>
      </c>
      <c r="N100" s="9">
        <v>18.316</v>
      </c>
      <c r="O100" s="8">
        <v>58.969</v>
      </c>
      <c r="P100" s="8">
        <v>-7.881</v>
      </c>
      <c r="Q100" s="9">
        <v>-4.104</v>
      </c>
      <c r="R100" s="9">
        <v>0.2</v>
      </c>
      <c r="S100">
        <f t="shared" si="14"/>
        <v>0.6334943046147479</v>
      </c>
      <c r="T100">
        <f t="shared" si="15"/>
        <v>-0.15508629214078695</v>
      </c>
      <c r="U100" s="5">
        <f t="shared" si="16"/>
        <v>59.08730802880363</v>
      </c>
      <c r="V100" s="5">
        <f t="shared" si="17"/>
        <v>-7.792975027960663</v>
      </c>
      <c r="W100" s="5">
        <f t="shared" si="18"/>
        <v>-4.119634002474704</v>
      </c>
      <c r="AE100" s="9">
        <f t="shared" si="19"/>
        <v>59.08730802880363</v>
      </c>
      <c r="AF100" s="9">
        <f t="shared" si="20"/>
        <v>-7.792975027960663</v>
      </c>
      <c r="AG100" s="9">
        <f t="shared" si="21"/>
        <v>-4.119634002474704</v>
      </c>
      <c r="AH100" s="9">
        <f t="shared" si="22"/>
        <v>95</v>
      </c>
      <c r="AI100" s="9">
        <f t="shared" si="23"/>
        <v>2</v>
      </c>
    </row>
    <row r="101" spans="1:35" s="9" customFormat="1" ht="12.75">
      <c r="A101" s="9">
        <v>5</v>
      </c>
      <c r="B101" s="9" t="s">
        <v>56</v>
      </c>
      <c r="C101" s="9">
        <v>44.383</v>
      </c>
      <c r="D101" s="9">
        <v>-18.593</v>
      </c>
      <c r="E101" s="9">
        <v>-1.535</v>
      </c>
      <c r="F101" s="9">
        <v>97</v>
      </c>
      <c r="G101">
        <f t="shared" si="12"/>
        <v>97</v>
      </c>
      <c r="H101">
        <f t="shared" si="13"/>
        <v>0</v>
      </c>
      <c r="I101" s="9">
        <v>3</v>
      </c>
      <c r="J101" s="9">
        <v>1.46</v>
      </c>
      <c r="K101" s="9">
        <v>1.2</v>
      </c>
      <c r="L101" s="9">
        <v>34.1915</v>
      </c>
      <c r="M101" s="9">
        <v>111.7002</v>
      </c>
      <c r="N101" s="9">
        <v>15.273</v>
      </c>
      <c r="O101" s="8">
        <v>57.285</v>
      </c>
      <c r="P101" s="8">
        <v>-10.911</v>
      </c>
      <c r="Q101" s="9">
        <v>-4.066</v>
      </c>
      <c r="R101" s="9">
        <v>0.2</v>
      </c>
      <c r="S101">
        <f t="shared" si="14"/>
        <v>0.537078826076077</v>
      </c>
      <c r="T101">
        <f t="shared" si="15"/>
        <v>-0.1837863118276566</v>
      </c>
      <c r="U101" s="5">
        <f t="shared" si="16"/>
        <v>57.411375793325014</v>
      </c>
      <c r="V101" s="5">
        <f t="shared" si="17"/>
        <v>-10.83504837584686</v>
      </c>
      <c r="W101" s="5">
        <f t="shared" si="18"/>
        <v>-4.084468329336871</v>
      </c>
      <c r="AE101" s="9">
        <f t="shared" si="19"/>
        <v>57.411375793325014</v>
      </c>
      <c r="AF101" s="9">
        <f t="shared" si="20"/>
        <v>-10.83504837584686</v>
      </c>
      <c r="AG101" s="9">
        <f t="shared" si="21"/>
        <v>-4.084468329336871</v>
      </c>
      <c r="AH101" s="9">
        <f t="shared" si="22"/>
        <v>97</v>
      </c>
      <c r="AI101" s="9">
        <f t="shared" si="23"/>
        <v>0</v>
      </c>
    </row>
    <row r="102" spans="1:35" s="9" customFormat="1" ht="12.75">
      <c r="A102" s="9">
        <v>5</v>
      </c>
      <c r="B102" s="9" t="s">
        <v>56</v>
      </c>
      <c r="C102" s="9">
        <v>44.383</v>
      </c>
      <c r="D102" s="9">
        <v>-18.593</v>
      </c>
      <c r="E102" s="9">
        <v>-1.535</v>
      </c>
      <c r="F102" s="9">
        <v>98</v>
      </c>
      <c r="G102">
        <f t="shared" si="12"/>
        <v>98</v>
      </c>
      <c r="H102">
        <f t="shared" si="13"/>
        <v>0</v>
      </c>
      <c r="I102" s="9">
        <v>3</v>
      </c>
      <c r="J102" s="9">
        <v>1.46</v>
      </c>
      <c r="K102" s="9">
        <v>1.2</v>
      </c>
      <c r="L102" s="9">
        <v>24.6914</v>
      </c>
      <c r="M102" s="9">
        <v>111.3181</v>
      </c>
      <c r="N102" s="9">
        <v>17.07</v>
      </c>
      <c r="O102" s="8">
        <v>59.936</v>
      </c>
      <c r="P102" s="8">
        <v>-12.239</v>
      </c>
      <c r="Q102" s="9">
        <v>-4.294</v>
      </c>
      <c r="R102" s="9">
        <v>0.2</v>
      </c>
      <c r="S102">
        <f t="shared" si="14"/>
        <v>0.38785160423423515</v>
      </c>
      <c r="T102">
        <f t="shared" si="15"/>
        <v>-0.17778429906297344</v>
      </c>
      <c r="U102" s="5">
        <f t="shared" si="16"/>
        <v>60.072700264468274</v>
      </c>
      <c r="V102" s="5">
        <f t="shared" si="17"/>
        <v>-12.183040026239183</v>
      </c>
      <c r="W102" s="5">
        <f t="shared" si="18"/>
        <v>-4.311501319620587</v>
      </c>
      <c r="AE102" s="9">
        <f t="shared" si="19"/>
        <v>60.072700264468274</v>
      </c>
      <c r="AF102" s="9">
        <f t="shared" si="20"/>
        <v>-12.183040026239183</v>
      </c>
      <c r="AG102" s="9">
        <f t="shared" si="21"/>
        <v>-4.311501319620587</v>
      </c>
      <c r="AH102" s="9">
        <f t="shared" si="22"/>
        <v>98</v>
      </c>
      <c r="AI102" s="9">
        <f t="shared" si="23"/>
        <v>0</v>
      </c>
    </row>
    <row r="103" spans="1:35" s="9" customFormat="1" ht="12.75">
      <c r="A103" s="9">
        <v>5</v>
      </c>
      <c r="B103" s="9" t="s">
        <v>56</v>
      </c>
      <c r="C103" s="9">
        <v>44.383</v>
      </c>
      <c r="D103" s="9">
        <v>-18.593</v>
      </c>
      <c r="E103" s="9">
        <v>-1.535</v>
      </c>
      <c r="F103" s="9">
        <v>82</v>
      </c>
      <c r="G103">
        <f t="shared" si="12"/>
        <v>82</v>
      </c>
      <c r="H103">
        <f t="shared" si="13"/>
        <v>0</v>
      </c>
      <c r="I103" s="9">
        <v>3</v>
      </c>
      <c r="J103" s="9">
        <v>1.46</v>
      </c>
      <c r="K103" s="9">
        <v>1.2</v>
      </c>
      <c r="L103" s="9">
        <v>391.7052</v>
      </c>
      <c r="M103" s="9">
        <v>113.4437</v>
      </c>
      <c r="N103" s="9">
        <v>10.222</v>
      </c>
      <c r="O103" s="8">
        <v>54.294</v>
      </c>
      <c r="P103" s="8">
        <v>-19.892</v>
      </c>
      <c r="Q103" s="9">
        <v>-3.418</v>
      </c>
      <c r="R103" s="9">
        <v>0.2</v>
      </c>
      <c r="S103">
        <f t="shared" si="14"/>
        <v>6.152890893464604</v>
      </c>
      <c r="T103">
        <f t="shared" si="15"/>
        <v>-0.21117314578532587</v>
      </c>
      <c r="U103" s="5">
        <f t="shared" si="16"/>
        <v>54.43862981348637</v>
      </c>
      <c r="V103" s="5">
        <f t="shared" si="17"/>
        <v>-19.910657305839983</v>
      </c>
      <c r="W103" s="5">
        <f t="shared" si="18"/>
        <v>-3.4385647853294903</v>
      </c>
      <c r="AE103" s="9">
        <f t="shared" si="19"/>
        <v>54.43862981348637</v>
      </c>
      <c r="AF103" s="9">
        <f t="shared" si="20"/>
        <v>-19.910657305839983</v>
      </c>
      <c r="AG103" s="9">
        <f t="shared" si="21"/>
        <v>-3.4385647853294903</v>
      </c>
      <c r="AH103" s="9">
        <f t="shared" si="22"/>
        <v>82</v>
      </c>
      <c r="AI103" s="9">
        <f t="shared" si="23"/>
        <v>0</v>
      </c>
    </row>
    <row r="104" spans="1:35" s="9" customFormat="1" ht="12.75">
      <c r="A104" s="9">
        <v>5</v>
      </c>
      <c r="B104" s="9" t="s">
        <v>56</v>
      </c>
      <c r="C104" s="9">
        <v>44.383</v>
      </c>
      <c r="D104" s="9">
        <v>-18.593</v>
      </c>
      <c r="E104" s="9">
        <v>-1.535</v>
      </c>
      <c r="F104" s="9">
        <v>90</v>
      </c>
      <c r="G104">
        <f t="shared" si="12"/>
        <v>90</v>
      </c>
      <c r="H104">
        <f t="shared" si="13"/>
        <v>0</v>
      </c>
      <c r="I104" s="9">
        <v>3</v>
      </c>
      <c r="J104" s="9">
        <v>1.46</v>
      </c>
      <c r="K104" s="9">
        <v>1.2</v>
      </c>
      <c r="L104" s="9">
        <v>48.3304</v>
      </c>
      <c r="M104" s="9">
        <v>112.6097</v>
      </c>
      <c r="N104" s="9">
        <v>13.339</v>
      </c>
      <c r="O104" s="8">
        <v>53.87</v>
      </c>
      <c r="P104" s="8">
        <v>-9.591</v>
      </c>
      <c r="Q104" s="9">
        <v>-3.9</v>
      </c>
      <c r="R104" s="9">
        <v>0.2</v>
      </c>
      <c r="S104">
        <f t="shared" si="14"/>
        <v>0.7591721479252808</v>
      </c>
      <c r="T104">
        <f t="shared" si="15"/>
        <v>-0.19807270441985625</v>
      </c>
      <c r="U104" s="5">
        <f t="shared" si="16"/>
        <v>53.97668293314302</v>
      </c>
      <c r="V104" s="5">
        <f t="shared" si="17"/>
        <v>-9.489774917193422</v>
      </c>
      <c r="W104" s="5">
        <f t="shared" si="18"/>
        <v>-3.9195275623869925</v>
      </c>
      <c r="AE104" s="9">
        <f t="shared" si="19"/>
        <v>53.97668293314302</v>
      </c>
      <c r="AF104" s="9">
        <f t="shared" si="20"/>
        <v>-9.489774917193422</v>
      </c>
      <c r="AG104" s="9">
        <f t="shared" si="21"/>
        <v>-3.9195275623869925</v>
      </c>
      <c r="AH104" s="9">
        <f t="shared" si="22"/>
        <v>90</v>
      </c>
      <c r="AI104" s="9">
        <f t="shared" si="23"/>
        <v>0</v>
      </c>
    </row>
    <row r="105" spans="1:35" s="9" customFormat="1" ht="12.75">
      <c r="A105" s="9">
        <v>5</v>
      </c>
      <c r="B105" s="9" t="s">
        <v>56</v>
      </c>
      <c r="C105" s="9">
        <v>44.383</v>
      </c>
      <c r="D105" s="9">
        <v>-18.593</v>
      </c>
      <c r="E105" s="9">
        <v>-1.535</v>
      </c>
      <c r="F105" s="9">
        <v>93</v>
      </c>
      <c r="G105">
        <f t="shared" si="12"/>
        <v>93</v>
      </c>
      <c r="H105">
        <f t="shared" si="13"/>
        <v>0</v>
      </c>
      <c r="I105" s="9">
        <v>3</v>
      </c>
      <c r="J105" s="9">
        <v>1.46</v>
      </c>
      <c r="K105" s="9">
        <v>1.2</v>
      </c>
      <c r="L105" s="9">
        <v>55.6862</v>
      </c>
      <c r="M105" s="9">
        <v>109.565</v>
      </c>
      <c r="N105" s="9">
        <v>18.029</v>
      </c>
      <c r="O105" s="8">
        <v>55.814</v>
      </c>
      <c r="P105" s="8">
        <v>-4.914</v>
      </c>
      <c r="Q105" s="9">
        <v>-3.974</v>
      </c>
      <c r="R105" s="9">
        <v>0.2</v>
      </c>
      <c r="S105">
        <f t="shared" si="14"/>
        <v>0.8747167841316598</v>
      </c>
      <c r="T105">
        <f t="shared" si="15"/>
        <v>-0.15024666865793201</v>
      </c>
      <c r="U105" s="5">
        <f t="shared" si="16"/>
        <v>55.90831171778774</v>
      </c>
      <c r="V105" s="5">
        <f t="shared" si="17"/>
        <v>-4.800284124104557</v>
      </c>
      <c r="W105" s="5">
        <f t="shared" si="18"/>
        <v>-3.9885854631249504</v>
      </c>
      <c r="AE105" s="9">
        <f t="shared" si="19"/>
        <v>55.90831171778774</v>
      </c>
      <c r="AF105" s="9">
        <f t="shared" si="20"/>
        <v>-4.800284124104557</v>
      </c>
      <c r="AG105" s="9">
        <f t="shared" si="21"/>
        <v>-3.9885854631249504</v>
      </c>
      <c r="AH105" s="9">
        <f t="shared" si="22"/>
        <v>93</v>
      </c>
      <c r="AI105" s="9">
        <f t="shared" si="23"/>
        <v>0</v>
      </c>
    </row>
    <row r="106" spans="1:35" s="9" customFormat="1" ht="12.75">
      <c r="A106" s="9">
        <v>5</v>
      </c>
      <c r="B106" s="9" t="s">
        <v>56</v>
      </c>
      <c r="C106" s="9">
        <v>44.383</v>
      </c>
      <c r="D106" s="9">
        <v>-18.593</v>
      </c>
      <c r="E106" s="9">
        <v>-1.535</v>
      </c>
      <c r="F106" s="9">
        <v>92</v>
      </c>
      <c r="G106">
        <f t="shared" si="12"/>
        <v>92</v>
      </c>
      <c r="H106">
        <f t="shared" si="13"/>
        <v>0</v>
      </c>
      <c r="I106" s="9">
        <v>3</v>
      </c>
      <c r="J106" s="9">
        <v>1.46</v>
      </c>
      <c r="K106" s="9">
        <v>1.2</v>
      </c>
      <c r="L106" s="9">
        <v>60.8369</v>
      </c>
      <c r="M106" s="9">
        <v>109.5663</v>
      </c>
      <c r="N106" s="9">
        <v>15.751</v>
      </c>
      <c r="O106" s="8">
        <v>53.371</v>
      </c>
      <c r="P106" s="8">
        <v>-5.874</v>
      </c>
      <c r="Q106" s="9">
        <v>-3.633</v>
      </c>
      <c r="R106" s="9">
        <v>0.2</v>
      </c>
      <c r="S106">
        <f t="shared" si="14"/>
        <v>0.9556237905358845</v>
      </c>
      <c r="T106">
        <f t="shared" si="15"/>
        <v>-0.15026708901018027</v>
      </c>
      <c r="U106" s="5">
        <f t="shared" si="16"/>
        <v>53.45604982396106</v>
      </c>
      <c r="V106" s="5">
        <f t="shared" si="17"/>
        <v>-5.753405281178983</v>
      </c>
      <c r="W106" s="5">
        <f t="shared" si="18"/>
        <v>-3.647929842122884</v>
      </c>
      <c r="AE106" s="9">
        <f t="shared" si="19"/>
        <v>53.45604982396106</v>
      </c>
      <c r="AF106" s="9">
        <f t="shared" si="20"/>
        <v>-5.753405281178983</v>
      </c>
      <c r="AG106" s="9">
        <f t="shared" si="21"/>
        <v>-3.647929842122884</v>
      </c>
      <c r="AH106" s="9">
        <f t="shared" si="22"/>
        <v>92</v>
      </c>
      <c r="AI106" s="9">
        <f t="shared" si="23"/>
        <v>0</v>
      </c>
    </row>
    <row r="107" spans="1:35" s="9" customFormat="1" ht="12.75">
      <c r="A107" s="9">
        <v>5</v>
      </c>
      <c r="B107" s="9" t="s">
        <v>56</v>
      </c>
      <c r="C107" s="9">
        <v>44.383</v>
      </c>
      <c r="D107" s="9">
        <v>-18.593</v>
      </c>
      <c r="E107" s="9">
        <v>-1.535</v>
      </c>
      <c r="F107" s="9">
        <v>91</v>
      </c>
      <c r="G107">
        <f t="shared" si="12"/>
        <v>91</v>
      </c>
      <c r="H107">
        <f t="shared" si="13"/>
        <v>0</v>
      </c>
      <c r="I107" s="9">
        <v>3</v>
      </c>
      <c r="J107" s="9">
        <v>1.46</v>
      </c>
      <c r="K107" s="9">
        <v>1.2</v>
      </c>
      <c r="L107" s="9">
        <v>71.5621</v>
      </c>
      <c r="M107" s="9">
        <v>107.7909</v>
      </c>
      <c r="N107" s="9">
        <v>13.89</v>
      </c>
      <c r="O107" s="8">
        <v>50.339</v>
      </c>
      <c r="P107" s="8">
        <v>-6.16</v>
      </c>
      <c r="Q107" s="9">
        <v>-2.97</v>
      </c>
      <c r="R107" s="9">
        <v>0.2</v>
      </c>
      <c r="S107">
        <f t="shared" si="14"/>
        <v>1.1240948381772908</v>
      </c>
      <c r="T107">
        <f t="shared" si="15"/>
        <v>-0.12237917102426366</v>
      </c>
      <c r="U107" s="5">
        <f t="shared" si="16"/>
        <v>50.40282082196653</v>
      </c>
      <c r="V107" s="5">
        <f t="shared" si="17"/>
        <v>-6.025349362535799</v>
      </c>
      <c r="W107" s="5">
        <f t="shared" si="18"/>
        <v>-2.9828142497399157</v>
      </c>
      <c r="AE107" s="9">
        <f t="shared" si="19"/>
        <v>50.40282082196653</v>
      </c>
      <c r="AF107" s="9">
        <f t="shared" si="20"/>
        <v>-6.025349362535799</v>
      </c>
      <c r="AG107" s="9">
        <f t="shared" si="21"/>
        <v>-2.9828142497399157</v>
      </c>
      <c r="AH107" s="9">
        <f t="shared" si="22"/>
        <v>91</v>
      </c>
      <c r="AI107" s="9">
        <f t="shared" si="23"/>
        <v>0</v>
      </c>
    </row>
    <row r="108" spans="1:35" s="9" customFormat="1" ht="12.75">
      <c r="A108" s="9">
        <v>5</v>
      </c>
      <c r="B108" s="9" t="s">
        <v>56</v>
      </c>
      <c r="C108" s="9">
        <v>44.383</v>
      </c>
      <c r="D108" s="9">
        <v>-18.593</v>
      </c>
      <c r="E108" s="9">
        <v>-1.535</v>
      </c>
      <c r="F108" s="9">
        <v>87</v>
      </c>
      <c r="G108">
        <f t="shared" si="12"/>
        <v>87</v>
      </c>
      <c r="H108">
        <f t="shared" si="13"/>
        <v>0</v>
      </c>
      <c r="I108" s="9">
        <v>3</v>
      </c>
      <c r="J108" s="9">
        <v>1.46</v>
      </c>
      <c r="K108" s="9">
        <v>1.2</v>
      </c>
      <c r="L108" s="9">
        <v>73.8529</v>
      </c>
      <c r="M108" s="9">
        <v>109.3358</v>
      </c>
      <c r="N108" s="9">
        <v>9.211</v>
      </c>
      <c r="O108" s="8">
        <v>48.022</v>
      </c>
      <c r="P108" s="8">
        <v>-10.239</v>
      </c>
      <c r="Q108" s="9">
        <v>-2.621</v>
      </c>
      <c r="R108" s="9">
        <v>0.2</v>
      </c>
      <c r="S108">
        <f t="shared" si="14"/>
        <v>1.1600786404315084</v>
      </c>
      <c r="T108">
        <f t="shared" si="15"/>
        <v>-0.14664640347691815</v>
      </c>
      <c r="U108" s="5">
        <f t="shared" si="16"/>
        <v>48.08042614727714</v>
      </c>
      <c r="V108" s="5">
        <f t="shared" si="17"/>
        <v>-10.102630807085825</v>
      </c>
      <c r="W108" s="5">
        <f t="shared" si="18"/>
        <v>-2.6355359746232554</v>
      </c>
      <c r="AE108" s="9">
        <f t="shared" si="19"/>
        <v>48.08042614727714</v>
      </c>
      <c r="AF108" s="9">
        <f t="shared" si="20"/>
        <v>-10.102630807085825</v>
      </c>
      <c r="AG108" s="9">
        <f t="shared" si="21"/>
        <v>-2.6355359746232554</v>
      </c>
      <c r="AH108" s="9">
        <f t="shared" si="22"/>
        <v>87</v>
      </c>
      <c r="AI108" s="9">
        <f t="shared" si="23"/>
        <v>0</v>
      </c>
    </row>
    <row r="109" spans="1:35" s="9" customFormat="1" ht="12.75">
      <c r="A109" s="9">
        <v>5</v>
      </c>
      <c r="B109" s="9" t="s">
        <v>56</v>
      </c>
      <c r="C109" s="9">
        <v>44.383</v>
      </c>
      <c r="D109" s="9">
        <v>-18.593</v>
      </c>
      <c r="E109" s="9">
        <v>-1.535</v>
      </c>
      <c r="F109" s="9" t="s">
        <v>0</v>
      </c>
      <c r="G109">
        <f t="shared" si="12"/>
        <v>1</v>
      </c>
      <c r="H109">
        <f t="shared" si="13"/>
        <v>0</v>
      </c>
      <c r="I109" s="9">
        <v>3</v>
      </c>
      <c r="J109" s="9">
        <v>1.46</v>
      </c>
      <c r="K109" s="9">
        <v>1.2</v>
      </c>
      <c r="L109" s="9">
        <v>61.907</v>
      </c>
      <c r="M109" s="9">
        <v>105.6739</v>
      </c>
      <c r="N109" s="9">
        <v>22.608</v>
      </c>
      <c r="O109" s="8">
        <v>57.068</v>
      </c>
      <c r="P109" s="8">
        <v>0.012</v>
      </c>
      <c r="Q109" s="9">
        <v>-3.287</v>
      </c>
      <c r="R109" s="9">
        <v>0</v>
      </c>
      <c r="S109">
        <f t="shared" si="14"/>
        <v>0.9724328820289166</v>
      </c>
      <c r="T109">
        <f t="shared" si="15"/>
        <v>-0.08912541278601593</v>
      </c>
      <c r="U109" s="5">
        <f t="shared" si="16"/>
        <v>57.0953906535202</v>
      </c>
      <c r="V109" s="5">
        <f t="shared" si="17"/>
        <v>0.05406097896274176</v>
      </c>
      <c r="W109" s="5">
        <f t="shared" si="18"/>
        <v>-3.28728082317942</v>
      </c>
      <c r="AE109" s="9">
        <f t="shared" si="19"/>
        <v>57.0953906535202</v>
      </c>
      <c r="AF109" s="9">
        <f t="shared" si="20"/>
        <v>0.05406097896274176</v>
      </c>
      <c r="AG109" s="9">
        <f t="shared" si="21"/>
        <v>-3.28728082317942</v>
      </c>
      <c r="AH109" s="9">
        <f t="shared" si="22"/>
        <v>1</v>
      </c>
      <c r="AI109" s="9">
        <f t="shared" si="23"/>
        <v>0</v>
      </c>
    </row>
    <row r="110" spans="21:35" ht="12.75">
      <c r="U110" s="5"/>
      <c r="V110" s="5"/>
      <c r="W110" s="5"/>
      <c r="AE110" s="9"/>
      <c r="AF110" s="9"/>
      <c r="AG110" s="9"/>
      <c r="AH110" s="9"/>
      <c r="AI110" s="9"/>
    </row>
    <row r="111" spans="21:35" ht="12.75">
      <c r="U111" s="5"/>
      <c r="V111" s="5"/>
      <c r="W111" s="5"/>
      <c r="AE111" s="9"/>
      <c r="AF111" s="9"/>
      <c r="AG111" s="9"/>
      <c r="AH111" s="9"/>
      <c r="AI111" s="9"/>
    </row>
    <row r="112" spans="2:35" ht="12.75">
      <c r="B112" t="s">
        <v>78</v>
      </c>
      <c r="U112" s="5"/>
      <c r="V112" s="5"/>
      <c r="W112" s="5"/>
      <c r="AE112" s="9"/>
      <c r="AF112" s="9"/>
      <c r="AG112" s="9"/>
      <c r="AH112" s="9"/>
      <c r="AI112" s="9"/>
    </row>
    <row r="113" spans="2:35" ht="12.75">
      <c r="B113" t="s">
        <v>79</v>
      </c>
      <c r="U113" s="5"/>
      <c r="V113" s="5"/>
      <c r="W113" s="5"/>
      <c r="AE113" s="9"/>
      <c r="AF113" s="9"/>
      <c r="AG113" s="9"/>
      <c r="AH113" s="9"/>
      <c r="AI113" s="9"/>
    </row>
    <row r="114" spans="21:35" ht="12.75">
      <c r="U114" s="5"/>
      <c r="V114" s="5"/>
      <c r="W114" s="5"/>
      <c r="AE114" s="9"/>
      <c r="AF114" s="9"/>
      <c r="AG114" s="9"/>
      <c r="AH114" s="9"/>
      <c r="AI114" s="9"/>
    </row>
    <row r="115" spans="21:35" ht="12.75">
      <c r="U115" s="5"/>
      <c r="V115" s="5"/>
      <c r="W115" s="5"/>
      <c r="AE115" s="9"/>
      <c r="AF115" s="9"/>
      <c r="AG115" s="9"/>
      <c r="AH115" s="9"/>
      <c r="AI115" s="9"/>
    </row>
    <row r="116" spans="21:35" ht="12.75">
      <c r="U116" s="5"/>
      <c r="V116" s="5"/>
      <c r="W116" s="5"/>
      <c r="AE116" s="9"/>
      <c r="AF116" s="9"/>
      <c r="AG116" s="9"/>
      <c r="AH116" s="9"/>
      <c r="AI116" s="9"/>
    </row>
    <row r="117" spans="21:35" ht="12.75">
      <c r="U117" s="5"/>
      <c r="V117" s="5"/>
      <c r="W117" s="5"/>
      <c r="AE117" s="9"/>
      <c r="AF117" s="9"/>
      <c r="AG117" s="9"/>
      <c r="AH117" s="9"/>
      <c r="AI117" s="9"/>
    </row>
    <row r="118" spans="21:35" ht="12.75">
      <c r="U118" s="5"/>
      <c r="V118" s="5"/>
      <c r="W118" s="5"/>
      <c r="AE118" s="9"/>
      <c r="AF118" s="9"/>
      <c r="AG118" s="9"/>
      <c r="AH118" s="9"/>
      <c r="AI118" s="9"/>
    </row>
    <row r="119" spans="21:35" ht="12.75">
      <c r="U119" s="5"/>
      <c r="V119" s="5"/>
      <c r="W119" s="5"/>
      <c r="AE119" s="9"/>
      <c r="AF119" s="9"/>
      <c r="AG119" s="9"/>
      <c r="AH119" s="9"/>
      <c r="AI119" s="9"/>
    </row>
    <row r="120" spans="21:35" ht="12.75">
      <c r="U120" s="5"/>
      <c r="V120" s="5"/>
      <c r="W120" s="5"/>
      <c r="AE120" s="9"/>
      <c r="AF120" s="9"/>
      <c r="AG120" s="9"/>
      <c r="AH120" s="9"/>
      <c r="AI120" s="9"/>
    </row>
    <row r="121" spans="21:35" ht="12.75">
      <c r="U121" s="5"/>
      <c r="V121" s="5"/>
      <c r="W121" s="5"/>
      <c r="AE121" s="9"/>
      <c r="AF121" s="9"/>
      <c r="AG121" s="9"/>
      <c r="AH121" s="9"/>
      <c r="AI121" s="9"/>
    </row>
    <row r="122" spans="21:35" ht="12.75">
      <c r="U122" s="5"/>
      <c r="V122" s="5"/>
      <c r="W122" s="5"/>
      <c r="AE122" s="9"/>
      <c r="AF122" s="9"/>
      <c r="AG122" s="9"/>
      <c r="AH122" s="9"/>
      <c r="AI122" s="9"/>
    </row>
    <row r="123" spans="21:35" ht="12.75">
      <c r="U123" s="5"/>
      <c r="V123" s="5"/>
      <c r="W123" s="5"/>
      <c r="AE123" s="9"/>
      <c r="AF123" s="9"/>
      <c r="AG123" s="9"/>
      <c r="AH123" s="9"/>
      <c r="AI123" s="9"/>
    </row>
    <row r="124" spans="21:35" ht="12.75">
      <c r="U124" s="5"/>
      <c r="V124" s="5"/>
      <c r="W124" s="5"/>
      <c r="AE124" s="9"/>
      <c r="AF124" s="9"/>
      <c r="AG124" s="9"/>
      <c r="AH124" s="9"/>
      <c r="AI124" s="9"/>
    </row>
    <row r="125" spans="21:35" ht="12.75">
      <c r="U125" s="5"/>
      <c r="V125" s="5"/>
      <c r="W125" s="5"/>
      <c r="AE125" s="9"/>
      <c r="AF125" s="9"/>
      <c r="AG125" s="9"/>
      <c r="AH125" s="9"/>
      <c r="AI125" s="9"/>
    </row>
    <row r="126" spans="21:35" ht="12.75">
      <c r="U126" s="5"/>
      <c r="V126" s="5"/>
      <c r="W126" s="5"/>
      <c r="AE126" s="9"/>
      <c r="AF126" s="9"/>
      <c r="AG126" s="9"/>
      <c r="AH126" s="9"/>
      <c r="AI126" s="9"/>
    </row>
    <row r="127" spans="21:35" ht="12.75">
      <c r="U127" s="5"/>
      <c r="V127" s="5"/>
      <c r="W127" s="5"/>
      <c r="AE127" s="9"/>
      <c r="AF127" s="9"/>
      <c r="AG127" s="9"/>
      <c r="AH127" s="9"/>
      <c r="AI127" s="9"/>
    </row>
    <row r="128" spans="21:35" ht="12.75">
      <c r="U128" s="5"/>
      <c r="V128" s="5"/>
      <c r="W128" s="5"/>
      <c r="AE128" s="9"/>
      <c r="AF128" s="9"/>
      <c r="AG128" s="9"/>
      <c r="AH128" s="9"/>
      <c r="AI128" s="9"/>
    </row>
    <row r="129" spans="21:35" ht="12.75">
      <c r="U129" s="5"/>
      <c r="V129" s="5"/>
      <c r="W129" s="5"/>
      <c r="AE129" s="9"/>
      <c r="AF129" s="9"/>
      <c r="AG129" s="9"/>
      <c r="AH129" s="9"/>
      <c r="AI129" s="9"/>
    </row>
    <row r="130" spans="21:35" ht="12.75">
      <c r="U130" s="5"/>
      <c r="V130" s="5"/>
      <c r="W130" s="5"/>
      <c r="AE130" s="9"/>
      <c r="AF130" s="9"/>
      <c r="AG130" s="9"/>
      <c r="AH130" s="9"/>
      <c r="AI130" s="9"/>
    </row>
    <row r="131" spans="21:35" ht="12.75">
      <c r="U131" s="5"/>
      <c r="V131" s="5"/>
      <c r="W131" s="5"/>
      <c r="AE131" s="9"/>
      <c r="AF131" s="9"/>
      <c r="AG131" s="9"/>
      <c r="AH131" s="9"/>
      <c r="AI131" s="9"/>
    </row>
    <row r="132" spans="21:35" ht="12.75">
      <c r="U132" s="5"/>
      <c r="V132" s="5"/>
      <c r="W132" s="5"/>
      <c r="AE132" s="9"/>
      <c r="AF132" s="9"/>
      <c r="AG132" s="9"/>
      <c r="AH132" s="9"/>
      <c r="AI132" s="9"/>
    </row>
    <row r="133" spans="21:35" ht="12.75">
      <c r="U133" s="5"/>
      <c r="V133" s="5"/>
      <c r="W133" s="5"/>
      <c r="AE133" s="9"/>
      <c r="AF133" s="9"/>
      <c r="AG133" s="9"/>
      <c r="AH133" s="9"/>
      <c r="AI133" s="9"/>
    </row>
    <row r="134" spans="21:35" ht="12.75">
      <c r="U134" s="5"/>
      <c r="V134" s="5"/>
      <c r="W134" s="5"/>
      <c r="AE134" s="9"/>
      <c r="AF134" s="9"/>
      <c r="AG134" s="9"/>
      <c r="AH134" s="9"/>
      <c r="AI134" s="9"/>
    </row>
    <row r="135" spans="21:35" ht="12.75">
      <c r="U135" s="5"/>
      <c r="V135" s="5"/>
      <c r="W135" s="5"/>
      <c r="AE135" s="9"/>
      <c r="AF135" s="9"/>
      <c r="AG135" s="9"/>
      <c r="AH135" s="9"/>
      <c r="AI135" s="9"/>
    </row>
    <row r="136" spans="21:35" ht="12.75">
      <c r="U136" s="5"/>
      <c r="V136" s="5"/>
      <c r="W136" s="5"/>
      <c r="AE136" s="9"/>
      <c r="AF136" s="9"/>
      <c r="AG136" s="9"/>
      <c r="AH136" s="9"/>
      <c r="AI136" s="9"/>
    </row>
    <row r="137" spans="21:35" ht="12.75">
      <c r="U137" s="5"/>
      <c r="V137" s="5"/>
      <c r="W137" s="5"/>
      <c r="AE137" s="9"/>
      <c r="AF137" s="9"/>
      <c r="AG137" s="9"/>
      <c r="AH137" s="9"/>
      <c r="AI137" s="9"/>
    </row>
    <row r="138" spans="21:35" ht="12.75">
      <c r="U138" s="5"/>
      <c r="V138" s="5"/>
      <c r="W138" s="5"/>
      <c r="AE138" s="9"/>
      <c r="AF138" s="9"/>
      <c r="AG138" s="9"/>
      <c r="AH138" s="9"/>
      <c r="AI138" s="9"/>
    </row>
    <row r="139" spans="21:35" ht="12.75">
      <c r="U139" s="5"/>
      <c r="V139" s="5"/>
      <c r="W139" s="5"/>
      <c r="AE139" s="9"/>
      <c r="AF139" s="9"/>
      <c r="AG139" s="9"/>
      <c r="AH139" s="9"/>
      <c r="AI139" s="9"/>
    </row>
    <row r="140" spans="21:35" ht="12.75">
      <c r="U140" s="5"/>
      <c r="V140" s="5"/>
      <c r="W140" s="5"/>
      <c r="AE140" s="9"/>
      <c r="AF140" s="9"/>
      <c r="AG140" s="9"/>
      <c r="AH140" s="9"/>
      <c r="AI140" s="9"/>
    </row>
    <row r="141" spans="21:35" ht="12.75">
      <c r="U141" s="5"/>
      <c r="V141" s="5"/>
      <c r="W141" s="5"/>
      <c r="AE141" s="9"/>
      <c r="AF141" s="9"/>
      <c r="AG141" s="9"/>
      <c r="AH141" s="9"/>
      <c r="AI141" s="9"/>
    </row>
    <row r="142" spans="21:35" ht="12.75">
      <c r="U142" s="5"/>
      <c r="V142" s="5"/>
      <c r="W142" s="5"/>
      <c r="AE142" s="9"/>
      <c r="AF142" s="9"/>
      <c r="AG142" s="9"/>
      <c r="AH142" s="9"/>
      <c r="AI142" s="9"/>
    </row>
    <row r="143" spans="21:35" ht="12.75">
      <c r="U143" s="5"/>
      <c r="V143" s="5"/>
      <c r="W143" s="5"/>
      <c r="AE143" s="9"/>
      <c r="AF143" s="9"/>
      <c r="AG143" s="9"/>
      <c r="AH143" s="9"/>
      <c r="AI143" s="9"/>
    </row>
    <row r="144" spans="21:35" ht="12.75">
      <c r="U144" s="5"/>
      <c r="V144" s="5"/>
      <c r="W144" s="5"/>
      <c r="AE144" s="9"/>
      <c r="AF144" s="9"/>
      <c r="AG144" s="9"/>
      <c r="AH144" s="9"/>
      <c r="AI144" s="9"/>
    </row>
    <row r="145" spans="21:35" ht="12.75">
      <c r="U145" s="5"/>
      <c r="V145" s="5"/>
      <c r="W145" s="5"/>
      <c r="AE145" s="9"/>
      <c r="AF145" s="9"/>
      <c r="AG145" s="9"/>
      <c r="AH145" s="9"/>
      <c r="AI145" s="9"/>
    </row>
    <row r="146" spans="21:35" ht="12.75">
      <c r="U146" s="5"/>
      <c r="V146" s="5"/>
      <c r="W146" s="5"/>
      <c r="AE146" s="9"/>
      <c r="AF146" s="9"/>
      <c r="AG146" s="9"/>
      <c r="AH146" s="9"/>
      <c r="AI146" s="9"/>
    </row>
    <row r="147" spans="21:35" ht="12.75">
      <c r="U147" s="5"/>
      <c r="V147" s="5"/>
      <c r="W147" s="5"/>
      <c r="AE147" s="9"/>
      <c r="AF147" s="9"/>
      <c r="AG147" s="9"/>
      <c r="AH147" s="9"/>
      <c r="AI147" s="9"/>
    </row>
    <row r="148" spans="21:35" ht="12.75">
      <c r="U148" s="5"/>
      <c r="V148" s="5"/>
      <c r="W148" s="5"/>
      <c r="AE148" s="9"/>
      <c r="AF148" s="9"/>
      <c r="AG148" s="9"/>
      <c r="AH148" s="9"/>
      <c r="AI148" s="9"/>
    </row>
    <row r="149" spans="21:35" ht="12.75">
      <c r="U149" s="5"/>
      <c r="V149" s="5"/>
      <c r="W149" s="5"/>
      <c r="AE149" s="9"/>
      <c r="AF149" s="9"/>
      <c r="AG149" s="9"/>
      <c r="AH149" s="9"/>
      <c r="AI149" s="9"/>
    </row>
    <row r="150" spans="21:35" ht="12.75">
      <c r="U150" s="5"/>
      <c r="V150" s="5"/>
      <c r="W150" s="5"/>
      <c r="AE150" s="9"/>
      <c r="AF150" s="9"/>
      <c r="AG150" s="9"/>
      <c r="AH150" s="9"/>
      <c r="AI150" s="9"/>
    </row>
    <row r="151" spans="21:35" ht="12.75">
      <c r="U151" s="5"/>
      <c r="V151" s="5"/>
      <c r="W151" s="5"/>
      <c r="AE151" s="9"/>
      <c r="AF151" s="9"/>
      <c r="AG151" s="9"/>
      <c r="AH151" s="9"/>
      <c r="AI151" s="9"/>
    </row>
    <row r="152" spans="21:35" ht="12.75">
      <c r="U152" s="5"/>
      <c r="V152" s="5"/>
      <c r="W152" s="5"/>
      <c r="AE152" s="9"/>
      <c r="AF152" s="9"/>
      <c r="AG152" s="9"/>
      <c r="AH152" s="9"/>
      <c r="AI152" s="9"/>
    </row>
    <row r="153" spans="21:35" ht="12.75">
      <c r="U153" s="5"/>
      <c r="V153" s="5"/>
      <c r="W153" s="5"/>
      <c r="AE153" s="9"/>
      <c r="AF153" s="9"/>
      <c r="AG153" s="9"/>
      <c r="AH153" s="9"/>
      <c r="AI153" s="9"/>
    </row>
    <row r="154" spans="21:35" ht="12.75">
      <c r="U154" s="5"/>
      <c r="V154" s="5"/>
      <c r="W154" s="5"/>
      <c r="AE154" s="9"/>
      <c r="AF154" s="9"/>
      <c r="AG154" s="9"/>
      <c r="AH154" s="9"/>
      <c r="AI154" s="9"/>
    </row>
    <row r="155" spans="21:35" ht="12.75">
      <c r="U155" s="5"/>
      <c r="V155" s="5"/>
      <c r="W155" s="5"/>
      <c r="AE155" s="9"/>
      <c r="AF155" s="9"/>
      <c r="AG155" s="9"/>
      <c r="AH155" s="9"/>
      <c r="AI155" s="9"/>
    </row>
    <row r="156" spans="21:35" ht="12.75">
      <c r="U156" s="5"/>
      <c r="V156" s="5"/>
      <c r="W156" s="5"/>
      <c r="AE156" s="9"/>
      <c r="AF156" s="9"/>
      <c r="AG156" s="9"/>
      <c r="AH156" s="9"/>
      <c r="AI156" s="9"/>
    </row>
    <row r="157" spans="21:35" ht="12.75">
      <c r="U157" s="5"/>
      <c r="V157" s="5"/>
      <c r="W157" s="5"/>
      <c r="AE157" s="9"/>
      <c r="AF157" s="9"/>
      <c r="AG157" s="9"/>
      <c r="AH157" s="9"/>
      <c r="AI157" s="9"/>
    </row>
    <row r="158" spans="21:35" ht="12.75">
      <c r="U158" s="5"/>
      <c r="V158" s="5"/>
      <c r="W158" s="5"/>
      <c r="AE158" s="9"/>
      <c r="AF158" s="9"/>
      <c r="AG158" s="9"/>
      <c r="AH158" s="9"/>
      <c r="AI158" s="9"/>
    </row>
    <row r="159" spans="21:35" ht="12.75">
      <c r="U159" s="5"/>
      <c r="V159" s="5"/>
      <c r="W159" s="5"/>
      <c r="AE159" s="9"/>
      <c r="AF159" s="9"/>
      <c r="AG159" s="9"/>
      <c r="AH159" s="9"/>
      <c r="AI159" s="9"/>
    </row>
    <row r="160" spans="21:35" ht="12.75">
      <c r="U160" s="5"/>
      <c r="V160" s="5"/>
      <c r="W160" s="5"/>
      <c r="AE160" s="9"/>
      <c r="AF160" s="9"/>
      <c r="AG160" s="9"/>
      <c r="AH160" s="9"/>
      <c r="AI160" s="9"/>
    </row>
    <row r="161" spans="21:35" ht="12.75">
      <c r="U161" s="5"/>
      <c r="V161" s="5"/>
      <c r="W161" s="5"/>
      <c r="AE161" s="9"/>
      <c r="AF161" s="9"/>
      <c r="AG161" s="9"/>
      <c r="AH161" s="9"/>
      <c r="AI161" s="9"/>
    </row>
    <row r="162" spans="21:35" ht="12.75">
      <c r="U162" s="5"/>
      <c r="V162" s="5"/>
      <c r="W162" s="5"/>
      <c r="AE162" s="9"/>
      <c r="AF162" s="9"/>
      <c r="AG162" s="9"/>
      <c r="AH162" s="9"/>
      <c r="AI162" s="9"/>
    </row>
    <row r="163" spans="21:35" ht="12.75">
      <c r="U163" s="5"/>
      <c r="V163" s="5"/>
      <c r="W163" s="5"/>
      <c r="AE163" s="9"/>
      <c r="AF163" s="9"/>
      <c r="AG163" s="9"/>
      <c r="AH163" s="9"/>
      <c r="AI163" s="9"/>
    </row>
    <row r="164" spans="21:35" ht="12.75">
      <c r="U164" s="5"/>
      <c r="V164" s="5"/>
      <c r="W164" s="5"/>
      <c r="AE164" s="9"/>
      <c r="AF164" s="9"/>
      <c r="AG164" s="9"/>
      <c r="AH164" s="9"/>
      <c r="AI164" s="9"/>
    </row>
    <row r="165" spans="21:35" ht="12.75">
      <c r="U165" s="5"/>
      <c r="V165" s="5"/>
      <c r="W165" s="5"/>
      <c r="AE165" s="9"/>
      <c r="AF165" s="9"/>
      <c r="AG165" s="9"/>
      <c r="AH165" s="9"/>
      <c r="AI165" s="9"/>
    </row>
    <row r="166" spans="21:35" ht="12.75">
      <c r="U166" s="5"/>
      <c r="V166" s="5"/>
      <c r="W166" s="5"/>
      <c r="AE166" s="9"/>
      <c r="AF166" s="9"/>
      <c r="AG166" s="9"/>
      <c r="AH166" s="9"/>
      <c r="AI166" s="9"/>
    </row>
    <row r="167" spans="21:35" ht="12.75">
      <c r="U167" s="5"/>
      <c r="V167" s="5"/>
      <c r="W167" s="5"/>
      <c r="AE167" s="9"/>
      <c r="AF167" s="9"/>
      <c r="AG167" s="9"/>
      <c r="AH167" s="9"/>
      <c r="AI167" s="9"/>
    </row>
    <row r="168" spans="21:35" ht="12.75">
      <c r="U168" s="5"/>
      <c r="V168" s="5"/>
      <c r="W168" s="5"/>
      <c r="AE168" s="9"/>
      <c r="AF168" s="9"/>
      <c r="AG168" s="9"/>
      <c r="AH168" s="9"/>
      <c r="AI168" s="9"/>
    </row>
    <row r="169" spans="21:35" ht="12.75">
      <c r="U169" s="5"/>
      <c r="V169" s="5"/>
      <c r="W169" s="5"/>
      <c r="AE169" s="9"/>
      <c r="AF169" s="9"/>
      <c r="AG169" s="9"/>
      <c r="AH169" s="9"/>
      <c r="AI169" s="9"/>
    </row>
    <row r="170" spans="21:35" s="6" customFormat="1" ht="12.75">
      <c r="U170" s="7"/>
      <c r="V170" s="7"/>
      <c r="W170" s="7"/>
      <c r="X170" s="8"/>
      <c r="Y170" s="8"/>
      <c r="Z170" s="8"/>
      <c r="AA170" s="9"/>
      <c r="AB170" s="9"/>
      <c r="AC170" s="9"/>
      <c r="AE170" s="9"/>
      <c r="AF170" s="9"/>
      <c r="AG170" s="9"/>
      <c r="AH170" s="9"/>
      <c r="AI170" s="9"/>
    </row>
    <row r="171" spans="21:35" ht="12.75">
      <c r="U171" s="5"/>
      <c r="V171" s="5"/>
      <c r="W171" s="5"/>
      <c r="AE171" s="9"/>
      <c r="AF171" s="9"/>
      <c r="AG171" s="9"/>
      <c r="AH171" s="9"/>
      <c r="AI171" s="9"/>
    </row>
    <row r="172" spans="21:35" ht="12.75">
      <c r="U172" s="5"/>
      <c r="V172" s="5"/>
      <c r="W172" s="5"/>
      <c r="AE172" s="9"/>
      <c r="AF172" s="9"/>
      <c r="AG172" s="9"/>
      <c r="AH172" s="9"/>
      <c r="AI172" s="9"/>
    </row>
    <row r="173" spans="21:35" ht="12.75">
      <c r="U173" s="5"/>
      <c r="V173" s="5"/>
      <c r="W173" s="5"/>
      <c r="AE173" s="9"/>
      <c r="AF173" s="9"/>
      <c r="AG173" s="9"/>
      <c r="AH173" s="9"/>
      <c r="AI173" s="9"/>
    </row>
    <row r="174" spans="21:35" ht="12.75">
      <c r="U174" s="5"/>
      <c r="V174" s="5"/>
      <c r="W174" s="5"/>
      <c r="AE174" s="9"/>
      <c r="AF174" s="9"/>
      <c r="AG174" s="9"/>
      <c r="AH174" s="9"/>
      <c r="AI174" s="9"/>
    </row>
    <row r="175" spans="21:35" ht="12.75">
      <c r="U175" s="5"/>
      <c r="V175" s="5"/>
      <c r="W175" s="5"/>
      <c r="AE175" s="9"/>
      <c r="AF175" s="9"/>
      <c r="AG175" s="9"/>
      <c r="AH175" s="9"/>
      <c r="AI175" s="9"/>
    </row>
    <row r="176" spans="21:35" ht="12.75">
      <c r="U176" s="5"/>
      <c r="V176" s="5"/>
      <c r="W176" s="5"/>
      <c r="AE176" s="9"/>
      <c r="AF176" s="9"/>
      <c r="AG176" s="9"/>
      <c r="AH176" s="9"/>
      <c r="AI176" s="9"/>
    </row>
    <row r="177" spans="21:35" ht="12.75">
      <c r="U177" s="5"/>
      <c r="V177" s="5"/>
      <c r="W177" s="5"/>
      <c r="AE177" s="9"/>
      <c r="AF177" s="9"/>
      <c r="AG177" s="9"/>
      <c r="AH177" s="9"/>
      <c r="AI177" s="9"/>
    </row>
    <row r="178" spans="21:35" ht="12.75">
      <c r="U178" s="5"/>
      <c r="V178" s="5"/>
      <c r="W178" s="5"/>
      <c r="AE178" s="9"/>
      <c r="AF178" s="9"/>
      <c r="AG178" s="9"/>
      <c r="AH178" s="9"/>
      <c r="AI178" s="9"/>
    </row>
    <row r="179" spans="21:35" ht="12.75">
      <c r="U179" s="5"/>
      <c r="V179" s="5"/>
      <c r="W179" s="5"/>
      <c r="AE179" s="9"/>
      <c r="AF179" s="9"/>
      <c r="AG179" s="9"/>
      <c r="AH179" s="9"/>
      <c r="AI179" s="9"/>
    </row>
    <row r="180" spans="21:35" ht="12.75">
      <c r="U180" s="5"/>
      <c r="V180" s="5"/>
      <c r="W180" s="5"/>
      <c r="AE180" s="9"/>
      <c r="AF180" s="9"/>
      <c r="AG180" s="9"/>
      <c r="AH180" s="9"/>
      <c r="AI180" s="9"/>
    </row>
    <row r="181" spans="21:35" ht="12.75">
      <c r="U181" s="5"/>
      <c r="V181" s="5"/>
      <c r="W181" s="5"/>
      <c r="AE181" s="9"/>
      <c r="AF181" s="9"/>
      <c r="AG181" s="9"/>
      <c r="AH181" s="9"/>
      <c r="AI181" s="9"/>
    </row>
    <row r="182" spans="21:35" ht="12.75">
      <c r="U182" s="5"/>
      <c r="V182" s="5"/>
      <c r="W182" s="5"/>
      <c r="AE182" s="9"/>
      <c r="AF182" s="9"/>
      <c r="AG182" s="9"/>
      <c r="AH182" s="9"/>
      <c r="AI182" s="9"/>
    </row>
    <row r="183" spans="21:35" ht="12.75">
      <c r="U183" s="5"/>
      <c r="V183" s="5"/>
      <c r="W183" s="5"/>
      <c r="AE183" s="9"/>
      <c r="AF183" s="9"/>
      <c r="AG183" s="9"/>
      <c r="AH183" s="9"/>
      <c r="AI183" s="9"/>
    </row>
    <row r="184" spans="21:35" ht="12.75">
      <c r="U184" s="5"/>
      <c r="V184" s="5"/>
      <c r="W184" s="5"/>
      <c r="AE184" s="9"/>
      <c r="AF184" s="9"/>
      <c r="AG184" s="9"/>
      <c r="AH184" s="9"/>
      <c r="AI184" s="9"/>
    </row>
    <row r="185" spans="21:35" ht="12.75">
      <c r="U185" s="5"/>
      <c r="V185" s="5"/>
      <c r="W185" s="5"/>
      <c r="AE185" s="9"/>
      <c r="AF185" s="9"/>
      <c r="AG185" s="9"/>
      <c r="AH185" s="9"/>
      <c r="AI185" s="9"/>
    </row>
    <row r="186" spans="21:35" ht="12.75">
      <c r="U186" s="5"/>
      <c r="V186" s="5"/>
      <c r="W186" s="5"/>
      <c r="AE186" s="9"/>
      <c r="AF186" s="9"/>
      <c r="AG186" s="9"/>
      <c r="AH186" s="9"/>
      <c r="AI186" s="9"/>
    </row>
    <row r="187" spans="1:23" s="9" customFormat="1" ht="12.75">
      <c r="A187"/>
      <c r="G187"/>
      <c r="H187"/>
      <c r="R187"/>
      <c r="S187"/>
      <c r="T187"/>
      <c r="U187" s="5"/>
      <c r="V187" s="5"/>
      <c r="W187" s="5"/>
    </row>
    <row r="188" spans="2:35" ht="12.75">
      <c r="B188" s="9"/>
      <c r="C188" s="9"/>
      <c r="D188" s="9"/>
      <c r="E188" s="9"/>
      <c r="U188" s="5"/>
      <c r="V188" s="5"/>
      <c r="W188" s="5"/>
      <c r="AE188" s="9"/>
      <c r="AF188" s="9"/>
      <c r="AG188" s="9"/>
      <c r="AH188" s="9"/>
      <c r="AI188" s="9"/>
    </row>
    <row r="189" spans="2:35" ht="12.75">
      <c r="B189" s="9"/>
      <c r="C189" s="9"/>
      <c r="D189" s="9"/>
      <c r="E189" s="9"/>
      <c r="U189" s="5"/>
      <c r="V189" s="5"/>
      <c r="W189" s="5"/>
      <c r="AE189" s="9"/>
      <c r="AF189" s="9"/>
      <c r="AG189" s="9"/>
      <c r="AH189" s="9"/>
      <c r="AI189" s="9"/>
    </row>
    <row r="190" spans="2:35" ht="12.75">
      <c r="B190" s="9"/>
      <c r="C190" s="9"/>
      <c r="D190" s="9"/>
      <c r="E190" s="9"/>
      <c r="U190" s="5"/>
      <c r="V190" s="5"/>
      <c r="W190" s="5"/>
      <c r="AE190" s="9"/>
      <c r="AF190" s="9"/>
      <c r="AG190" s="9"/>
      <c r="AH190" s="9"/>
      <c r="AI190" s="9"/>
    </row>
    <row r="191" spans="2:35" ht="12.75">
      <c r="B191" s="9"/>
      <c r="C191" s="9"/>
      <c r="D191" s="9"/>
      <c r="E191" s="9"/>
      <c r="U191" s="5"/>
      <c r="V191" s="5"/>
      <c r="W191" s="5"/>
      <c r="AE191" s="9"/>
      <c r="AF191" s="9"/>
      <c r="AG191" s="9"/>
      <c r="AH191" s="9"/>
      <c r="AI191" s="9"/>
    </row>
    <row r="192" spans="2:35" ht="12.75">
      <c r="B192" s="9"/>
      <c r="C192" s="9"/>
      <c r="D192" s="9"/>
      <c r="E192" s="9"/>
      <c r="U192" s="5"/>
      <c r="V192" s="5"/>
      <c r="W192" s="5"/>
      <c r="AE192" s="9"/>
      <c r="AF192" s="9"/>
      <c r="AG192" s="9"/>
      <c r="AH192" s="9"/>
      <c r="AI192" s="9"/>
    </row>
    <row r="193" spans="2:35" ht="12.75">
      <c r="B193" s="9"/>
      <c r="C193" s="9"/>
      <c r="D193" s="9"/>
      <c r="E193" s="9"/>
      <c r="U193" s="5"/>
      <c r="V193" s="5"/>
      <c r="W193" s="5"/>
      <c r="AE193" s="9"/>
      <c r="AF193" s="9"/>
      <c r="AG193" s="9"/>
      <c r="AH193" s="9"/>
      <c r="AI193" s="9"/>
    </row>
    <row r="194" spans="5:35" s="6" customFormat="1" ht="12.75">
      <c r="E194" s="9"/>
      <c r="U194" s="7"/>
      <c r="V194" s="7"/>
      <c r="W194" s="7"/>
      <c r="X194" s="8"/>
      <c r="Y194" s="8"/>
      <c r="Z194" s="8"/>
      <c r="AA194" s="9"/>
      <c r="AB194" s="9"/>
      <c r="AC194" s="9"/>
      <c r="AE194" s="9"/>
      <c r="AF194" s="9"/>
      <c r="AG194" s="9"/>
      <c r="AH194" s="9"/>
      <c r="AI194" s="9"/>
    </row>
    <row r="195" spans="2:35" ht="12.75">
      <c r="B195" s="9"/>
      <c r="C195" s="9"/>
      <c r="D195" s="9"/>
      <c r="E195" s="9"/>
      <c r="U195" s="5"/>
      <c r="V195" s="5"/>
      <c r="W195" s="5"/>
      <c r="AE195" s="9"/>
      <c r="AF195" s="9"/>
      <c r="AG195" s="9"/>
      <c r="AH195" s="9"/>
      <c r="AI195" s="9"/>
    </row>
    <row r="196" spans="2:35" ht="12.75">
      <c r="B196" s="9"/>
      <c r="C196" s="9"/>
      <c r="D196" s="9"/>
      <c r="E196" s="9"/>
      <c r="U196" s="5"/>
      <c r="V196" s="5"/>
      <c r="W196" s="5"/>
      <c r="AE196" s="9"/>
      <c r="AF196" s="9"/>
      <c r="AG196" s="9"/>
      <c r="AH196" s="9"/>
      <c r="AI196" s="9"/>
    </row>
    <row r="197" spans="2:35" ht="12.75">
      <c r="B197" s="9"/>
      <c r="C197" s="9"/>
      <c r="D197" s="9"/>
      <c r="E197" s="9"/>
      <c r="U197" s="5"/>
      <c r="V197" s="5"/>
      <c r="W197" s="5"/>
      <c r="AE197" s="9"/>
      <c r="AF197" s="9"/>
      <c r="AG197" s="9"/>
      <c r="AH197" s="9"/>
      <c r="AI197" s="9"/>
    </row>
    <row r="198" spans="2:35" ht="12.75">
      <c r="B198" s="9"/>
      <c r="C198" s="9"/>
      <c r="D198" s="9"/>
      <c r="E198" s="9"/>
      <c r="U198" s="5"/>
      <c r="V198" s="5"/>
      <c r="W198" s="5"/>
      <c r="AE198" s="9"/>
      <c r="AF198" s="9"/>
      <c r="AG198" s="9"/>
      <c r="AH198" s="9"/>
      <c r="AI198" s="9"/>
    </row>
    <row r="199" spans="2:35" ht="12.75">
      <c r="B199" s="9"/>
      <c r="C199" s="9"/>
      <c r="D199" s="9"/>
      <c r="E199" s="9"/>
      <c r="U199" s="5"/>
      <c r="V199" s="5"/>
      <c r="W199" s="5"/>
      <c r="AE199" s="9"/>
      <c r="AF199" s="9"/>
      <c r="AG199" s="9"/>
      <c r="AH199" s="9"/>
      <c r="AI199" s="9"/>
    </row>
    <row r="200" spans="2:35" ht="12.75">
      <c r="B200" s="9"/>
      <c r="C200" s="9"/>
      <c r="D200" s="9"/>
      <c r="E200" s="9"/>
      <c r="U200" s="5"/>
      <c r="V200" s="5"/>
      <c r="W200" s="5"/>
      <c r="AE200" s="9"/>
      <c r="AF200" s="9"/>
      <c r="AG200" s="9"/>
      <c r="AH200" s="9"/>
      <c r="AI200" s="9"/>
    </row>
    <row r="201" spans="2:35" ht="12.75">
      <c r="B201" s="9"/>
      <c r="C201" s="9"/>
      <c r="D201" s="9"/>
      <c r="E201" s="9"/>
      <c r="U201" s="5"/>
      <c r="V201" s="5"/>
      <c r="W201" s="5"/>
      <c r="AE201" s="9"/>
      <c r="AF201" s="9"/>
      <c r="AG201" s="9"/>
      <c r="AH201" s="9"/>
      <c r="AI201" s="9"/>
    </row>
    <row r="202" spans="2:35" ht="12.75">
      <c r="B202" s="9"/>
      <c r="C202" s="9"/>
      <c r="D202" s="9"/>
      <c r="E202" s="9"/>
      <c r="U202" s="5"/>
      <c r="V202" s="5"/>
      <c r="W202" s="5"/>
      <c r="AE202" s="9"/>
      <c r="AF202" s="9"/>
      <c r="AG202" s="9"/>
      <c r="AH202" s="9"/>
      <c r="AI202" s="9"/>
    </row>
    <row r="203" spans="2:35" ht="12.75">
      <c r="B203" s="9"/>
      <c r="C203" s="9"/>
      <c r="D203" s="9"/>
      <c r="E203" s="9"/>
      <c r="U203" s="5"/>
      <c r="V203" s="5"/>
      <c r="W203" s="5"/>
      <c r="AE203" s="9"/>
      <c r="AF203" s="9"/>
      <c r="AG203" s="9"/>
      <c r="AH203" s="9"/>
      <c r="AI203" s="9"/>
    </row>
    <row r="204" spans="2:35" ht="12.75">
      <c r="B204" s="9"/>
      <c r="C204" s="9"/>
      <c r="D204" s="9"/>
      <c r="E204" s="9"/>
      <c r="U204" s="5"/>
      <c r="V204" s="5"/>
      <c r="W204" s="5"/>
      <c r="AE204" s="9"/>
      <c r="AF204" s="9"/>
      <c r="AG204" s="9"/>
      <c r="AH204" s="9"/>
      <c r="AI204" s="9"/>
    </row>
    <row r="205" spans="2:35" ht="12.75">
      <c r="B205" s="9"/>
      <c r="C205" s="9"/>
      <c r="D205" s="9"/>
      <c r="E205" s="9"/>
      <c r="U205" s="5"/>
      <c r="V205" s="5"/>
      <c r="W205" s="5"/>
      <c r="AE205" s="9"/>
      <c r="AF205" s="9"/>
      <c r="AG205" s="9"/>
      <c r="AH205" s="9"/>
      <c r="AI205" s="9"/>
    </row>
    <row r="206" spans="2:35" ht="12.75">
      <c r="B206" s="9"/>
      <c r="C206" s="9"/>
      <c r="D206" s="9"/>
      <c r="E206" s="9"/>
      <c r="U206" s="5"/>
      <c r="V206" s="5"/>
      <c r="W206" s="5"/>
      <c r="AE206" s="9"/>
      <c r="AF206" s="9"/>
      <c r="AG206" s="9"/>
      <c r="AH206" s="9"/>
      <c r="AI206" s="9"/>
    </row>
    <row r="207" spans="2:35" ht="12.75">
      <c r="B207" s="9"/>
      <c r="C207" s="9"/>
      <c r="D207" s="9"/>
      <c r="E207" s="9"/>
      <c r="U207" s="5"/>
      <c r="V207" s="5"/>
      <c r="W207" s="5"/>
      <c r="AE207" s="9"/>
      <c r="AF207" s="9"/>
      <c r="AG207" s="9"/>
      <c r="AH207" s="9"/>
      <c r="AI207" s="9"/>
    </row>
    <row r="208" spans="2:35" ht="12.75">
      <c r="B208" s="9"/>
      <c r="C208" s="9"/>
      <c r="D208" s="9"/>
      <c r="E208" s="9"/>
      <c r="U208" s="5"/>
      <c r="V208" s="5"/>
      <c r="W208" s="5"/>
      <c r="AE208" s="9"/>
      <c r="AF208" s="9"/>
      <c r="AG208" s="9"/>
      <c r="AH208" s="9"/>
      <c r="AI208" s="9"/>
    </row>
    <row r="209" spans="2:35" ht="12.75">
      <c r="B209" s="9"/>
      <c r="C209" s="9"/>
      <c r="D209" s="9"/>
      <c r="E209" s="9"/>
      <c r="U209" s="5"/>
      <c r="V209" s="5"/>
      <c r="W209" s="5"/>
      <c r="AE209" s="9"/>
      <c r="AF209" s="9"/>
      <c r="AG209" s="9"/>
      <c r="AH209" s="9"/>
      <c r="AI209" s="9"/>
    </row>
    <row r="210" spans="5:35" s="6" customFormat="1" ht="12.75">
      <c r="E210" s="9"/>
      <c r="U210" s="7"/>
      <c r="V210" s="7"/>
      <c r="W210" s="7"/>
      <c r="X210" s="8"/>
      <c r="Y210" s="8"/>
      <c r="Z210" s="8"/>
      <c r="AA210" s="9"/>
      <c r="AB210" s="9"/>
      <c r="AC210" s="9"/>
      <c r="AE210" s="9"/>
      <c r="AF210" s="9"/>
      <c r="AG210" s="9"/>
      <c r="AH210" s="9"/>
      <c r="AI210" s="9"/>
    </row>
    <row r="211" spans="2:35" ht="12.75">
      <c r="B211" s="9"/>
      <c r="C211" s="9"/>
      <c r="D211" s="9"/>
      <c r="E211" s="9"/>
      <c r="U211" s="5"/>
      <c r="V211" s="5"/>
      <c r="W211" s="5"/>
      <c r="AE211" s="9"/>
      <c r="AF211" s="9"/>
      <c r="AG211" s="9"/>
      <c r="AH211" s="9"/>
      <c r="AI211" s="9"/>
    </row>
    <row r="212" spans="5:35" s="6" customFormat="1" ht="12.75">
      <c r="E212" s="9"/>
      <c r="U212" s="7"/>
      <c r="V212" s="7"/>
      <c r="W212" s="7"/>
      <c r="X212" s="8"/>
      <c r="Y212" s="8"/>
      <c r="Z212" s="8"/>
      <c r="AA212" s="9"/>
      <c r="AB212" s="9"/>
      <c r="AC212" s="9"/>
      <c r="AE212" s="9"/>
      <c r="AF212" s="9"/>
      <c r="AG212" s="9"/>
      <c r="AH212" s="9"/>
      <c r="AI212" s="9"/>
    </row>
    <row r="213" spans="2:35" ht="12.75">
      <c r="B213" s="9"/>
      <c r="C213" s="9"/>
      <c r="D213" s="9"/>
      <c r="E213" s="9"/>
      <c r="U213" s="5"/>
      <c r="V213" s="5"/>
      <c r="W213" s="5"/>
      <c r="AE213" s="9"/>
      <c r="AF213" s="9"/>
      <c r="AG213" s="9"/>
      <c r="AH213" s="9"/>
      <c r="AI213" s="9"/>
    </row>
    <row r="214" spans="2:35" ht="12.75">
      <c r="B214" s="9"/>
      <c r="C214" s="9"/>
      <c r="D214" s="9"/>
      <c r="E214" s="9"/>
      <c r="U214" s="5"/>
      <c r="V214" s="5"/>
      <c r="W214" s="5"/>
      <c r="AE214" s="9"/>
      <c r="AF214" s="9"/>
      <c r="AG214" s="9"/>
      <c r="AH214" s="9"/>
      <c r="AI214" s="9"/>
    </row>
    <row r="215" spans="2:35" ht="12.75">
      <c r="B215" s="9"/>
      <c r="C215" s="9"/>
      <c r="D215" s="9"/>
      <c r="E215" s="9"/>
      <c r="U215" s="5"/>
      <c r="V215" s="5"/>
      <c r="W215" s="5"/>
      <c r="AE215" s="9"/>
      <c r="AF215" s="9"/>
      <c r="AG215" s="9"/>
      <c r="AH215" s="9"/>
      <c r="AI215" s="9"/>
    </row>
    <row r="216" spans="2:35" ht="12.75">
      <c r="B216" s="9"/>
      <c r="C216" s="9"/>
      <c r="D216" s="9"/>
      <c r="E216" s="9"/>
      <c r="U216" s="5"/>
      <c r="V216" s="5"/>
      <c r="W216" s="5"/>
      <c r="AE216" s="9"/>
      <c r="AF216" s="9"/>
      <c r="AG216" s="9"/>
      <c r="AH216" s="9"/>
      <c r="AI216" s="9"/>
    </row>
    <row r="217" spans="2:35" ht="12.75">
      <c r="B217" s="9"/>
      <c r="C217" s="9"/>
      <c r="D217" s="9"/>
      <c r="E217" s="9"/>
      <c r="U217" s="5"/>
      <c r="V217" s="5"/>
      <c r="W217" s="5"/>
      <c r="AE217" s="9"/>
      <c r="AF217" s="9"/>
      <c r="AG217" s="9"/>
      <c r="AH217" s="9"/>
      <c r="AI217" s="9"/>
    </row>
    <row r="218" spans="2:35" ht="12.75">
      <c r="B218" s="9"/>
      <c r="C218" s="9"/>
      <c r="D218" s="9"/>
      <c r="E218" s="9"/>
      <c r="U218" s="5"/>
      <c r="V218" s="5"/>
      <c r="W218" s="5"/>
      <c r="AE218" s="9"/>
      <c r="AF218" s="9"/>
      <c r="AG218" s="9"/>
      <c r="AH218" s="9"/>
      <c r="AI218" s="9"/>
    </row>
    <row r="219" spans="2:35" ht="12.75">
      <c r="B219" s="9"/>
      <c r="C219" s="9"/>
      <c r="D219" s="9"/>
      <c r="E219" s="9"/>
      <c r="U219" s="5"/>
      <c r="V219" s="5"/>
      <c r="W219" s="5"/>
      <c r="AE219" s="9"/>
      <c r="AF219" s="9"/>
      <c r="AG219" s="9"/>
      <c r="AH219" s="9"/>
      <c r="AI219" s="9"/>
    </row>
    <row r="220" spans="2:35" ht="12.75">
      <c r="B220" s="9"/>
      <c r="C220" s="9"/>
      <c r="D220" s="9"/>
      <c r="E220" s="9"/>
      <c r="U220" s="5"/>
      <c r="V220" s="5"/>
      <c r="W220" s="5"/>
      <c r="AE220" s="9"/>
      <c r="AF220" s="9"/>
      <c r="AG220" s="9"/>
      <c r="AH220" s="9"/>
      <c r="AI220" s="9"/>
    </row>
    <row r="221" spans="2:35" ht="12.75">
      <c r="B221" s="9"/>
      <c r="C221" s="9"/>
      <c r="D221" s="9"/>
      <c r="E221" s="9"/>
      <c r="U221" s="5"/>
      <c r="V221" s="5"/>
      <c r="W221" s="5"/>
      <c r="AE221" s="9"/>
      <c r="AF221" s="9"/>
      <c r="AG221" s="9"/>
      <c r="AH221" s="9"/>
      <c r="AI221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49" sqref="B49"/>
    </sheetView>
  </sheetViews>
  <sheetFormatPr defaultColWidth="9.140625" defaultRowHeight="12.75"/>
  <cols>
    <col min="2" max="2" width="14.140625" style="0" customWidth="1"/>
    <col min="10" max="10" width="12.421875" style="0" bestFit="1" customWidth="1"/>
    <col min="11" max="11" width="9.57421875" style="0" bestFit="1" customWidth="1"/>
  </cols>
  <sheetData>
    <row r="2" ht="12.75">
      <c r="B2" t="s">
        <v>42</v>
      </c>
    </row>
    <row r="3" spans="2:5" ht="12.75">
      <c r="B3" t="s">
        <v>41</v>
      </c>
      <c r="C3" s="10">
        <v>0</v>
      </c>
      <c r="D3" s="10">
        <v>0</v>
      </c>
      <c r="E3" s="10">
        <v>0</v>
      </c>
    </row>
    <row r="4" spans="2:5" ht="12.75">
      <c r="B4" t="s">
        <v>41</v>
      </c>
      <c r="C4" s="10">
        <v>39.30764786774534</v>
      </c>
      <c r="D4" s="10">
        <v>-0.66502395846715</v>
      </c>
      <c r="E4" s="10">
        <v>-3.132</v>
      </c>
    </row>
    <row r="5" spans="2:5" ht="12.75">
      <c r="B5" t="s">
        <v>41</v>
      </c>
      <c r="C5" s="10">
        <v>39.963823201267196</v>
      </c>
      <c r="D5" s="10">
        <v>39.4377564151139</v>
      </c>
      <c r="E5" s="10">
        <v>-3.438</v>
      </c>
    </row>
    <row r="6" spans="2:9" ht="12.75">
      <c r="B6" t="s">
        <v>41</v>
      </c>
      <c r="C6" s="10">
        <v>-1.8068879725774423E-13</v>
      </c>
      <c r="D6" s="10">
        <v>39.991501751747215</v>
      </c>
      <c r="E6" s="10">
        <v>1.0844</v>
      </c>
      <c r="F6" s="6" t="s">
        <v>46</v>
      </c>
      <c r="G6" s="6"/>
      <c r="H6" s="6" t="s">
        <v>47</v>
      </c>
      <c r="I6" s="6"/>
    </row>
    <row r="7" spans="3:10" ht="12.75">
      <c r="C7" t="s">
        <v>43</v>
      </c>
      <c r="D7" t="s">
        <v>44</v>
      </c>
      <c r="E7" t="s">
        <v>18</v>
      </c>
      <c r="F7" s="6" t="s">
        <v>43</v>
      </c>
      <c r="G7" s="6" t="s">
        <v>44</v>
      </c>
      <c r="H7" s="6" t="s">
        <v>43</v>
      </c>
      <c r="I7" s="6" t="s">
        <v>44</v>
      </c>
      <c r="J7" s="6" t="s">
        <v>18</v>
      </c>
    </row>
    <row r="8" spans="1:10" ht="12.75">
      <c r="A8">
        <v>-31.27727345359938</v>
      </c>
      <c r="B8">
        <v>35.353704108599956</v>
      </c>
      <c r="C8">
        <v>-31.27727345359938</v>
      </c>
      <c r="D8">
        <v>35.353704108599956</v>
      </c>
      <c r="E8">
        <v>-0.7416810414750412</v>
      </c>
      <c r="F8">
        <f>C8-A8</f>
        <v>0</v>
      </c>
      <c r="G8">
        <f aca="true" t="shared" si="0" ref="F8:G10">D8-B8</f>
        <v>0</v>
      </c>
      <c r="H8">
        <f>SIN(alpha)*F8+COS(alpha)*G8</f>
        <v>0</v>
      </c>
      <c r="I8">
        <f>COS(alpha)*F8-SIN(alpha)*G8</f>
        <v>0</v>
      </c>
      <c r="J8" s="5">
        <f>E8+0.74168</f>
        <v>-1.0414750412079954E-06</v>
      </c>
    </row>
    <row r="9" spans="1:10" ht="12.75">
      <c r="A9">
        <v>-31.27727345359938</v>
      </c>
      <c r="B9">
        <v>35.353704108599956</v>
      </c>
      <c r="C9" s="9">
        <v>-51.784414051997715</v>
      </c>
      <c r="D9" s="9">
        <v>69.78392057281532</v>
      </c>
      <c r="E9" s="9">
        <v>0.34207553052366313</v>
      </c>
      <c r="F9">
        <f t="shared" si="0"/>
        <v>-20.507140598398333</v>
      </c>
      <c r="G9">
        <f t="shared" si="0"/>
        <v>34.43021646421536</v>
      </c>
      <c r="H9">
        <f>SIN(alpha)*F9+COS(alpha)*G9</f>
        <v>40.07471297962313</v>
      </c>
      <c r="I9">
        <f>COS(alpha)*F9-SIN(alpha)*G9</f>
        <v>0.000946588283902372</v>
      </c>
      <c r="J9" s="5">
        <f>E9+0.74168</f>
        <v>1.0837555305236632</v>
      </c>
    </row>
    <row r="10" spans="1:12" ht="12.75">
      <c r="A10">
        <v>-31.27727345359938</v>
      </c>
      <c r="B10">
        <v>35.353704108599956</v>
      </c>
      <c r="C10" s="9">
        <v>-17.401371724770954</v>
      </c>
      <c r="D10" s="9">
        <v>89.89400106574561</v>
      </c>
      <c r="E10" s="9">
        <v>-4.433973369076194</v>
      </c>
      <c r="F10">
        <f t="shared" si="0"/>
        <v>13.875901728828428</v>
      </c>
      <c r="G10">
        <f t="shared" si="0"/>
        <v>54.54029695714566</v>
      </c>
      <c r="H10">
        <f>SIN(alpha)*F10+COS(alpha)*G10</f>
        <v>39.756777770037154</v>
      </c>
      <c r="I10">
        <f>COS(alpha)*F10-SIN(alpha)*G10</f>
        <v>39.83193771718388</v>
      </c>
      <c r="J10" s="5">
        <f>E10+0.74168</f>
        <v>-3.6922933690761943</v>
      </c>
      <c r="K10" s="10">
        <f>SQRT((H8-D3)^2+(H9-D6)^2+(I8-C3)^2+(I9-C6)^2)</f>
        <v>0.0832166117671037</v>
      </c>
      <c r="L10" t="s">
        <v>77</v>
      </c>
    </row>
    <row r="11" spans="3:10" ht="12.75">
      <c r="C11" s="9"/>
      <c r="D11" s="9"/>
      <c r="E11" s="9"/>
      <c r="J11" s="5"/>
    </row>
    <row r="12" ht="12.75">
      <c r="C12">
        <v>-30.78</v>
      </c>
    </row>
    <row r="13" spans="2:3" ht="12.75">
      <c r="B13" t="s">
        <v>45</v>
      </c>
      <c r="C13" s="6">
        <f>RADIANS(C12)</f>
        <v>-0.5372123437638546</v>
      </c>
    </row>
    <row r="15" ht="12.75">
      <c r="D15" s="9"/>
    </row>
    <row r="16" ht="12.75">
      <c r="D16" s="9"/>
    </row>
    <row r="17" ht="12.75">
      <c r="D17" s="9"/>
    </row>
    <row r="18" spans="2:4" ht="12.75">
      <c r="B18" t="s">
        <v>44</v>
      </c>
      <c r="C18" t="s">
        <v>43</v>
      </c>
      <c r="D18" s="9" t="s">
        <v>18</v>
      </c>
    </row>
    <row r="19" spans="1:4" ht="12.75">
      <c r="A19" t="s">
        <v>2</v>
      </c>
      <c r="B19">
        <v>35.353704108599956</v>
      </c>
      <c r="C19">
        <v>-31.27727345359938</v>
      </c>
      <c r="D19">
        <v>-0.7416810414750412</v>
      </c>
    </row>
    <row r="20" spans="1:4" ht="12.75">
      <c r="A20" t="s">
        <v>3</v>
      </c>
      <c r="B20" s="9">
        <v>69.78392057281532</v>
      </c>
      <c r="C20" s="9">
        <v>-51.784414051997715</v>
      </c>
      <c r="D20" s="9">
        <v>0.34207553052366313</v>
      </c>
    </row>
    <row r="21" spans="1:4" ht="12.75">
      <c r="A21" t="s">
        <v>1</v>
      </c>
      <c r="B21" s="9">
        <v>89.89400106574561</v>
      </c>
      <c r="C21" s="9">
        <v>-17.401371724770954</v>
      </c>
      <c r="D21" s="9">
        <v>-4.433973369076194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8"/>
  <sheetViews>
    <sheetView workbookViewId="0" topLeftCell="A55">
      <selection activeCell="K2" sqref="K2"/>
    </sheetView>
  </sheetViews>
  <sheetFormatPr defaultColWidth="9.140625" defaultRowHeight="12.75"/>
  <cols>
    <col min="9" max="10" width="9.140625" style="12" customWidth="1"/>
    <col min="11" max="11" width="8.8515625" style="12" customWidth="1"/>
    <col min="15" max="17" width="9.140625" style="9" customWidth="1"/>
  </cols>
  <sheetData>
    <row r="1" spans="1:21" ht="12.75">
      <c r="A1" t="s">
        <v>57</v>
      </c>
      <c r="B1" t="s">
        <v>58</v>
      </c>
      <c r="C1" t="s">
        <v>35</v>
      </c>
      <c r="D1" t="s">
        <v>43</v>
      </c>
      <c r="E1" t="s">
        <v>44</v>
      </c>
      <c r="F1" t="s">
        <v>18</v>
      </c>
      <c r="G1" t="s">
        <v>48</v>
      </c>
      <c r="H1" t="s">
        <v>49</v>
      </c>
      <c r="I1" s="14" t="s">
        <v>44</v>
      </c>
      <c r="J1" s="14" t="s">
        <v>43</v>
      </c>
      <c r="K1" s="14" t="s">
        <v>18</v>
      </c>
      <c r="L1" t="s">
        <v>51</v>
      </c>
      <c r="M1" t="s">
        <v>50</v>
      </c>
      <c r="N1" t="s">
        <v>52</v>
      </c>
      <c r="O1" s="9" t="s">
        <v>53</v>
      </c>
      <c r="P1" s="9" t="s">
        <v>54</v>
      </c>
      <c r="Q1" s="9" t="s">
        <v>55</v>
      </c>
      <c r="R1" t="s">
        <v>37</v>
      </c>
      <c r="S1" s="11" t="s">
        <v>38</v>
      </c>
      <c r="T1" s="11" t="s">
        <v>39</v>
      </c>
      <c r="U1" s="11" t="s">
        <v>40</v>
      </c>
    </row>
    <row r="2" spans="1:21" ht="12.75">
      <c r="A2">
        <v>-31.27727345359938</v>
      </c>
      <c r="B2">
        <v>35.353704108599956</v>
      </c>
      <c r="C2">
        <v>26</v>
      </c>
      <c r="D2">
        <v>-16.039539433738113</v>
      </c>
      <c r="E2">
        <v>47.321180482059816</v>
      </c>
      <c r="F2">
        <v>-2.3351966454882898</v>
      </c>
      <c r="G2">
        <f>D2-A2</f>
        <v>15.237734019861268</v>
      </c>
      <c r="H2">
        <f aca="true" t="shared" si="0" ref="H2:H60">E2-B2</f>
        <v>11.96747637345986</v>
      </c>
      <c r="I2" s="12">
        <f>SIN(alpha)*G2+COS(alpha)*H2</f>
        <v>2.4839169506594576</v>
      </c>
      <c r="J2" s="12">
        <f aca="true" t="shared" si="1" ref="J2:J60">COS(alpha)*G2-SIN(alpha)*H2</f>
        <v>19.215597450810215</v>
      </c>
      <c r="K2" s="15">
        <f>F2+0.74</f>
        <v>-1.5951966454882898</v>
      </c>
      <c r="L2">
        <f aca="true" t="shared" si="2" ref="L2:L33">VLOOKUP(C2,$R$2:$U$202,2,FALSE)</f>
        <v>19.04282927126456</v>
      </c>
      <c r="M2">
        <f aca="true" t="shared" si="3" ref="M2:M33">VLOOKUP(C2,$R$2:$U$202,3,FALSE)</f>
        <v>2.480299874101873</v>
      </c>
      <c r="N2">
        <f>VLOOKUP(C2,$R$2:$U$202,4,FALSE)</f>
        <v>-1.61</v>
      </c>
      <c r="O2" s="8">
        <f aca="true" t="shared" si="4" ref="O2:O60">I2-M2</f>
        <v>0.0036170765575844754</v>
      </c>
      <c r="P2" s="8">
        <f aca="true" t="shared" si="5" ref="P2:P60">J2-L2</f>
        <v>0.17276817954565615</v>
      </c>
      <c r="Q2" s="8">
        <f>K2-N2</f>
        <v>0.014803354511710332</v>
      </c>
      <c r="R2">
        <v>-2</v>
      </c>
      <c r="S2" s="10">
        <v>39.30764786774534</v>
      </c>
      <c r="T2" s="10">
        <v>-0.66502395846715</v>
      </c>
      <c r="U2" s="10">
        <v>-3.132</v>
      </c>
    </row>
    <row r="3" spans="1:21" ht="12.75">
      <c r="A3">
        <v>-31.27727345359938</v>
      </c>
      <c r="B3">
        <v>35.353704108599956</v>
      </c>
      <c r="C3">
        <v>25</v>
      </c>
      <c r="D3">
        <v>-15.372055500862032</v>
      </c>
      <c r="E3">
        <v>45.19685197318317</v>
      </c>
      <c r="F3">
        <v>-1.7361963265506233</v>
      </c>
      <c r="G3">
        <f aca="true" t="shared" si="6" ref="G2:G60">D3-A3</f>
        <v>15.905217952737349</v>
      </c>
      <c r="H3">
        <f t="shared" si="0"/>
        <v>9.843147864583216</v>
      </c>
      <c r="I3" s="12">
        <f aca="true" t="shared" si="7" ref="I3:I60">SIN(alpha)*G3+COS(alpha)*H3</f>
        <v>0.3172441390445577</v>
      </c>
      <c r="J3" s="12">
        <f t="shared" si="1"/>
        <v>18.701948405563776</v>
      </c>
      <c r="K3" s="15">
        <f aca="true" t="shared" si="8" ref="K3:K66">F3+0.74</f>
        <v>-0.9961963265506233</v>
      </c>
      <c r="L3">
        <f t="shared" si="2"/>
        <v>18.5566781954513</v>
      </c>
      <c r="M3">
        <f t="shared" si="3"/>
        <v>0.3221705611352905</v>
      </c>
      <c r="N3">
        <f aca="true" t="shared" si="9" ref="N2:N33">VLOOKUP(C3,$R$2:$U$202,4,FALSE)</f>
        <v>-1.019</v>
      </c>
      <c r="O3" s="8">
        <f t="shared" si="4"/>
        <v>-0.004926422090732796</v>
      </c>
      <c r="P3" s="8">
        <f t="shared" si="5"/>
        <v>0.14527021011247498</v>
      </c>
      <c r="Q3" s="8">
        <f aca="true" t="shared" si="10" ref="Q3:Q66">K3-N3</f>
        <v>0.022803673449376616</v>
      </c>
      <c r="R3">
        <v>-3</v>
      </c>
      <c r="S3" s="10">
        <v>39.963823201267196</v>
      </c>
      <c r="T3" s="10">
        <v>39.4377564151139</v>
      </c>
      <c r="U3" s="10">
        <v>-3.438</v>
      </c>
    </row>
    <row r="4" spans="1:21" ht="12.75">
      <c r="A4">
        <v>-31.27727345359938</v>
      </c>
      <c r="B4">
        <v>35.353704108599956</v>
      </c>
      <c r="C4">
        <v>86</v>
      </c>
      <c r="D4">
        <v>-13.010358588752318</v>
      </c>
      <c r="E4">
        <v>49.15225477573507</v>
      </c>
      <c r="F4">
        <v>-2.6984902486948483</v>
      </c>
      <c r="G4">
        <f t="shared" si="6"/>
        <v>18.266914864847063</v>
      </c>
      <c r="H4">
        <f t="shared" si="0"/>
        <v>13.79855066713511</v>
      </c>
      <c r="I4" s="12">
        <f t="shared" si="7"/>
        <v>2.5069014280334656</v>
      </c>
      <c r="J4" s="12">
        <f t="shared" si="1"/>
        <v>22.755123036872142</v>
      </c>
      <c r="K4" s="15">
        <f t="shared" si="8"/>
        <v>-1.9584902486948483</v>
      </c>
      <c r="L4">
        <f t="shared" si="2"/>
        <v>22.601052367844897</v>
      </c>
      <c r="M4">
        <f t="shared" si="3"/>
        <v>2.483820522085404</v>
      </c>
      <c r="N4">
        <f t="shared" si="9"/>
        <v>-2.019</v>
      </c>
      <c r="O4" s="8">
        <f t="shared" si="4"/>
        <v>0.02308090594806167</v>
      </c>
      <c r="P4" s="8">
        <f t="shared" si="5"/>
        <v>0.1540706690272451</v>
      </c>
      <c r="Q4" s="8">
        <f t="shared" si="10"/>
        <v>0.06050975130515179</v>
      </c>
      <c r="R4">
        <v>-4</v>
      </c>
      <c r="S4" s="10">
        <v>-1.8068879725774423E-13</v>
      </c>
      <c r="T4" s="10">
        <v>39.991501751747215</v>
      </c>
      <c r="U4" s="10">
        <v>1.0844</v>
      </c>
    </row>
    <row r="5" spans="1:21" ht="12.75">
      <c r="A5">
        <v>-31.27727345359938</v>
      </c>
      <c r="B5">
        <v>35.353704108599956</v>
      </c>
      <c r="C5">
        <v>84</v>
      </c>
      <c r="D5">
        <v>-15.40305523037745</v>
      </c>
      <c r="E5">
        <v>51.87390139488404</v>
      </c>
      <c r="F5">
        <v>-3.0760243422874183</v>
      </c>
      <c r="G5">
        <f t="shared" si="6"/>
        <v>15.87421822322193</v>
      </c>
      <c r="H5">
        <f t="shared" si="0"/>
        <v>16.52019728628408</v>
      </c>
      <c r="I5" s="12">
        <f t="shared" si="7"/>
        <v>6.069618800887794</v>
      </c>
      <c r="J5" s="12">
        <f t="shared" si="1"/>
        <v>22.092248644900966</v>
      </c>
      <c r="K5" s="15">
        <f t="shared" si="8"/>
        <v>-2.336024342287418</v>
      </c>
      <c r="L5">
        <f t="shared" si="2"/>
        <v>21.905132010245804</v>
      </c>
      <c r="M5">
        <f t="shared" si="3"/>
        <v>6.104145487593217</v>
      </c>
      <c r="N5">
        <f t="shared" si="9"/>
        <v>-2.334</v>
      </c>
      <c r="O5" s="8">
        <f t="shared" si="4"/>
        <v>-0.03452668670542369</v>
      </c>
      <c r="P5" s="8">
        <f t="shared" si="5"/>
        <v>0.18711663465516182</v>
      </c>
      <c r="Q5" s="8">
        <f t="shared" si="10"/>
        <v>-0.0020243422874179906</v>
      </c>
      <c r="R5">
        <v>1</v>
      </c>
      <c r="S5" s="10">
        <v>0.22057506654183118</v>
      </c>
      <c r="T5" s="10">
        <v>3.3323137547386</v>
      </c>
      <c r="U5" s="10">
        <v>-0.04300000000000001</v>
      </c>
    </row>
    <row r="6" spans="1:21" ht="12.75">
      <c r="A6">
        <v>-31.27727345359938</v>
      </c>
      <c r="B6">
        <v>35.353704108599956</v>
      </c>
      <c r="C6">
        <v>28</v>
      </c>
      <c r="D6">
        <v>-19.263885128354758</v>
      </c>
      <c r="E6">
        <v>51.287099762457856</v>
      </c>
      <c r="F6">
        <v>-2.652563913948625</v>
      </c>
      <c r="G6">
        <f t="shared" si="6"/>
        <v>12.013388325244623</v>
      </c>
      <c r="H6">
        <f t="shared" si="0"/>
        <v>15.9333956538579</v>
      </c>
      <c r="I6" s="12">
        <f t="shared" si="7"/>
        <v>7.541227553837806</v>
      </c>
      <c r="J6" s="12">
        <f t="shared" si="1"/>
        <v>18.47496909596168</v>
      </c>
      <c r="K6" s="15">
        <f t="shared" si="8"/>
        <v>-1.912563913948625</v>
      </c>
      <c r="L6">
        <f t="shared" si="2"/>
        <v>18.387296839330926</v>
      </c>
      <c r="M6">
        <f t="shared" si="3"/>
        <v>7.406279394023082</v>
      </c>
      <c r="N6">
        <f t="shared" si="9"/>
        <v>-1.9429999999999998</v>
      </c>
      <c r="O6" s="8">
        <f t="shared" si="4"/>
        <v>0.13494815981472374</v>
      </c>
      <c r="P6" s="8">
        <f t="shared" si="5"/>
        <v>0.08767225663075351</v>
      </c>
      <c r="Q6" s="8">
        <f t="shared" si="10"/>
        <v>0.030436086051374822</v>
      </c>
      <c r="R6">
        <v>2</v>
      </c>
      <c r="S6" s="10">
        <v>2.138459247939172</v>
      </c>
      <c r="T6" s="10">
        <v>3.213645027831081</v>
      </c>
      <c r="U6" s="10">
        <v>-0.09</v>
      </c>
    </row>
    <row r="7" spans="1:21" ht="12.75">
      <c r="A7">
        <v>-31.27727345359938</v>
      </c>
      <c r="B7">
        <v>35.353704108599956</v>
      </c>
      <c r="C7">
        <v>29</v>
      </c>
      <c r="D7">
        <v>-21.22865402246214</v>
      </c>
      <c r="E7">
        <v>49.11024772567264</v>
      </c>
      <c r="F7">
        <v>-2.1627435204212606</v>
      </c>
      <c r="G7">
        <f t="shared" si="6"/>
        <v>10.04861943113724</v>
      </c>
      <c r="H7">
        <f t="shared" si="0"/>
        <v>13.756543617072687</v>
      </c>
      <c r="I7" s="12">
        <f t="shared" si="7"/>
        <v>6.676466711712003</v>
      </c>
      <c r="J7" s="12">
        <f t="shared" si="1"/>
        <v>15.672971543636955</v>
      </c>
      <c r="K7" s="15">
        <f t="shared" si="8"/>
        <v>-1.4227435204212606</v>
      </c>
      <c r="L7">
        <f t="shared" si="2"/>
        <v>15.583062987445125</v>
      </c>
      <c r="M7">
        <f t="shared" si="3"/>
        <v>6.519982319708988</v>
      </c>
      <c r="N7">
        <f t="shared" si="9"/>
        <v>-1.484</v>
      </c>
      <c r="O7" s="8">
        <f t="shared" si="4"/>
        <v>0.15648439200301478</v>
      </c>
      <c r="P7" s="8">
        <f t="shared" si="5"/>
        <v>0.0899085561918298</v>
      </c>
      <c r="Q7" s="8">
        <f t="shared" si="10"/>
        <v>0.061256479578739365</v>
      </c>
      <c r="R7">
        <v>3</v>
      </c>
      <c r="S7" s="10">
        <v>1.797902104460445</v>
      </c>
      <c r="T7" s="10">
        <v>0.6250004342212109</v>
      </c>
      <c r="U7" s="10">
        <v>0.012999999999999998</v>
      </c>
    </row>
    <row r="8" spans="1:21" ht="12.75">
      <c r="A8">
        <v>-31.27727345359938</v>
      </c>
      <c r="B8">
        <v>35.353704108599956</v>
      </c>
      <c r="C8">
        <v>21</v>
      </c>
      <c r="D8">
        <v>-21.747246257247888</v>
      </c>
      <c r="E8">
        <v>47.18580887456744</v>
      </c>
      <c r="F8">
        <v>-1.8085697216040293</v>
      </c>
      <c r="G8">
        <f t="shared" si="6"/>
        <v>9.530027196351494</v>
      </c>
      <c r="H8">
        <f t="shared" si="0"/>
        <v>11.832104765967486</v>
      </c>
      <c r="I8" s="12">
        <f t="shared" si="7"/>
        <v>5.28849299348965</v>
      </c>
      <c r="J8" s="12">
        <f t="shared" si="1"/>
        <v>14.242610835582095</v>
      </c>
      <c r="K8" s="15">
        <f t="shared" si="8"/>
        <v>-1.0685697216040293</v>
      </c>
      <c r="L8">
        <f t="shared" si="2"/>
        <v>14.205432996403523</v>
      </c>
      <c r="M8">
        <f t="shared" si="3"/>
        <v>5.100031402323913</v>
      </c>
      <c r="N8">
        <f t="shared" si="9"/>
        <v>-1.192</v>
      </c>
      <c r="O8" s="8">
        <f t="shared" si="4"/>
        <v>0.18846159116573702</v>
      </c>
      <c r="P8" s="8">
        <f t="shared" si="5"/>
        <v>0.03717783917857176</v>
      </c>
      <c r="Q8" s="8">
        <f t="shared" si="10"/>
        <v>0.12343027839597065</v>
      </c>
      <c r="R8">
        <v>4</v>
      </c>
      <c r="S8" s="10">
        <v>4.254795091623821</v>
      </c>
      <c r="T8" s="10">
        <v>2.9429337485396845</v>
      </c>
      <c r="U8" s="10">
        <v>-0.10400000000000001</v>
      </c>
    </row>
    <row r="9" spans="1:21" ht="12.75">
      <c r="A9">
        <v>-31.27727345359938</v>
      </c>
      <c r="B9">
        <v>35.353704108599956</v>
      </c>
      <c r="C9">
        <v>23</v>
      </c>
      <c r="D9">
        <v>-20.36797460091769</v>
      </c>
      <c r="E9">
        <v>43.57220173372713</v>
      </c>
      <c r="F9">
        <v>-1.3906914762993066</v>
      </c>
      <c r="G9">
        <f t="shared" si="6"/>
        <v>10.90929885268169</v>
      </c>
      <c r="H9">
        <f t="shared" si="0"/>
        <v>8.21849762512717</v>
      </c>
      <c r="I9" s="12">
        <f t="shared" si="7"/>
        <v>1.4780710658424256</v>
      </c>
      <c r="J9" s="12">
        <f t="shared" si="1"/>
        <v>13.578358170105192</v>
      </c>
      <c r="K9" s="15">
        <f t="shared" si="8"/>
        <v>-0.6506914762993066</v>
      </c>
      <c r="L9">
        <f t="shared" si="2"/>
        <v>13.61300619165208</v>
      </c>
      <c r="M9">
        <f t="shared" si="3"/>
        <v>1.3549082426652097</v>
      </c>
      <c r="N9">
        <f t="shared" si="9"/>
        <v>-0.692</v>
      </c>
      <c r="O9" s="8">
        <f t="shared" si="4"/>
        <v>0.12316282317721594</v>
      </c>
      <c r="P9" s="8">
        <f t="shared" si="5"/>
        <v>-0.03464802154688762</v>
      </c>
      <c r="Q9" s="8">
        <f t="shared" si="10"/>
        <v>0.04130852370069338</v>
      </c>
      <c r="R9">
        <v>5</v>
      </c>
      <c r="S9" s="10">
        <v>6.706345083634729</v>
      </c>
      <c r="T9" s="10">
        <v>2.398771422876363</v>
      </c>
      <c r="U9" s="10">
        <v>-0.361</v>
      </c>
    </row>
    <row r="10" spans="1:21" ht="12.75">
      <c r="A10">
        <v>-31.27727345359938</v>
      </c>
      <c r="B10">
        <v>35.353704108599956</v>
      </c>
      <c r="C10">
        <v>18</v>
      </c>
      <c r="D10">
        <v>-24.422380447604922</v>
      </c>
      <c r="E10">
        <v>42.76435023000325</v>
      </c>
      <c r="F10">
        <v>-1.1623711720138958</v>
      </c>
      <c r="G10">
        <f t="shared" si="6"/>
        <v>6.854893005994459</v>
      </c>
      <c r="H10">
        <f t="shared" si="0"/>
        <v>7.410646121403296</v>
      </c>
      <c r="I10" s="12">
        <f t="shared" si="7"/>
        <v>2.858828482717673</v>
      </c>
      <c r="J10" s="12">
        <f t="shared" si="1"/>
        <v>9.681649330909668</v>
      </c>
      <c r="K10" s="15">
        <f t="shared" si="8"/>
        <v>-0.42237117201389585</v>
      </c>
      <c r="L10">
        <f t="shared" si="2"/>
        <v>9.72964135169042</v>
      </c>
      <c r="M10">
        <f t="shared" si="3"/>
        <v>2.7047921338756913</v>
      </c>
      <c r="N10">
        <f t="shared" si="9"/>
        <v>-0.52</v>
      </c>
      <c r="O10" s="8">
        <f t="shared" si="4"/>
        <v>0.15403634884198159</v>
      </c>
      <c r="P10" s="8">
        <f t="shared" si="5"/>
        <v>-0.04799202078075204</v>
      </c>
      <c r="Q10" s="8">
        <f t="shared" si="10"/>
        <v>0.09762882798610417</v>
      </c>
      <c r="R10">
        <v>6</v>
      </c>
      <c r="S10" s="10">
        <v>4.85799964617511</v>
      </c>
      <c r="T10" s="10">
        <v>4.227817114985286</v>
      </c>
      <c r="U10" s="10">
        <v>-0.201</v>
      </c>
    </row>
    <row r="11" spans="1:21" ht="12.75">
      <c r="A11">
        <v>-31.27727345359938</v>
      </c>
      <c r="B11">
        <v>35.353704108599956</v>
      </c>
      <c r="C11">
        <v>17</v>
      </c>
      <c r="D11">
        <v>-26.57462589842622</v>
      </c>
      <c r="E11">
        <v>43.82735785876789</v>
      </c>
      <c r="F11">
        <v>-1.4553019197905044</v>
      </c>
      <c r="G11">
        <f t="shared" si="6"/>
        <v>4.7026475551731615</v>
      </c>
      <c r="H11">
        <f t="shared" si="0"/>
        <v>8.473653750167934</v>
      </c>
      <c r="I11" s="12">
        <f t="shared" si="7"/>
        <v>4.873495892763994</v>
      </c>
      <c r="J11" s="12">
        <f t="shared" si="1"/>
        <v>8.376558940825504</v>
      </c>
      <c r="K11" s="15">
        <f t="shared" si="8"/>
        <v>-0.7153019197905044</v>
      </c>
      <c r="L11">
        <f t="shared" si="2"/>
        <v>8.383351943150062</v>
      </c>
      <c r="M11">
        <f t="shared" si="3"/>
        <v>4.985414390728424</v>
      </c>
      <c r="N11">
        <f t="shared" si="9"/>
        <v>-0.552</v>
      </c>
      <c r="O11" s="8">
        <f t="shared" si="4"/>
        <v>-0.11191849796442987</v>
      </c>
      <c r="P11" s="8">
        <f t="shared" si="5"/>
        <v>-0.006793002324558373</v>
      </c>
      <c r="Q11" s="8">
        <f t="shared" si="10"/>
        <v>-0.16330191979050435</v>
      </c>
      <c r="R11">
        <v>7</v>
      </c>
      <c r="S11" s="10">
        <v>0.6365051634722981</v>
      </c>
      <c r="T11" s="10">
        <v>8.005295153638816</v>
      </c>
      <c r="U11" s="10">
        <v>-0.278</v>
      </c>
    </row>
    <row r="12" spans="1:21" ht="12.75">
      <c r="A12">
        <v>-31.27727345359938</v>
      </c>
      <c r="B12">
        <v>35.353704108599956</v>
      </c>
      <c r="C12">
        <v>16</v>
      </c>
      <c r="D12">
        <v>-25.704236043495072</v>
      </c>
      <c r="E12">
        <v>45.90885539372283</v>
      </c>
      <c r="F12">
        <v>-1.7376700122700517</v>
      </c>
      <c r="G12">
        <f t="shared" si="6"/>
        <v>5.573037410104309</v>
      </c>
      <c r="H12">
        <f t="shared" si="0"/>
        <v>10.555151285122875</v>
      </c>
      <c r="I12" s="12">
        <f t="shared" si="7"/>
        <v>6.216374816239522</v>
      </c>
      <c r="J12" s="12">
        <f t="shared" si="1"/>
        <v>10.189536239215025</v>
      </c>
      <c r="K12" s="15">
        <f t="shared" si="8"/>
        <v>-0.9976700122700517</v>
      </c>
      <c r="L12">
        <f t="shared" si="2"/>
        <v>10.273513015600845</v>
      </c>
      <c r="M12">
        <f t="shared" si="3"/>
        <v>6.103394878121524</v>
      </c>
      <c r="N12">
        <f t="shared" si="9"/>
        <v>-0.988</v>
      </c>
      <c r="O12" s="8">
        <f t="shared" si="4"/>
        <v>0.11297993811799856</v>
      </c>
      <c r="P12" s="8">
        <f t="shared" si="5"/>
        <v>-0.08397677638581946</v>
      </c>
      <c r="Q12" s="8">
        <f t="shared" si="10"/>
        <v>-0.009670012270051709</v>
      </c>
      <c r="R12">
        <v>8</v>
      </c>
      <c r="S12" s="10">
        <v>1.986272234863685</v>
      </c>
      <c r="T12" s="10">
        <v>11.584645213773689</v>
      </c>
      <c r="U12" s="10">
        <v>-1.002</v>
      </c>
    </row>
    <row r="13" spans="1:21" ht="12.75">
      <c r="A13">
        <v>-31.27727345359938</v>
      </c>
      <c r="B13">
        <v>35.353704108599956</v>
      </c>
      <c r="C13">
        <v>14</v>
      </c>
      <c r="D13">
        <v>-28.469855566367094</v>
      </c>
      <c r="E13">
        <v>45.97278046360401</v>
      </c>
      <c r="F13">
        <v>-1.8206093450653424</v>
      </c>
      <c r="G13">
        <f t="shared" si="6"/>
        <v>2.807417887232287</v>
      </c>
      <c r="H13">
        <f t="shared" si="0"/>
        <v>10.619076355004054</v>
      </c>
      <c r="I13" s="12">
        <f t="shared" si="7"/>
        <v>7.686581741894429</v>
      </c>
      <c r="J13" s="12">
        <f t="shared" si="1"/>
        <v>7.846199013033839</v>
      </c>
      <c r="K13" s="15">
        <f t="shared" si="8"/>
        <v>-1.0806093450653425</v>
      </c>
      <c r="L13">
        <f t="shared" si="2"/>
        <v>7.953747442007521</v>
      </c>
      <c r="M13">
        <f t="shared" si="3"/>
        <v>7.601256248065765</v>
      </c>
      <c r="N13">
        <f t="shared" si="9"/>
        <v>-1.1159999999999999</v>
      </c>
      <c r="O13" s="8">
        <f t="shared" si="4"/>
        <v>0.08532549382866428</v>
      </c>
      <c r="P13" s="8">
        <f t="shared" si="5"/>
        <v>-0.10754842897368189</v>
      </c>
      <c r="Q13" s="8">
        <f t="shared" si="10"/>
        <v>0.03539065493465743</v>
      </c>
      <c r="R13">
        <v>9</v>
      </c>
      <c r="S13" s="10">
        <v>3.2972665637453145</v>
      </c>
      <c r="T13" s="10">
        <v>9.724106885858834</v>
      </c>
      <c r="U13" s="10">
        <v>-1.015</v>
      </c>
    </row>
    <row r="14" spans="1:21" ht="12.75">
      <c r="A14">
        <v>-31.27727345359938</v>
      </c>
      <c r="B14">
        <v>35.353704108599956</v>
      </c>
      <c r="C14">
        <v>6</v>
      </c>
      <c r="D14">
        <v>-29.559962940026978</v>
      </c>
      <c r="E14">
        <v>41.50681628778853</v>
      </c>
      <c r="F14">
        <v>-1.0086498075528845</v>
      </c>
      <c r="G14">
        <f t="shared" si="6"/>
        <v>1.7173105135724036</v>
      </c>
      <c r="H14">
        <f t="shared" si="0"/>
        <v>6.153112179188575</v>
      </c>
      <c r="I14" s="12">
        <f t="shared" si="7"/>
        <v>4.407554433706071</v>
      </c>
      <c r="J14" s="12">
        <f t="shared" si="1"/>
        <v>4.624219804856063</v>
      </c>
      <c r="K14" s="15">
        <f t="shared" si="8"/>
        <v>-0.2686498075528845</v>
      </c>
      <c r="L14">
        <f t="shared" si="2"/>
        <v>4.85799964617511</v>
      </c>
      <c r="M14">
        <f t="shared" si="3"/>
        <v>4.227817114985286</v>
      </c>
      <c r="N14">
        <f t="shared" si="9"/>
        <v>-0.201</v>
      </c>
      <c r="O14" s="8">
        <f t="shared" si="4"/>
        <v>0.17973731872078513</v>
      </c>
      <c r="P14" s="8">
        <f t="shared" si="5"/>
        <v>-0.2337798413190475</v>
      </c>
      <c r="Q14" s="8">
        <f t="shared" si="10"/>
        <v>-0.06764980755288447</v>
      </c>
      <c r="R14">
        <v>10</v>
      </c>
      <c r="S14" s="10">
        <v>4.4194011181957205</v>
      </c>
      <c r="T14" s="10">
        <v>12.852766989115239</v>
      </c>
      <c r="U14" s="10">
        <v>-1.438</v>
      </c>
    </row>
    <row r="15" spans="1:21" ht="12.75">
      <c r="A15">
        <v>-31.27727345359938</v>
      </c>
      <c r="B15">
        <v>35.353704108599956</v>
      </c>
      <c r="C15">
        <v>2</v>
      </c>
      <c r="D15">
        <v>-31.129355227500035</v>
      </c>
      <c r="E15">
        <v>39.170941976335016</v>
      </c>
      <c r="F15">
        <v>-0.8670914546612496</v>
      </c>
      <c r="G15">
        <f t="shared" si="6"/>
        <v>0.14791822609934613</v>
      </c>
      <c r="H15">
        <f t="shared" si="0"/>
        <v>3.8172378677350594</v>
      </c>
      <c r="I15" s="12">
        <f t="shared" si="7"/>
        <v>3.203840209276656</v>
      </c>
      <c r="J15" s="12">
        <f t="shared" si="1"/>
        <v>2.0805270135004235</v>
      </c>
      <c r="K15" s="15">
        <f t="shared" si="8"/>
        <v>-0.1270914546612496</v>
      </c>
      <c r="L15">
        <f t="shared" si="2"/>
        <v>2.138459247939172</v>
      </c>
      <c r="M15">
        <f t="shared" si="3"/>
        <v>3.213645027831081</v>
      </c>
      <c r="N15">
        <f t="shared" si="9"/>
        <v>-0.09</v>
      </c>
      <c r="O15" s="8">
        <f t="shared" si="4"/>
        <v>-0.009804818554425054</v>
      </c>
      <c r="P15" s="8">
        <f t="shared" si="5"/>
        <v>-0.05793223443874851</v>
      </c>
      <c r="Q15" s="8">
        <f t="shared" si="10"/>
        <v>-0.03709145466124961</v>
      </c>
      <c r="R15">
        <v>11</v>
      </c>
      <c r="S15" s="10">
        <v>5.562292222503987</v>
      </c>
      <c r="T15" s="10">
        <v>10.787941349093055</v>
      </c>
      <c r="U15" s="10">
        <v>-1.2309999999999999</v>
      </c>
    </row>
    <row r="16" spans="1:21" ht="12.75">
      <c r="A16">
        <v>-31.27727345359938</v>
      </c>
      <c r="B16">
        <v>35.353704108599956</v>
      </c>
      <c r="C16">
        <v>3</v>
      </c>
      <c r="D16">
        <v>-30.210666373897865</v>
      </c>
      <c r="E16">
        <v>36.82925461724174</v>
      </c>
      <c r="F16">
        <v>-0.8195011967596295</v>
      </c>
      <c r="G16">
        <f t="shared" si="6"/>
        <v>1.066607079701516</v>
      </c>
      <c r="H16">
        <f t="shared" si="0"/>
        <v>1.4755505086417813</v>
      </c>
      <c r="I16" s="14">
        <f t="shared" si="7"/>
        <v>0.721873663683377</v>
      </c>
      <c r="J16" s="14">
        <f t="shared" si="1"/>
        <v>1.6714659373444478</v>
      </c>
      <c r="K16" s="15">
        <f t="shared" si="8"/>
        <v>-0.07950119675962952</v>
      </c>
      <c r="L16">
        <f t="shared" si="2"/>
        <v>1.797902104460445</v>
      </c>
      <c r="M16">
        <f t="shared" si="3"/>
        <v>0.6250004342212109</v>
      </c>
      <c r="N16">
        <f t="shared" si="9"/>
        <v>0.012999999999999998</v>
      </c>
      <c r="O16" s="8">
        <f t="shared" si="4"/>
        <v>0.09687322946216614</v>
      </c>
      <c r="P16" s="8">
        <f t="shared" si="5"/>
        <v>-0.12643616711599726</v>
      </c>
      <c r="Q16" s="8">
        <f t="shared" si="10"/>
        <v>-0.09250119675962952</v>
      </c>
      <c r="R16">
        <v>12</v>
      </c>
      <c r="S16" s="10">
        <v>6.970649706792229</v>
      </c>
      <c r="T16" s="10">
        <v>13.35163735222004</v>
      </c>
      <c r="U16" s="10">
        <v>-1.613</v>
      </c>
    </row>
    <row r="17" spans="1:21" ht="12.75">
      <c r="A17">
        <v>-31.27727345359938</v>
      </c>
      <c r="B17">
        <v>35.353704108599956</v>
      </c>
      <c r="C17">
        <v>7</v>
      </c>
      <c r="D17">
        <v>-34.9748959800591</v>
      </c>
      <c r="E17">
        <v>42.58231344929652</v>
      </c>
      <c r="F17">
        <v>-1.1554760812959728</v>
      </c>
      <c r="G17">
        <f t="shared" si="6"/>
        <v>-3.697622526459721</v>
      </c>
      <c r="H17">
        <f t="shared" si="0"/>
        <v>7.228609340696565</v>
      </c>
      <c r="I17" s="12">
        <f t="shared" si="7"/>
        <v>8.102609618532881</v>
      </c>
      <c r="J17" s="12">
        <f t="shared" si="1"/>
        <v>0.5224200591922412</v>
      </c>
      <c r="K17" s="15">
        <f t="shared" si="8"/>
        <v>-0.4154760812959728</v>
      </c>
      <c r="L17">
        <f t="shared" si="2"/>
        <v>0.6365051634722981</v>
      </c>
      <c r="M17">
        <f t="shared" si="3"/>
        <v>8.005295153638816</v>
      </c>
      <c r="N17">
        <f t="shared" si="9"/>
        <v>-0.278</v>
      </c>
      <c r="O17" s="8">
        <f t="shared" si="4"/>
        <v>0.09731446489406537</v>
      </c>
      <c r="P17" s="8">
        <f t="shared" si="5"/>
        <v>-0.11408510428005691</v>
      </c>
      <c r="Q17" s="8">
        <f t="shared" si="10"/>
        <v>-0.13747608129597277</v>
      </c>
      <c r="R17">
        <v>13</v>
      </c>
      <c r="S17" s="10">
        <v>7.9719836313991195</v>
      </c>
      <c r="T17" s="10">
        <v>11.42827041597741</v>
      </c>
      <c r="U17" s="10">
        <v>-1.726</v>
      </c>
    </row>
    <row r="18" spans="1:21" ht="12.75">
      <c r="A18">
        <v>-31.27727345359938</v>
      </c>
      <c r="B18">
        <v>35.353704108599956</v>
      </c>
      <c r="C18">
        <v>9</v>
      </c>
      <c r="D18">
        <v>-33.53842730119957</v>
      </c>
      <c r="E18">
        <v>45.53263635322431</v>
      </c>
      <c r="F18">
        <v>-1.7451771615674199</v>
      </c>
      <c r="G18">
        <f t="shared" si="6"/>
        <v>-2.2611538476001876</v>
      </c>
      <c r="H18">
        <f t="shared" si="0"/>
        <v>10.178932244624356</v>
      </c>
      <c r="I18" s="12">
        <f t="shared" si="7"/>
        <v>9.902243061224528</v>
      </c>
      <c r="J18" s="12">
        <f t="shared" si="1"/>
        <v>3.2663528161546234</v>
      </c>
      <c r="K18" s="15">
        <f t="shared" si="8"/>
        <v>-1.0051771615674199</v>
      </c>
      <c r="L18">
        <f t="shared" si="2"/>
        <v>3.2972665637453145</v>
      </c>
      <c r="M18">
        <f t="shared" si="3"/>
        <v>9.724106885858834</v>
      </c>
      <c r="N18">
        <f t="shared" si="9"/>
        <v>-1.015</v>
      </c>
      <c r="O18" s="8">
        <f t="shared" si="4"/>
        <v>0.17813617536569382</v>
      </c>
      <c r="P18" s="8">
        <f t="shared" si="5"/>
        <v>-0.0309137475906911</v>
      </c>
      <c r="Q18" s="8">
        <f t="shared" si="10"/>
        <v>0.009822838432580028</v>
      </c>
      <c r="R18">
        <v>14</v>
      </c>
      <c r="S18" s="10">
        <v>7.953747442007521</v>
      </c>
      <c r="T18" s="10">
        <v>7.601256248065765</v>
      </c>
      <c r="U18" s="10">
        <v>-1.1159999999999999</v>
      </c>
    </row>
    <row r="19" spans="1:21" s="9" customFormat="1" ht="12.75">
      <c r="A19">
        <v>-31.27727345359938</v>
      </c>
      <c r="B19">
        <v>35.353704108599956</v>
      </c>
      <c r="C19">
        <v>8</v>
      </c>
      <c r="D19">
        <v>-35.64937815116751</v>
      </c>
      <c r="E19">
        <v>46.30171088647149</v>
      </c>
      <c r="F19">
        <v>-1.5971717392412976</v>
      </c>
      <c r="G19">
        <f t="shared" si="6"/>
        <v>-4.37210469756813</v>
      </c>
      <c r="H19">
        <f t="shared" si="0"/>
        <v>10.948006777871534</v>
      </c>
      <c r="I19" s="12">
        <f t="shared" si="7"/>
        <v>11.643248985669203</v>
      </c>
      <c r="J19" s="12">
        <f t="shared" si="1"/>
        <v>1.8463220067288968</v>
      </c>
      <c r="K19" s="15">
        <f t="shared" si="8"/>
        <v>-0.8571717392412976</v>
      </c>
      <c r="L19">
        <f t="shared" si="2"/>
        <v>1.986272234863685</v>
      </c>
      <c r="M19">
        <f t="shared" si="3"/>
        <v>11.584645213773689</v>
      </c>
      <c r="N19">
        <f t="shared" si="9"/>
        <v>-1.002</v>
      </c>
      <c r="O19" s="8">
        <f t="shared" si="4"/>
        <v>0.058603771895514356</v>
      </c>
      <c r="P19" s="8">
        <f t="shared" si="5"/>
        <v>-0.1399502281347882</v>
      </c>
      <c r="Q19" s="8">
        <f t="shared" si="10"/>
        <v>0.14482826075870237</v>
      </c>
      <c r="R19">
        <v>15</v>
      </c>
      <c r="S19" s="10">
        <v>10.302477579302154</v>
      </c>
      <c r="T19" s="10">
        <v>8.343215641943841</v>
      </c>
      <c r="U19" s="10">
        <v>-1.437</v>
      </c>
    </row>
    <row r="20" spans="1:21" ht="12.75">
      <c r="A20">
        <v>-31.27727345359938</v>
      </c>
      <c r="B20">
        <v>35.353704108599956</v>
      </c>
      <c r="C20">
        <v>10</v>
      </c>
      <c r="D20">
        <v>-34.18502155036259</v>
      </c>
      <c r="E20">
        <v>48.679678956281094</v>
      </c>
      <c r="F20">
        <v>-2.0525133842845853</v>
      </c>
      <c r="G20">
        <f t="shared" si="6"/>
        <v>-2.9077480967632106</v>
      </c>
      <c r="H20">
        <f t="shared" si="0"/>
        <v>13.325974847681138</v>
      </c>
      <c r="I20" s="12">
        <f t="shared" si="7"/>
        <v>12.936878859347793</v>
      </c>
      <c r="J20" s="12">
        <f t="shared" si="1"/>
        <v>4.321315773444535</v>
      </c>
      <c r="K20" s="15">
        <f t="shared" si="8"/>
        <v>-1.3125133842845853</v>
      </c>
      <c r="L20">
        <f t="shared" si="2"/>
        <v>4.4194011181957205</v>
      </c>
      <c r="M20">
        <f t="shared" si="3"/>
        <v>12.852766989115239</v>
      </c>
      <c r="N20">
        <f t="shared" si="9"/>
        <v>-1.438</v>
      </c>
      <c r="O20" s="8">
        <f t="shared" si="4"/>
        <v>0.08411187023255451</v>
      </c>
      <c r="P20" s="8">
        <f t="shared" si="5"/>
        <v>-0.09808534475118513</v>
      </c>
      <c r="Q20" s="8">
        <f t="shared" si="10"/>
        <v>0.12548661571541464</v>
      </c>
      <c r="R20">
        <v>16</v>
      </c>
      <c r="S20" s="10">
        <v>10.273513015600845</v>
      </c>
      <c r="T20" s="10">
        <v>6.103394878121524</v>
      </c>
      <c r="U20" s="10">
        <v>-0.988</v>
      </c>
    </row>
    <row r="21" spans="1:21" ht="12.75">
      <c r="A21">
        <v>-31.27727345359938</v>
      </c>
      <c r="B21">
        <v>35.353704108599956</v>
      </c>
      <c r="C21">
        <v>42</v>
      </c>
      <c r="D21">
        <v>-37.05325076505372</v>
      </c>
      <c r="E21">
        <v>48.12459644360434</v>
      </c>
      <c r="F21">
        <v>-1.6311499063307306</v>
      </c>
      <c r="G21">
        <f t="shared" si="6"/>
        <v>-5.775977311454337</v>
      </c>
      <c r="H21">
        <f t="shared" si="0"/>
        <v>12.770892335004383</v>
      </c>
      <c r="I21" s="12">
        <f t="shared" si="7"/>
        <v>13.927782280258176</v>
      </c>
      <c r="J21" s="12">
        <f t="shared" si="1"/>
        <v>1.5730498048171686</v>
      </c>
      <c r="K21" s="15">
        <f t="shared" si="8"/>
        <v>-0.8911499063307307</v>
      </c>
      <c r="L21">
        <f t="shared" si="2"/>
        <v>1.8881925892342464</v>
      </c>
      <c r="M21">
        <f t="shared" si="3"/>
        <v>13.996377492264235</v>
      </c>
      <c r="N21">
        <f t="shared" si="9"/>
        <v>-0.8520000000000001</v>
      </c>
      <c r="O21" s="8">
        <f t="shared" si="4"/>
        <v>-0.06859521200605911</v>
      </c>
      <c r="P21" s="8">
        <f t="shared" si="5"/>
        <v>-0.31514278441707777</v>
      </c>
      <c r="Q21" s="8">
        <f t="shared" si="10"/>
        <v>-0.039149906330730566</v>
      </c>
      <c r="R21">
        <v>17</v>
      </c>
      <c r="S21" s="10">
        <v>8.383351943150062</v>
      </c>
      <c r="T21" s="10">
        <v>4.985414390728424</v>
      </c>
      <c r="U21" s="10">
        <v>-0.552</v>
      </c>
    </row>
    <row r="22" spans="1:21" ht="12.75">
      <c r="A22">
        <v>-31.27727345359938</v>
      </c>
      <c r="B22">
        <v>35.353704108599956</v>
      </c>
      <c r="C22">
        <v>41</v>
      </c>
      <c r="D22">
        <v>-37.03898034703735</v>
      </c>
      <c r="E22">
        <v>49.95369795683269</v>
      </c>
      <c r="F22">
        <v>-1.9002508292365339</v>
      </c>
      <c r="G22">
        <f t="shared" si="6"/>
        <v>-5.761706893437971</v>
      </c>
      <c r="H22">
        <f t="shared" si="0"/>
        <v>14.599993848232735</v>
      </c>
      <c r="I22" s="12">
        <f t="shared" si="7"/>
        <v>15.491931172811228</v>
      </c>
      <c r="J22" s="12">
        <f t="shared" si="1"/>
        <v>2.521339967399106</v>
      </c>
      <c r="K22" s="15">
        <f t="shared" si="8"/>
        <v>-1.1602508292365339</v>
      </c>
      <c r="L22">
        <f t="shared" si="2"/>
        <v>2.529363292929551</v>
      </c>
      <c r="M22">
        <f t="shared" si="3"/>
        <v>15.297272464474855</v>
      </c>
      <c r="N22">
        <f t="shared" si="9"/>
        <v>-1.2169999999999999</v>
      </c>
      <c r="O22" s="8">
        <f t="shared" si="4"/>
        <v>0.1946587083363731</v>
      </c>
      <c r="P22" s="8">
        <f t="shared" si="5"/>
        <v>-0.008023325530444936</v>
      </c>
      <c r="Q22" s="8">
        <f t="shared" si="10"/>
        <v>0.05674917076346597</v>
      </c>
      <c r="R22">
        <v>18</v>
      </c>
      <c r="S22" s="10">
        <v>9.72964135169042</v>
      </c>
      <c r="T22" s="10">
        <v>2.7047921338756913</v>
      </c>
      <c r="U22" s="10">
        <v>-0.52</v>
      </c>
    </row>
    <row r="23" spans="1:21" ht="12.75">
      <c r="A23">
        <v>-31.27727345359938</v>
      </c>
      <c r="B23">
        <v>35.353704108599956</v>
      </c>
      <c r="C23">
        <v>45</v>
      </c>
      <c r="D23">
        <v>-39.93960142392102</v>
      </c>
      <c r="E23">
        <v>51.27673170597641</v>
      </c>
      <c r="F23">
        <v>-2.0329759381248773</v>
      </c>
      <c r="G23">
        <f t="shared" si="6"/>
        <v>-8.662327970321638</v>
      </c>
      <c r="H23">
        <f t="shared" si="0"/>
        <v>15.923027597376453</v>
      </c>
      <c r="I23" s="12">
        <f t="shared" si="7"/>
        <v>18.112973043107893</v>
      </c>
      <c r="J23" s="12">
        <f t="shared" si="1"/>
        <v>0.7063577506303567</v>
      </c>
      <c r="K23" s="15">
        <f t="shared" si="8"/>
        <v>-1.2929759381248773</v>
      </c>
      <c r="L23">
        <f t="shared" si="2"/>
        <v>0.7435858384262239</v>
      </c>
      <c r="M23">
        <f t="shared" si="3"/>
        <v>17.961720603018296</v>
      </c>
      <c r="N23">
        <f t="shared" si="9"/>
        <v>-1.28</v>
      </c>
      <c r="O23" s="8">
        <f t="shared" si="4"/>
        <v>0.15125244008959626</v>
      </c>
      <c r="P23" s="8">
        <f t="shared" si="5"/>
        <v>-0.03722808779586728</v>
      </c>
      <c r="Q23" s="8">
        <f t="shared" si="10"/>
        <v>-0.012975938124877295</v>
      </c>
      <c r="R23">
        <v>19</v>
      </c>
      <c r="S23" s="10">
        <v>11.842699549018752</v>
      </c>
      <c r="T23" s="10">
        <v>4.065200181008441</v>
      </c>
      <c r="U23" s="10">
        <v>-0.833</v>
      </c>
    </row>
    <row r="24" spans="1:21" ht="12.75">
      <c r="A24">
        <v>-31.27727345359938</v>
      </c>
      <c r="B24">
        <v>35.353704108599956</v>
      </c>
      <c r="C24">
        <v>44</v>
      </c>
      <c r="D24">
        <v>-40.51657681612744</v>
      </c>
      <c r="E24">
        <v>51.177288906095036</v>
      </c>
      <c r="F24">
        <v>-1.8703729384694898</v>
      </c>
      <c r="G24">
        <f t="shared" si="6"/>
        <v>-9.239303362528059</v>
      </c>
      <c r="H24">
        <f t="shared" si="0"/>
        <v>15.82358479749508</v>
      </c>
      <c r="I24" s="12">
        <f t="shared" si="7"/>
        <v>18.32280101529973</v>
      </c>
      <c r="J24" s="12">
        <f t="shared" si="1"/>
        <v>0.15976677398889993</v>
      </c>
      <c r="K24" s="15">
        <f t="shared" si="8"/>
        <v>-1.1303729384694898</v>
      </c>
      <c r="L24">
        <f t="shared" si="2"/>
        <v>0.1941217223646158</v>
      </c>
      <c r="M24">
        <f t="shared" si="3"/>
        <v>18.153363878821636</v>
      </c>
      <c r="N24">
        <f t="shared" si="9"/>
        <v>-1.16</v>
      </c>
      <c r="O24" s="8">
        <f t="shared" si="4"/>
        <v>0.16943713647809489</v>
      </c>
      <c r="P24" s="8">
        <f t="shared" si="5"/>
        <v>-0.03435494837571587</v>
      </c>
      <c r="Q24" s="8">
        <f t="shared" si="10"/>
        <v>0.02962706153051009</v>
      </c>
      <c r="R24">
        <v>20</v>
      </c>
      <c r="S24" s="10">
        <v>12.623436451419154</v>
      </c>
      <c r="T24" s="10">
        <v>7.254363533555661</v>
      </c>
      <c r="U24" s="10">
        <v>-1.509</v>
      </c>
    </row>
    <row r="25" spans="1:21" ht="12.75">
      <c r="A25">
        <v>-31.27727345359938</v>
      </c>
      <c r="B25">
        <v>35.353704108599956</v>
      </c>
      <c r="C25">
        <v>46</v>
      </c>
      <c r="D25">
        <v>-40.219093672036436</v>
      </c>
      <c r="E25">
        <v>55.82768668037246</v>
      </c>
      <c r="F25">
        <v>-1.6755031596225465</v>
      </c>
      <c r="G25">
        <f t="shared" si="6"/>
        <v>-8.941820218437055</v>
      </c>
      <c r="H25">
        <f t="shared" si="0"/>
        <v>20.473982571772503</v>
      </c>
      <c r="I25" s="12">
        <f t="shared" si="7"/>
        <v>22.16590224481289</v>
      </c>
      <c r="J25" s="12">
        <f t="shared" si="1"/>
        <v>2.7951545290900555</v>
      </c>
      <c r="K25" s="15">
        <f t="shared" si="8"/>
        <v>-0.9355031596225465</v>
      </c>
      <c r="L25">
        <f t="shared" si="2"/>
        <v>2.5440919671277653</v>
      </c>
      <c r="M25">
        <f t="shared" si="3"/>
        <v>21.90346865185503</v>
      </c>
      <c r="N25">
        <f t="shared" si="9"/>
        <v>-1.022</v>
      </c>
      <c r="O25" s="8">
        <f t="shared" si="4"/>
        <v>0.26243359295786206</v>
      </c>
      <c r="P25" s="8">
        <f t="shared" si="5"/>
        <v>0.25106256196229015</v>
      </c>
      <c r="Q25" s="8">
        <f t="shared" si="10"/>
        <v>0.08649684037745353</v>
      </c>
      <c r="R25">
        <v>21</v>
      </c>
      <c r="S25" s="10">
        <v>14.205432996403523</v>
      </c>
      <c r="T25" s="10">
        <v>5.100031402323913</v>
      </c>
      <c r="U25" s="10">
        <v>-1.192</v>
      </c>
    </row>
    <row r="26" spans="1:21" ht="12.75">
      <c r="A26">
        <v>-31.27727345359938</v>
      </c>
      <c r="B26">
        <v>35.353704108599956</v>
      </c>
      <c r="C26">
        <v>47</v>
      </c>
      <c r="D26">
        <v>-38.616187889081615</v>
      </c>
      <c r="E26">
        <v>57.55518987465226</v>
      </c>
      <c r="F26">
        <v>-2.0818447856456586</v>
      </c>
      <c r="G26">
        <f t="shared" si="6"/>
        <v>-7.338914435482234</v>
      </c>
      <c r="H26">
        <f t="shared" si="0"/>
        <v>22.2014857660523</v>
      </c>
      <c r="I26" s="12">
        <f t="shared" si="7"/>
        <v>22.82979107402328</v>
      </c>
      <c r="J26" s="12">
        <f t="shared" si="1"/>
        <v>5.056310396722045</v>
      </c>
      <c r="K26" s="15">
        <f t="shared" si="8"/>
        <v>-1.3418447856456586</v>
      </c>
      <c r="L26">
        <f t="shared" si="2"/>
        <v>5.062131040156583</v>
      </c>
      <c r="M26">
        <f t="shared" si="3"/>
        <v>22.674693798423895</v>
      </c>
      <c r="N26">
        <f t="shared" si="9"/>
        <v>-1.244</v>
      </c>
      <c r="O26" s="8">
        <f t="shared" si="4"/>
        <v>0.1550972755993847</v>
      </c>
      <c r="P26" s="8">
        <f t="shared" si="5"/>
        <v>-0.005820643434537587</v>
      </c>
      <c r="Q26" s="8">
        <f t="shared" si="10"/>
        <v>-0.09784478564565857</v>
      </c>
      <c r="R26">
        <v>22</v>
      </c>
      <c r="S26" s="10">
        <v>14.71346548105791</v>
      </c>
      <c r="T26" s="10">
        <v>2.954710215523231</v>
      </c>
      <c r="U26" s="10">
        <v>-0.9869999999999999</v>
      </c>
    </row>
    <row r="27" spans="1:21" ht="12.75">
      <c r="A27">
        <v>-31.27727345359938</v>
      </c>
      <c r="B27">
        <v>35.353704108599956</v>
      </c>
      <c r="C27">
        <v>39</v>
      </c>
      <c r="D27">
        <v>-35.73368873156025</v>
      </c>
      <c r="E27">
        <v>56.030816065171166</v>
      </c>
      <c r="F27">
        <v>-2.2953606030846903</v>
      </c>
      <c r="G27">
        <f t="shared" si="6"/>
        <v>-4.456415277960868</v>
      </c>
      <c r="H27">
        <f t="shared" si="0"/>
        <v>20.67711195657121</v>
      </c>
      <c r="I27" s="12">
        <f t="shared" si="7"/>
        <v>20.045043955316984</v>
      </c>
      <c r="J27" s="12">
        <f t="shared" si="1"/>
        <v>6.752689006879651</v>
      </c>
      <c r="K27" s="15">
        <f t="shared" si="8"/>
        <v>-1.5553606030846903</v>
      </c>
      <c r="L27">
        <f t="shared" si="2"/>
        <v>6.702552522881581</v>
      </c>
      <c r="M27">
        <f t="shared" si="3"/>
        <v>19.878728963342038</v>
      </c>
      <c r="N27">
        <f t="shared" si="9"/>
        <v>-1.621</v>
      </c>
      <c r="O27" s="8">
        <f t="shared" si="4"/>
        <v>0.16631499197494648</v>
      </c>
      <c r="P27" s="8">
        <f t="shared" si="5"/>
        <v>0.05013648399806936</v>
      </c>
      <c r="Q27" s="8">
        <f t="shared" si="10"/>
        <v>0.06563939691530973</v>
      </c>
      <c r="R27">
        <v>23</v>
      </c>
      <c r="S27" s="10">
        <v>13.61300619165208</v>
      </c>
      <c r="T27" s="10">
        <v>1.3549082426652097</v>
      </c>
      <c r="U27" s="10">
        <v>-0.692</v>
      </c>
    </row>
    <row r="28" spans="1:21" ht="12.75">
      <c r="A28">
        <v>-31.27727345359938</v>
      </c>
      <c r="B28">
        <v>35.353704108599956</v>
      </c>
      <c r="C28">
        <v>38</v>
      </c>
      <c r="D28">
        <v>-34.63351380556163</v>
      </c>
      <c r="E28">
        <v>58.11349531722715</v>
      </c>
      <c r="F28">
        <v>-2.764451517805606</v>
      </c>
      <c r="G28">
        <f t="shared" si="6"/>
        <v>-3.3562403519622457</v>
      </c>
      <c r="H28">
        <f t="shared" si="0"/>
        <v>22.759791208627192</v>
      </c>
      <c r="I28" s="12">
        <f t="shared" si="7"/>
        <v>21.27134723589661</v>
      </c>
      <c r="J28" s="12">
        <f t="shared" si="1"/>
        <v>8.763688260678663</v>
      </c>
      <c r="K28" s="15">
        <f t="shared" si="8"/>
        <v>-2.0244515178056064</v>
      </c>
      <c r="L28">
        <f t="shared" si="2"/>
        <v>8.845569575154581</v>
      </c>
      <c r="M28">
        <f t="shared" si="3"/>
        <v>20.844809143072037</v>
      </c>
      <c r="N28">
        <f t="shared" si="9"/>
        <v>-1.901</v>
      </c>
      <c r="O28" s="8">
        <f t="shared" si="4"/>
        <v>0.4265380928245719</v>
      </c>
      <c r="P28" s="8">
        <f t="shared" si="5"/>
        <v>-0.08188131447591829</v>
      </c>
      <c r="Q28" s="8">
        <f t="shared" si="10"/>
        <v>-0.12345151780560637</v>
      </c>
      <c r="R28">
        <v>24</v>
      </c>
      <c r="S28" s="10">
        <v>16.200930972333225</v>
      </c>
      <c r="T28" s="10">
        <v>1.5293855464512727</v>
      </c>
      <c r="U28" s="10">
        <v>-0.911</v>
      </c>
    </row>
    <row r="29" spans="1:21" ht="12.75">
      <c r="A29">
        <v>-31.27727345359938</v>
      </c>
      <c r="B29">
        <v>35.353704108599956</v>
      </c>
      <c r="C29">
        <v>48</v>
      </c>
      <c r="D29">
        <v>-37.07211120093194</v>
      </c>
      <c r="E29">
        <v>58.82194948720713</v>
      </c>
      <c r="F29">
        <v>-2.2832515765105033</v>
      </c>
      <c r="G29">
        <f t="shared" si="6"/>
        <v>-5.794837747332561</v>
      </c>
      <c r="H29">
        <f t="shared" si="0"/>
        <v>23.468245378607172</v>
      </c>
      <c r="I29" s="12">
        <f t="shared" si="7"/>
        <v>23.127942693568883</v>
      </c>
      <c r="J29" s="12">
        <f t="shared" si="1"/>
        <v>7.031141616510148</v>
      </c>
      <c r="K29" s="15">
        <f t="shared" si="8"/>
        <v>-1.5432515765105033</v>
      </c>
      <c r="L29">
        <f t="shared" si="2"/>
        <v>6.942425865461929</v>
      </c>
      <c r="M29">
        <f t="shared" si="3"/>
        <v>22.98643306436571</v>
      </c>
      <c r="N29">
        <f t="shared" si="9"/>
        <v>-1.555</v>
      </c>
      <c r="O29" s="8">
        <f t="shared" si="4"/>
        <v>0.14150962920317411</v>
      </c>
      <c r="P29" s="8">
        <f t="shared" si="5"/>
        <v>0.08871575104821883</v>
      </c>
      <c r="Q29" s="8">
        <f t="shared" si="10"/>
        <v>0.011748423489496673</v>
      </c>
      <c r="R29">
        <v>25</v>
      </c>
      <c r="S29" s="10">
        <v>18.5566781954513</v>
      </c>
      <c r="T29" s="10">
        <v>0.3221705611352905</v>
      </c>
      <c r="U29" s="10">
        <v>-1.019</v>
      </c>
    </row>
    <row r="30" spans="1:21" ht="12.75">
      <c r="A30">
        <v>-31.27727345359938</v>
      </c>
      <c r="B30">
        <v>35.353704108599956</v>
      </c>
      <c r="C30">
        <v>50</v>
      </c>
      <c r="D30">
        <v>-37.76334813848473</v>
      </c>
      <c r="E30">
        <v>62.248732589853645</v>
      </c>
      <c r="F30">
        <v>-2.0429526286633544</v>
      </c>
      <c r="G30">
        <f t="shared" si="6"/>
        <v>-6.486074684885349</v>
      </c>
      <c r="H30">
        <f t="shared" si="0"/>
        <v>26.89502848125369</v>
      </c>
      <c r="I30" s="12">
        <f t="shared" si="7"/>
        <v>26.42575993092438</v>
      </c>
      <c r="J30" s="12">
        <f t="shared" si="1"/>
        <v>8.190905560346145</v>
      </c>
      <c r="K30" s="15">
        <f t="shared" si="8"/>
        <v>-1.3029526286633544</v>
      </c>
      <c r="L30">
        <f t="shared" si="2"/>
        <v>8.050252870184595</v>
      </c>
      <c r="M30">
        <f t="shared" si="3"/>
        <v>26.280248530904053</v>
      </c>
      <c r="N30">
        <f t="shared" si="9"/>
        <v>-1.3719999999999999</v>
      </c>
      <c r="O30" s="8">
        <f t="shared" si="4"/>
        <v>0.14551140002032525</v>
      </c>
      <c r="P30" s="8">
        <f t="shared" si="5"/>
        <v>0.14065269016155035</v>
      </c>
      <c r="Q30" s="8">
        <f t="shared" si="10"/>
        <v>0.06904737133664551</v>
      </c>
      <c r="R30">
        <v>26</v>
      </c>
      <c r="S30" s="10">
        <v>19.04282927126456</v>
      </c>
      <c r="T30" s="10">
        <v>2.480299874101873</v>
      </c>
      <c r="U30" s="10">
        <v>-1.61</v>
      </c>
    </row>
    <row r="31" spans="1:21" ht="12.75">
      <c r="A31">
        <v>-31.27727345359938</v>
      </c>
      <c r="B31">
        <v>35.353704108599956</v>
      </c>
      <c r="C31">
        <v>52</v>
      </c>
      <c r="D31">
        <v>-42.94433595656949</v>
      </c>
      <c r="E31">
        <v>60.184727319067875</v>
      </c>
      <c r="F31">
        <v>-1.6161888644100684</v>
      </c>
      <c r="G31">
        <f t="shared" si="6"/>
        <v>-11.667062502970108</v>
      </c>
      <c r="H31">
        <f t="shared" si="0"/>
        <v>24.83102321046792</v>
      </c>
      <c r="I31" s="12">
        <f t="shared" si="7"/>
        <v>27.303827620421437</v>
      </c>
      <c r="J31" s="12">
        <f t="shared" si="1"/>
        <v>2.6834787871937866</v>
      </c>
      <c r="K31" s="15">
        <f t="shared" si="8"/>
        <v>-0.8761888644100684</v>
      </c>
      <c r="L31">
        <f t="shared" si="2"/>
        <v>2.564292253804016</v>
      </c>
      <c r="M31">
        <f t="shared" si="3"/>
        <v>27.092534266049764</v>
      </c>
      <c r="N31">
        <f t="shared" si="9"/>
        <v>-0.9059999999999999</v>
      </c>
      <c r="O31" s="8">
        <f t="shared" si="4"/>
        <v>0.21129335437167285</v>
      </c>
      <c r="P31" s="8">
        <f t="shared" si="5"/>
        <v>0.11918653338977059</v>
      </c>
      <c r="Q31" s="8">
        <f t="shared" si="10"/>
        <v>0.029811135589931537</v>
      </c>
      <c r="R31">
        <v>27</v>
      </c>
      <c r="S31" s="10">
        <v>17.23277582417595</v>
      </c>
      <c r="T31" s="10">
        <v>3.849928845277146</v>
      </c>
      <c r="U31" s="10">
        <v>-1.313</v>
      </c>
    </row>
    <row r="32" spans="1:21" ht="12.75">
      <c r="A32">
        <v>-31.27727345359938</v>
      </c>
      <c r="B32">
        <v>35.353704108599956</v>
      </c>
      <c r="C32">
        <v>53</v>
      </c>
      <c r="D32">
        <v>-41.82216019886121</v>
      </c>
      <c r="E32">
        <v>63.31217202578246</v>
      </c>
      <c r="F32">
        <v>-1.6115604457005055</v>
      </c>
      <c r="G32">
        <f t="shared" si="6"/>
        <v>-10.544886745261831</v>
      </c>
      <c r="H32">
        <f t="shared" si="0"/>
        <v>27.958467917182503</v>
      </c>
      <c r="I32" s="12">
        <f t="shared" si="7"/>
        <v>29.416470439856717</v>
      </c>
      <c r="J32" s="12">
        <f t="shared" si="1"/>
        <v>5.248031212517505</v>
      </c>
      <c r="K32" s="15">
        <f t="shared" si="8"/>
        <v>-0.8715604457005055</v>
      </c>
      <c r="L32">
        <f t="shared" si="2"/>
        <v>5.7389580847627855</v>
      </c>
      <c r="M32">
        <f t="shared" si="3"/>
        <v>29.17979672241285</v>
      </c>
      <c r="N32">
        <f t="shared" si="9"/>
        <v>-0.923</v>
      </c>
      <c r="O32" s="8">
        <f t="shared" si="4"/>
        <v>0.23667371744386756</v>
      </c>
      <c r="P32" s="8">
        <f t="shared" si="5"/>
        <v>-0.4909268722452804</v>
      </c>
      <c r="Q32" s="8">
        <f t="shared" si="10"/>
        <v>0.05143955429949454</v>
      </c>
      <c r="R32">
        <v>28</v>
      </c>
      <c r="S32" s="10">
        <v>18.387296839330926</v>
      </c>
      <c r="T32" s="10">
        <v>7.406279394023082</v>
      </c>
      <c r="U32" s="10">
        <v>-1.9429999999999998</v>
      </c>
    </row>
    <row r="33" spans="1:21" ht="12.75">
      <c r="A33">
        <v>-31.27727345359938</v>
      </c>
      <c r="B33">
        <v>35.353704108599956</v>
      </c>
      <c r="C33">
        <v>54</v>
      </c>
      <c r="D33">
        <v>-41.70935008450399</v>
      </c>
      <c r="E33">
        <v>63.63868183341454</v>
      </c>
      <c r="F33">
        <v>-1.7225817780868622</v>
      </c>
      <c r="G33">
        <f t="shared" si="6"/>
        <v>-10.432076630904607</v>
      </c>
      <c r="H33">
        <f t="shared" si="0"/>
        <v>28.28497772481458</v>
      </c>
      <c r="I33" s="12">
        <f t="shared" si="7"/>
        <v>29.639257826393468</v>
      </c>
      <c r="J33" s="12">
        <f t="shared" si="1"/>
        <v>5.512039842644155</v>
      </c>
      <c r="K33" s="15">
        <f t="shared" si="8"/>
        <v>-0.9825817780868622</v>
      </c>
      <c r="L33">
        <f t="shared" si="2"/>
        <v>5.39561360559728</v>
      </c>
      <c r="M33">
        <f t="shared" si="3"/>
        <v>29.450330969092576</v>
      </c>
      <c r="N33">
        <f t="shared" si="9"/>
        <v>-0.802</v>
      </c>
      <c r="O33" s="8">
        <f t="shared" si="4"/>
        <v>0.18892685730089198</v>
      </c>
      <c r="P33" s="8">
        <f t="shared" si="5"/>
        <v>0.11642623704687516</v>
      </c>
      <c r="Q33" s="8">
        <f t="shared" si="10"/>
        <v>-0.18058177808686215</v>
      </c>
      <c r="R33">
        <v>29</v>
      </c>
      <c r="S33" s="10">
        <v>15.583062987445125</v>
      </c>
      <c r="T33" s="10">
        <v>6.519982319708988</v>
      </c>
      <c r="U33" s="10">
        <v>-1.484</v>
      </c>
    </row>
    <row r="34" spans="1:21" ht="12.75">
      <c r="A34">
        <v>-31.27727345359938</v>
      </c>
      <c r="B34">
        <v>35.353704108599956</v>
      </c>
      <c r="C34">
        <v>55</v>
      </c>
      <c r="D34">
        <v>-44.67376149231838</v>
      </c>
      <c r="E34">
        <v>72.19888815148792</v>
      </c>
      <c r="F34">
        <v>-0.6241318889703088</v>
      </c>
      <c r="G34">
        <f t="shared" si="6"/>
        <v>-13.396488038718996</v>
      </c>
      <c r="H34">
        <f t="shared" si="0"/>
        <v>36.845184042887965</v>
      </c>
      <c r="I34" s="12">
        <f t="shared" si="7"/>
        <v>38.51067812532622</v>
      </c>
      <c r="J34" s="12">
        <f t="shared" si="1"/>
        <v>7.345825294229877</v>
      </c>
      <c r="K34" s="15">
        <f t="shared" si="8"/>
        <v>0.11586811102969119</v>
      </c>
      <c r="L34">
        <f aca="true" t="shared" si="11" ref="L34:L65">VLOOKUP(C34,$R$2:$U$202,2,FALSE)</f>
        <v>7.255229497534852</v>
      </c>
      <c r="M34">
        <f aca="true" t="shared" si="12" ref="M34:M65">VLOOKUP(C34,$R$2:$U$202,3,FALSE)</f>
        <v>38.37703499826557</v>
      </c>
      <c r="N34">
        <f aca="true" t="shared" si="13" ref="N34:N65">VLOOKUP(C34,$R$2:$U$202,4,FALSE)</f>
        <v>0.1314</v>
      </c>
      <c r="O34" s="8">
        <f t="shared" si="4"/>
        <v>0.13364312706065107</v>
      </c>
      <c r="P34" s="8">
        <f t="shared" si="5"/>
        <v>0.09059579669502504</v>
      </c>
      <c r="Q34" s="8">
        <f t="shared" si="10"/>
        <v>-0.0155318889703088</v>
      </c>
      <c r="R34">
        <v>30</v>
      </c>
      <c r="S34" s="10">
        <v>16.53191336659703</v>
      </c>
      <c r="T34" s="10">
        <v>9.91443293180858</v>
      </c>
      <c r="U34" s="10">
        <v>-2.2720000000000002</v>
      </c>
    </row>
    <row r="35" spans="1:21" ht="12.75">
      <c r="A35">
        <v>-31.27727345359938</v>
      </c>
      <c r="B35">
        <v>35.353704108599956</v>
      </c>
      <c r="C35">
        <v>56</v>
      </c>
      <c r="D35">
        <v>-39.46620726831907</v>
      </c>
      <c r="E35">
        <v>70.26277866489372</v>
      </c>
      <c r="F35">
        <v>-1.9383050355989169</v>
      </c>
      <c r="G35">
        <f t="shared" si="6"/>
        <v>-8.188933814719686</v>
      </c>
      <c r="H35">
        <f t="shared" si="0"/>
        <v>34.90907455629376</v>
      </c>
      <c r="I35" s="12">
        <f t="shared" si="7"/>
        <v>34.18236234597448</v>
      </c>
      <c r="J35" s="12">
        <f t="shared" si="1"/>
        <v>10.829045564925927</v>
      </c>
      <c r="K35" s="15">
        <f t="shared" si="8"/>
        <v>-1.1983050355989169</v>
      </c>
      <c r="L35">
        <f t="shared" si="11"/>
        <v>10.472660645750715</v>
      </c>
      <c r="M35">
        <f t="shared" si="12"/>
        <v>34.11082511049746</v>
      </c>
      <c r="N35">
        <f t="shared" si="13"/>
        <v>-0.995</v>
      </c>
      <c r="O35" s="8">
        <f t="shared" si="4"/>
        <v>0.07153723547702384</v>
      </c>
      <c r="P35" s="8">
        <f t="shared" si="5"/>
        <v>0.35638491917521264</v>
      </c>
      <c r="Q35" s="8">
        <f t="shared" si="10"/>
        <v>-0.20330503559891688</v>
      </c>
      <c r="R35">
        <v>31</v>
      </c>
      <c r="S35" s="10">
        <v>15.22060886681767</v>
      </c>
      <c r="T35" s="10">
        <v>11.061936966162447</v>
      </c>
      <c r="U35" s="10">
        <v>-2.2680000000000002</v>
      </c>
    </row>
    <row r="36" spans="1:21" ht="12.75">
      <c r="A36">
        <v>-31.27727345359938</v>
      </c>
      <c r="B36">
        <v>35.353704108599956</v>
      </c>
      <c r="C36">
        <v>57</v>
      </c>
      <c r="D36">
        <v>-36.87905353405076</v>
      </c>
      <c r="E36">
        <v>67.40397378072034</v>
      </c>
      <c r="F36">
        <v>-2.4172130881365463</v>
      </c>
      <c r="G36">
        <f t="shared" si="6"/>
        <v>-5.60178008045138</v>
      </c>
      <c r="H36">
        <f t="shared" si="0"/>
        <v>32.05026967212038</v>
      </c>
      <c r="I36" s="12">
        <f t="shared" si="7"/>
        <v>30.40229495991431</v>
      </c>
      <c r="J36" s="12">
        <f t="shared" si="1"/>
        <v>11.588795765555206</v>
      </c>
      <c r="K36" s="15">
        <f t="shared" si="8"/>
        <v>-1.6772130881365463</v>
      </c>
      <c r="L36">
        <f t="shared" si="11"/>
        <v>11.529957820097348</v>
      </c>
      <c r="M36">
        <f t="shared" si="12"/>
        <v>30.232781701106763</v>
      </c>
      <c r="N36">
        <f t="shared" si="13"/>
        <v>-1.661</v>
      </c>
      <c r="O36" s="8">
        <f t="shared" si="4"/>
        <v>0.16951325880754808</v>
      </c>
      <c r="P36" s="8">
        <f t="shared" si="5"/>
        <v>0.058837945457858254</v>
      </c>
      <c r="Q36" s="8">
        <f t="shared" si="10"/>
        <v>-0.016213088136546316</v>
      </c>
      <c r="R36">
        <v>32</v>
      </c>
      <c r="S36" s="10">
        <v>12.5810151637533</v>
      </c>
      <c r="T36" s="10">
        <v>9.45691419911429</v>
      </c>
      <c r="U36" s="10">
        <v>-1.9679999999999997</v>
      </c>
    </row>
    <row r="37" spans="1:21" ht="12.75">
      <c r="A37">
        <v>-31.27727345359938</v>
      </c>
      <c r="B37">
        <v>35.353704108599956</v>
      </c>
      <c r="C37">
        <v>59</v>
      </c>
      <c r="D37">
        <v>-33.91585432445341</v>
      </c>
      <c r="E37">
        <v>69.83499040171883</v>
      </c>
      <c r="F37">
        <v>-2.4300680001768953</v>
      </c>
      <c r="G37">
        <f t="shared" si="6"/>
        <v>-2.6385808708540317</v>
      </c>
      <c r="H37">
        <f t="shared" si="0"/>
        <v>34.48128629311887</v>
      </c>
      <c r="I37" s="12">
        <f t="shared" si="7"/>
        <v>30.974478677277325</v>
      </c>
      <c r="J37" s="12">
        <f t="shared" si="1"/>
        <v>15.378650269479323</v>
      </c>
      <c r="K37" s="15">
        <f t="shared" si="8"/>
        <v>-1.6900680001768953</v>
      </c>
      <c r="L37">
        <f t="shared" si="11"/>
        <v>15.322350997564703</v>
      </c>
      <c r="M37">
        <f t="shared" si="12"/>
        <v>30.836933161834168</v>
      </c>
      <c r="N37">
        <f t="shared" si="13"/>
        <v>-1.65</v>
      </c>
      <c r="O37" s="8">
        <f t="shared" si="4"/>
        <v>0.13754551544315774</v>
      </c>
      <c r="P37" s="8">
        <f t="shared" si="5"/>
        <v>0.05629927191461981</v>
      </c>
      <c r="Q37" s="8">
        <f t="shared" si="10"/>
        <v>-0.04006800017689538</v>
      </c>
      <c r="R37">
        <v>33</v>
      </c>
      <c r="S37" s="10">
        <v>13.043190885853866</v>
      </c>
      <c r="T37" s="10">
        <v>10.837248434689437</v>
      </c>
      <c r="U37" s="10">
        <v>-1.728</v>
      </c>
    </row>
    <row r="38" spans="1:21" ht="12.75">
      <c r="A38">
        <v>-31.27727345359938</v>
      </c>
      <c r="B38">
        <v>35.353704108599956</v>
      </c>
      <c r="C38">
        <v>116</v>
      </c>
      <c r="D38">
        <v>-34.34911408946264</v>
      </c>
      <c r="E38">
        <v>72.66305791489322</v>
      </c>
      <c r="F38">
        <v>-2.408871229743546</v>
      </c>
      <c r="G38">
        <f t="shared" si="6"/>
        <v>-3.071840635863257</v>
      </c>
      <c r="H38">
        <f t="shared" si="0"/>
        <v>37.30935380629326</v>
      </c>
      <c r="I38" s="12">
        <f t="shared" si="7"/>
        <v>33.625898240268484</v>
      </c>
      <c r="J38" s="12">
        <f t="shared" si="1"/>
        <v>16.453663843363852</v>
      </c>
      <c r="K38" s="15">
        <f t="shared" si="8"/>
        <v>-1.668871229743546</v>
      </c>
      <c r="L38">
        <f t="shared" si="11"/>
        <v>16.274327125801403</v>
      </c>
      <c r="M38">
        <f t="shared" si="12"/>
        <v>33.46331136218298</v>
      </c>
      <c r="N38">
        <f t="shared" si="13"/>
        <v>-1.7069999999999999</v>
      </c>
      <c r="O38" s="8">
        <f t="shared" si="4"/>
        <v>0.16258687808550576</v>
      </c>
      <c r="P38" s="8">
        <f t="shared" si="5"/>
        <v>0.17933671756244962</v>
      </c>
      <c r="Q38" s="8">
        <f t="shared" si="10"/>
        <v>0.03812877025645389</v>
      </c>
      <c r="R38">
        <v>34</v>
      </c>
      <c r="S38" s="10">
        <v>16.1641362050565</v>
      </c>
      <c r="T38" s="10">
        <v>14.522445622703557</v>
      </c>
      <c r="U38" s="10">
        <v>-2.525</v>
      </c>
    </row>
    <row r="39" spans="1:21" ht="12.75">
      <c r="A39">
        <v>-31.27727345359938</v>
      </c>
      <c r="B39">
        <v>35.353704108599956</v>
      </c>
      <c r="C39">
        <v>119</v>
      </c>
      <c r="D39">
        <v>-36.613351320054676</v>
      </c>
      <c r="E39">
        <v>77.42401402296392</v>
      </c>
      <c r="F39">
        <v>-2.1131442785604797</v>
      </c>
      <c r="G39">
        <f t="shared" si="6"/>
        <v>-5.336077866455295</v>
      </c>
      <c r="H39">
        <f t="shared" si="0"/>
        <v>42.07030991436396</v>
      </c>
      <c r="I39" s="12">
        <f t="shared" si="7"/>
        <v>38.8749268698192</v>
      </c>
      <c r="J39" s="12">
        <f t="shared" si="1"/>
        <v>16.944756243561436</v>
      </c>
      <c r="K39" s="15">
        <f t="shared" si="8"/>
        <v>-1.3731442785604797</v>
      </c>
      <c r="L39">
        <f t="shared" si="11"/>
        <v>16.801403011344465</v>
      </c>
      <c r="M39">
        <f t="shared" si="12"/>
        <v>38.73518474940303</v>
      </c>
      <c r="N39">
        <f t="shared" si="13"/>
        <v>-1.371</v>
      </c>
      <c r="O39" s="8">
        <f t="shared" si="4"/>
        <v>0.13974212041616596</v>
      </c>
      <c r="P39" s="8">
        <f t="shared" si="5"/>
        <v>0.14335323221697038</v>
      </c>
      <c r="Q39" s="8">
        <f t="shared" si="10"/>
        <v>-0.0021442785604797177</v>
      </c>
      <c r="R39">
        <v>35</v>
      </c>
      <c r="S39" s="10">
        <v>14.891605548020673</v>
      </c>
      <c r="T39" s="10">
        <v>15.257530466040691</v>
      </c>
      <c r="U39" s="10">
        <v>-2.624</v>
      </c>
    </row>
    <row r="40" spans="1:21" s="9" customFormat="1" ht="12.75">
      <c r="A40">
        <v>-31.27727345359938</v>
      </c>
      <c r="B40">
        <v>35.353704108599956</v>
      </c>
      <c r="C40">
        <v>120</v>
      </c>
      <c r="D40">
        <v>-33.16772142232825</v>
      </c>
      <c r="E40">
        <v>78.48771925366586</v>
      </c>
      <c r="F40">
        <v>-2.311978787329299</v>
      </c>
      <c r="G40">
        <f t="shared" si="6"/>
        <v>-1.8904479687288678</v>
      </c>
      <c r="H40">
        <f t="shared" si="0"/>
        <v>43.1340151450659</v>
      </c>
      <c r="I40" s="12">
        <f t="shared" si="7"/>
        <v>38.02552009147228</v>
      </c>
      <c r="J40" s="12">
        <f t="shared" si="1"/>
        <v>20.449373531487065</v>
      </c>
      <c r="K40" s="15">
        <f t="shared" si="8"/>
        <v>-1.571978787329299</v>
      </c>
      <c r="L40">
        <f t="shared" si="11"/>
        <v>20.299868518053966</v>
      </c>
      <c r="M40">
        <f t="shared" si="12"/>
        <v>37.82627008984261</v>
      </c>
      <c r="N40">
        <f t="shared" si="13"/>
        <v>-1.6239999999999999</v>
      </c>
      <c r="O40" s="8">
        <f t="shared" si="4"/>
        <v>0.19925000162967166</v>
      </c>
      <c r="P40" s="8">
        <f t="shared" si="5"/>
        <v>0.14950501343309952</v>
      </c>
      <c r="Q40" s="8">
        <f t="shared" si="10"/>
        <v>0.05202121267070092</v>
      </c>
      <c r="R40">
        <v>36</v>
      </c>
      <c r="S40" s="10">
        <v>12.264303761450249</v>
      </c>
      <c r="T40" s="10">
        <v>13.583378046968923</v>
      </c>
      <c r="U40" s="10">
        <v>-2.177</v>
      </c>
    </row>
    <row r="41" spans="1:21" ht="12.75">
      <c r="A41">
        <v>-31.27727345359938</v>
      </c>
      <c r="B41">
        <v>35.353704108599956</v>
      </c>
      <c r="C41">
        <v>121</v>
      </c>
      <c r="D41">
        <v>-32.77575008913349</v>
      </c>
      <c r="E41">
        <v>80.89481243049406</v>
      </c>
      <c r="F41">
        <v>-2.2160893743758203</v>
      </c>
      <c r="G41">
        <f t="shared" si="6"/>
        <v>-1.4984766355341073</v>
      </c>
      <c r="H41">
        <f t="shared" si="0"/>
        <v>45.5411083218941</v>
      </c>
      <c r="I41" s="12">
        <f t="shared" si="7"/>
        <v>39.892958122399534</v>
      </c>
      <c r="J41" s="12">
        <f t="shared" si="1"/>
        <v>22.01794431045303</v>
      </c>
      <c r="K41" s="15">
        <f t="shared" si="8"/>
        <v>-1.4760893743758203</v>
      </c>
      <c r="L41">
        <f t="shared" si="11"/>
        <v>21.784521625820933</v>
      </c>
      <c r="M41">
        <f t="shared" si="12"/>
        <v>39.79415258369174</v>
      </c>
      <c r="N41">
        <f t="shared" si="13"/>
        <v>-1.484</v>
      </c>
      <c r="O41" s="8">
        <f t="shared" si="4"/>
        <v>0.09880553870779352</v>
      </c>
      <c r="P41" s="8">
        <f t="shared" si="5"/>
        <v>0.23342268463209592</v>
      </c>
      <c r="Q41" s="8">
        <f t="shared" si="10"/>
        <v>0.007910625624179657</v>
      </c>
      <c r="R41">
        <v>37</v>
      </c>
      <c r="S41" s="10">
        <v>10.200243329001138</v>
      </c>
      <c r="T41" s="10">
        <v>17.684754709895408</v>
      </c>
      <c r="U41" s="10">
        <v>-2.346</v>
      </c>
    </row>
    <row r="42" spans="1:21" ht="12.75">
      <c r="A42">
        <v>-31.27727345359938</v>
      </c>
      <c r="B42">
        <v>35.353704108599956</v>
      </c>
      <c r="C42">
        <v>122</v>
      </c>
      <c r="D42">
        <v>-30.372941476830448</v>
      </c>
      <c r="E42">
        <v>77.16653150248948</v>
      </c>
      <c r="F42">
        <v>-2.4326755285501465</v>
      </c>
      <c r="G42">
        <f t="shared" si="6"/>
        <v>0.9043319767689333</v>
      </c>
      <c r="H42">
        <f t="shared" si="0"/>
        <v>41.81282739388952</v>
      </c>
      <c r="I42" s="12">
        <f t="shared" si="7"/>
        <v>35.46022764736121</v>
      </c>
      <c r="J42" s="12">
        <f t="shared" si="1"/>
        <v>22.17436822533451</v>
      </c>
      <c r="K42" s="15">
        <f t="shared" si="8"/>
        <v>-1.6926755285501465</v>
      </c>
      <c r="L42">
        <f t="shared" si="11"/>
        <v>21.96114407035547</v>
      </c>
      <c r="M42">
        <f t="shared" si="12"/>
        <v>35.36710915583985</v>
      </c>
      <c r="N42">
        <f t="shared" si="13"/>
        <v>-1.695</v>
      </c>
      <c r="O42" s="8">
        <f t="shared" si="4"/>
        <v>0.0931184915213592</v>
      </c>
      <c r="P42" s="8">
        <f t="shared" si="5"/>
        <v>0.21322415497904146</v>
      </c>
      <c r="Q42" s="8">
        <f t="shared" si="10"/>
        <v>0.0023244714498535934</v>
      </c>
      <c r="R42">
        <v>38</v>
      </c>
      <c r="S42" s="10">
        <v>8.845569575154581</v>
      </c>
      <c r="T42" s="10">
        <v>20.844809143072037</v>
      </c>
      <c r="U42" s="10">
        <v>-1.901</v>
      </c>
    </row>
    <row r="43" spans="1:21" ht="12.75">
      <c r="A43">
        <v>-31.27727345359938</v>
      </c>
      <c r="B43">
        <v>35.353704108599956</v>
      </c>
      <c r="C43">
        <v>115</v>
      </c>
      <c r="D43">
        <v>-31.398243223201206</v>
      </c>
      <c r="E43">
        <v>75.04418053220279</v>
      </c>
      <c r="F43">
        <v>-2.5944783078897293</v>
      </c>
      <c r="G43">
        <f t="shared" si="6"/>
        <v>-0.1209697696018246</v>
      </c>
      <c r="H43">
        <f t="shared" si="0"/>
        <v>39.69047642360283</v>
      </c>
      <c r="I43" s="12">
        <f t="shared" si="7"/>
        <v>34.16152503749328</v>
      </c>
      <c r="J43" s="12">
        <f t="shared" si="1"/>
        <v>20.207393684749402</v>
      </c>
      <c r="K43" s="15">
        <f t="shared" si="8"/>
        <v>-1.8544783078897293</v>
      </c>
      <c r="L43">
        <f t="shared" si="11"/>
        <v>19.979729741083933</v>
      </c>
      <c r="M43">
        <f t="shared" si="12"/>
        <v>34.00055114911002</v>
      </c>
      <c r="N43">
        <f t="shared" si="13"/>
        <v>-1.87</v>
      </c>
      <c r="O43" s="8">
        <f t="shared" si="4"/>
        <v>0.16097388838326054</v>
      </c>
      <c r="P43" s="8">
        <f t="shared" si="5"/>
        <v>0.22766394366546905</v>
      </c>
      <c r="Q43" s="8">
        <f t="shared" si="10"/>
        <v>0.015521692110270768</v>
      </c>
      <c r="R43">
        <v>39</v>
      </c>
      <c r="S43" s="10">
        <v>6.702552522881581</v>
      </c>
      <c r="T43" s="10">
        <v>19.878728963342038</v>
      </c>
      <c r="U43" s="10">
        <v>-1.621</v>
      </c>
    </row>
    <row r="44" spans="1:21" ht="12.75">
      <c r="A44">
        <v>-31.27727345359938</v>
      </c>
      <c r="B44">
        <v>35.353704108599956</v>
      </c>
      <c r="C44">
        <v>112</v>
      </c>
      <c r="D44">
        <v>-26.77629605397577</v>
      </c>
      <c r="E44">
        <v>74.20607022786339</v>
      </c>
      <c r="F44">
        <v>-2.7354253241491473</v>
      </c>
      <c r="G44">
        <f t="shared" si="6"/>
        <v>4.500977399623611</v>
      </c>
      <c r="H44">
        <f t="shared" si="0"/>
        <v>38.852366119263436</v>
      </c>
      <c r="I44" s="12">
        <f t="shared" si="7"/>
        <v>31.07622302892235</v>
      </c>
      <c r="J44" s="12">
        <f t="shared" si="1"/>
        <v>23.749389736872992</v>
      </c>
      <c r="K44" s="15">
        <f t="shared" si="8"/>
        <v>-1.9954253241491473</v>
      </c>
      <c r="L44">
        <f t="shared" si="11"/>
        <v>23.63708756995342</v>
      </c>
      <c r="M44">
        <f t="shared" si="12"/>
        <v>30.963695663314375</v>
      </c>
      <c r="N44">
        <f t="shared" si="13"/>
        <v>-2.035</v>
      </c>
      <c r="O44" s="8">
        <f t="shared" si="4"/>
        <v>0.11252736560797416</v>
      </c>
      <c r="P44" s="8">
        <f t="shared" si="5"/>
        <v>0.11230216691957295</v>
      </c>
      <c r="Q44" s="8">
        <f t="shared" si="10"/>
        <v>0.039574675850852836</v>
      </c>
      <c r="R44">
        <v>40</v>
      </c>
      <c r="S44" s="10">
        <v>5.4844498944182325</v>
      </c>
      <c r="T44" s="10">
        <v>19.192181086984768</v>
      </c>
      <c r="U44" s="10">
        <v>-1.289</v>
      </c>
    </row>
    <row r="45" spans="1:21" ht="12.75">
      <c r="A45">
        <v>-31.27727345359938</v>
      </c>
      <c r="B45">
        <v>35.353704108599956</v>
      </c>
      <c r="C45">
        <v>69</v>
      </c>
      <c r="D45">
        <v>-29.47554426807004</v>
      </c>
      <c r="E45">
        <v>69.3416241188001</v>
      </c>
      <c r="F45">
        <v>-2.781284838855288</v>
      </c>
      <c r="G45">
        <f t="shared" si="6"/>
        <v>1.801729185529343</v>
      </c>
      <c r="H45">
        <f t="shared" si="0"/>
        <v>33.98792001020014</v>
      </c>
      <c r="I45" s="12">
        <f t="shared" si="7"/>
        <v>28.278311079230445</v>
      </c>
      <c r="J45" s="12">
        <f t="shared" si="1"/>
        <v>18.941015209962327</v>
      </c>
      <c r="K45" s="15">
        <f t="shared" si="8"/>
        <v>-2.0412848388552884</v>
      </c>
      <c r="L45">
        <f t="shared" si="11"/>
        <v>18.806875126341946</v>
      </c>
      <c r="M45">
        <f t="shared" si="12"/>
        <v>28.139067413512134</v>
      </c>
      <c r="N45">
        <f t="shared" si="13"/>
        <v>-1.994</v>
      </c>
      <c r="O45" s="8">
        <f t="shared" si="4"/>
        <v>0.13924366571831115</v>
      </c>
      <c r="P45" s="8">
        <f t="shared" si="5"/>
        <v>0.13414008362038032</v>
      </c>
      <c r="Q45" s="8">
        <f t="shared" si="10"/>
        <v>-0.04728483885528845</v>
      </c>
      <c r="R45">
        <v>41</v>
      </c>
      <c r="S45" s="10">
        <v>2.529363292929551</v>
      </c>
      <c r="T45" s="10">
        <v>15.297272464474855</v>
      </c>
      <c r="U45" s="10">
        <v>-1.2169999999999999</v>
      </c>
    </row>
    <row r="46" spans="1:21" ht="12.75">
      <c r="A46">
        <v>-31.27727345359938</v>
      </c>
      <c r="B46">
        <v>35.353704108599956</v>
      </c>
      <c r="C46">
        <v>67</v>
      </c>
      <c r="D46">
        <v>-29.521222079518118</v>
      </c>
      <c r="E46">
        <v>66.9612900282435</v>
      </c>
      <c r="F46">
        <v>-2.888347875840495</v>
      </c>
      <c r="G46">
        <f t="shared" si="6"/>
        <v>1.756051374081263</v>
      </c>
      <c r="H46">
        <f t="shared" si="0"/>
        <v>31.60758591964354</v>
      </c>
      <c r="I46" s="12">
        <f t="shared" si="7"/>
        <v>26.25664952597996</v>
      </c>
      <c r="J46" s="12">
        <f t="shared" si="1"/>
        <v>17.683652331063225</v>
      </c>
      <c r="K46" s="15">
        <f t="shared" si="8"/>
        <v>-2.1483478758404946</v>
      </c>
      <c r="L46">
        <f t="shared" si="11"/>
        <v>17.595125797676573</v>
      </c>
      <c r="M46">
        <f t="shared" si="12"/>
        <v>26.121384444242924</v>
      </c>
      <c r="N46">
        <f t="shared" si="13"/>
        <v>-2.149</v>
      </c>
      <c r="O46" s="8">
        <f t="shared" si="4"/>
        <v>0.13526508173703533</v>
      </c>
      <c r="P46" s="8">
        <f t="shared" si="5"/>
        <v>0.08852653338665206</v>
      </c>
      <c r="Q46" s="8">
        <f t="shared" si="10"/>
        <v>0.0006521241595054406</v>
      </c>
      <c r="R46">
        <v>42</v>
      </c>
      <c r="S46" s="10">
        <v>1.8881925892342464</v>
      </c>
      <c r="T46" s="10">
        <v>13.996377492264235</v>
      </c>
      <c r="U46" s="10">
        <v>-0.8520000000000001</v>
      </c>
    </row>
    <row r="47" spans="1:21" ht="12.75">
      <c r="A47">
        <v>-31.27727345359938</v>
      </c>
      <c r="B47">
        <v>35.353704108599956</v>
      </c>
      <c r="C47">
        <v>63</v>
      </c>
      <c r="D47">
        <v>-32.42415767236687</v>
      </c>
      <c r="E47">
        <v>62.37027426476019</v>
      </c>
      <c r="F47">
        <v>-2.6991895562587866</v>
      </c>
      <c r="G47">
        <f t="shared" si="6"/>
        <v>-1.146884218767486</v>
      </c>
      <c r="H47">
        <f t="shared" si="0"/>
        <v>27.016570156160235</v>
      </c>
      <c r="I47" s="12">
        <f t="shared" si="7"/>
        <v>23.797887725756222</v>
      </c>
      <c r="J47" s="12">
        <f t="shared" si="1"/>
        <v>12.840208183915365</v>
      </c>
      <c r="K47" s="15">
        <f t="shared" si="8"/>
        <v>-1.9591895562587867</v>
      </c>
      <c r="L47">
        <f t="shared" si="11"/>
        <v>12.58210607052315</v>
      </c>
      <c r="M47">
        <f t="shared" si="12"/>
        <v>23.706651909329256</v>
      </c>
      <c r="N47">
        <f t="shared" si="13"/>
        <v>-1.9759999999999998</v>
      </c>
      <c r="O47" s="8">
        <f t="shared" si="4"/>
        <v>0.09123581642696621</v>
      </c>
      <c r="P47" s="8">
        <f t="shared" si="5"/>
        <v>0.25810211339221567</v>
      </c>
      <c r="Q47" s="8">
        <f t="shared" si="10"/>
        <v>0.0168104437412131</v>
      </c>
      <c r="R47">
        <v>43</v>
      </c>
      <c r="S47" s="10">
        <v>0.6854921600637126</v>
      </c>
      <c r="T47" s="10">
        <v>16.938462412465043</v>
      </c>
      <c r="U47" s="10">
        <v>-1.137</v>
      </c>
    </row>
    <row r="48" spans="1:21" ht="12.75">
      <c r="A48">
        <v>-31.27727345359938</v>
      </c>
      <c r="B48">
        <v>35.353704108599956</v>
      </c>
      <c r="C48">
        <v>65</v>
      </c>
      <c r="D48">
        <v>-28.366602639904542</v>
      </c>
      <c r="E48">
        <v>63.28056005938751</v>
      </c>
      <c r="F48">
        <v>-3.575888856703167</v>
      </c>
      <c r="G48">
        <f t="shared" si="6"/>
        <v>2.910670813694839</v>
      </c>
      <c r="H48">
        <f t="shared" si="0"/>
        <v>27.926855950787555</v>
      </c>
      <c r="I48" s="12">
        <f t="shared" si="7"/>
        <v>22.503523986465133</v>
      </c>
      <c r="J48" s="12">
        <f t="shared" si="1"/>
        <v>16.79204264145139</v>
      </c>
      <c r="K48" s="15">
        <f t="shared" si="8"/>
        <v>-2.835888856703167</v>
      </c>
      <c r="L48">
        <f t="shared" si="11"/>
        <v>16.76776260423127</v>
      </c>
      <c r="M48">
        <f t="shared" si="12"/>
        <v>22.383670283672057</v>
      </c>
      <c r="N48">
        <f t="shared" si="13"/>
        <v>-2.701</v>
      </c>
      <c r="O48" s="8">
        <f t="shared" si="4"/>
        <v>0.11985370279307617</v>
      </c>
      <c r="P48" s="8">
        <f t="shared" si="5"/>
        <v>0.02428003722011951</v>
      </c>
      <c r="Q48" s="8">
        <f t="shared" si="10"/>
        <v>-0.13488885670316675</v>
      </c>
      <c r="R48">
        <v>44</v>
      </c>
      <c r="S48" s="10">
        <v>0.1941217223646158</v>
      </c>
      <c r="T48" s="10">
        <v>18.153363878821636</v>
      </c>
      <c r="U48" s="10">
        <v>-1.16</v>
      </c>
    </row>
    <row r="49" spans="1:21" ht="12.75">
      <c r="A49">
        <v>-31.27727345359938</v>
      </c>
      <c r="B49">
        <v>35.353704108599956</v>
      </c>
      <c r="C49">
        <v>37</v>
      </c>
      <c r="D49">
        <v>-31.625051820423955</v>
      </c>
      <c r="E49">
        <v>55.95427560758186</v>
      </c>
      <c r="F49">
        <v>-3.0669056608043537</v>
      </c>
      <c r="G49">
        <f t="shared" si="6"/>
        <v>-0.3477783668245742</v>
      </c>
      <c r="H49">
        <f t="shared" si="0"/>
        <v>20.600571498981907</v>
      </c>
      <c r="I49" s="12">
        <f t="shared" si="7"/>
        <v>17.8767189158882</v>
      </c>
      <c r="J49" s="12">
        <f t="shared" si="1"/>
        <v>10.24340845028752</v>
      </c>
      <c r="K49" s="15">
        <f t="shared" si="8"/>
        <v>-2.3269056608043535</v>
      </c>
      <c r="L49">
        <f t="shared" si="11"/>
        <v>10.200243329001138</v>
      </c>
      <c r="M49">
        <f t="shared" si="12"/>
        <v>17.684754709895408</v>
      </c>
      <c r="N49">
        <f t="shared" si="13"/>
        <v>-2.346</v>
      </c>
      <c r="O49" s="8">
        <f t="shared" si="4"/>
        <v>0.19196420599279307</v>
      </c>
      <c r="P49" s="8">
        <f t="shared" si="5"/>
        <v>0.04316512128638195</v>
      </c>
      <c r="Q49" s="8">
        <f t="shared" si="10"/>
        <v>0.019094339195646626</v>
      </c>
      <c r="R49">
        <v>45</v>
      </c>
      <c r="S49" s="10">
        <v>0.7435858384262239</v>
      </c>
      <c r="T49" s="10">
        <v>17.961720603018296</v>
      </c>
      <c r="U49" s="10">
        <v>-1.28</v>
      </c>
    </row>
    <row r="50" spans="1:21" ht="12.75">
      <c r="A50">
        <v>-31.27727345359938</v>
      </c>
      <c r="B50">
        <v>35.353704108599956</v>
      </c>
      <c r="C50">
        <v>36</v>
      </c>
      <c r="D50">
        <v>-27.81444894475309</v>
      </c>
      <c r="E50">
        <v>53.371540969293534</v>
      </c>
      <c r="F50">
        <v>-2.881083179017394</v>
      </c>
      <c r="G50">
        <f t="shared" si="6"/>
        <v>3.4628245088462926</v>
      </c>
      <c r="H50">
        <f t="shared" si="0"/>
        <v>18.017836860693578</v>
      </c>
      <c r="I50" s="12">
        <f t="shared" si="7"/>
        <v>13.707742595101086</v>
      </c>
      <c r="J50" s="12">
        <f t="shared" si="1"/>
        <v>12.195548026394144</v>
      </c>
      <c r="K50" s="15">
        <f t="shared" si="8"/>
        <v>-2.141083179017394</v>
      </c>
      <c r="L50">
        <f t="shared" si="11"/>
        <v>12.264303761450249</v>
      </c>
      <c r="M50">
        <f t="shared" si="12"/>
        <v>13.583378046968923</v>
      </c>
      <c r="N50">
        <f t="shared" si="13"/>
        <v>-2.177</v>
      </c>
      <c r="O50" s="8">
        <f t="shared" si="4"/>
        <v>0.12436454813216358</v>
      </c>
      <c r="P50" s="8">
        <f t="shared" si="5"/>
        <v>-0.06875573505610433</v>
      </c>
      <c r="Q50" s="8">
        <f t="shared" si="10"/>
        <v>0.03591682098260618</v>
      </c>
      <c r="R50">
        <v>46</v>
      </c>
      <c r="S50" s="10">
        <v>2.5440919671277653</v>
      </c>
      <c r="T50" s="10">
        <v>21.90346865185503</v>
      </c>
      <c r="U50" s="10">
        <v>-1.022</v>
      </c>
    </row>
    <row r="51" spans="1:21" ht="12.75">
      <c r="A51">
        <v>-31.27727345359938</v>
      </c>
      <c r="B51">
        <v>35.353704108599956</v>
      </c>
      <c r="C51">
        <v>13</v>
      </c>
      <c r="D51">
        <v>-30.407533537795057</v>
      </c>
      <c r="E51">
        <v>49.35646403461118</v>
      </c>
      <c r="F51">
        <v>-2.3961827396158197</v>
      </c>
      <c r="G51">
        <f t="shared" si="6"/>
        <v>0.869739915804324</v>
      </c>
      <c r="H51">
        <f t="shared" si="0"/>
        <v>14.002759926011223</v>
      </c>
      <c r="I51" s="12">
        <f t="shared" si="7"/>
        <v>11.585227982924614</v>
      </c>
      <c r="J51" s="12">
        <f t="shared" si="1"/>
        <v>7.913041491759638</v>
      </c>
      <c r="K51" s="15">
        <f t="shared" si="8"/>
        <v>-1.6561827396158197</v>
      </c>
      <c r="L51">
        <f t="shared" si="11"/>
        <v>7.9719836313991195</v>
      </c>
      <c r="M51">
        <f t="shared" si="12"/>
        <v>11.42827041597741</v>
      </c>
      <c r="N51">
        <f t="shared" si="13"/>
        <v>-1.726</v>
      </c>
      <c r="O51" s="8">
        <f t="shared" si="4"/>
        <v>0.15695756694720409</v>
      </c>
      <c r="P51" s="8">
        <f t="shared" si="5"/>
        <v>-0.05894213963948136</v>
      </c>
      <c r="Q51" s="8">
        <f t="shared" si="10"/>
        <v>0.06981726038418024</v>
      </c>
      <c r="R51">
        <v>47</v>
      </c>
      <c r="S51" s="10">
        <v>5.062131040156583</v>
      </c>
      <c r="T51" s="10">
        <v>22.674693798423895</v>
      </c>
      <c r="U51" s="10">
        <v>-1.244</v>
      </c>
    </row>
    <row r="52" spans="1:21" ht="12.75">
      <c r="A52">
        <v>-31.27727345359938</v>
      </c>
      <c r="B52">
        <v>35.353704108599956</v>
      </c>
      <c r="C52">
        <v>33</v>
      </c>
      <c r="D52">
        <v>-25.661227994555198</v>
      </c>
      <c r="E52">
        <v>51.485529757229706</v>
      </c>
      <c r="F52">
        <v>-2.4785011543759756</v>
      </c>
      <c r="G52">
        <f t="shared" si="6"/>
        <v>5.616045459044184</v>
      </c>
      <c r="H52">
        <f t="shared" si="0"/>
        <v>16.13182564862975</v>
      </c>
      <c r="I52" s="12">
        <f t="shared" si="7"/>
        <v>10.985501849137869</v>
      </c>
      <c r="J52" s="12">
        <f t="shared" si="1"/>
        <v>13.080310182806368</v>
      </c>
      <c r="K52" s="15">
        <f t="shared" si="8"/>
        <v>-1.7385011543759756</v>
      </c>
      <c r="L52">
        <f t="shared" si="11"/>
        <v>13.043190885853866</v>
      </c>
      <c r="M52">
        <f t="shared" si="12"/>
        <v>10.837248434689437</v>
      </c>
      <c r="N52">
        <f t="shared" si="13"/>
        <v>-1.728</v>
      </c>
      <c r="O52" s="8">
        <f t="shared" si="4"/>
        <v>0.14825341444843154</v>
      </c>
      <c r="P52" s="8">
        <f t="shared" si="5"/>
        <v>0.03711929695250227</v>
      </c>
      <c r="Q52" s="8">
        <f t="shared" si="10"/>
        <v>-0.010501154375975652</v>
      </c>
      <c r="R52">
        <v>48</v>
      </c>
      <c r="S52" s="10">
        <v>6.942425865461929</v>
      </c>
      <c r="T52" s="10">
        <v>22.98643306436571</v>
      </c>
      <c r="U52" s="10">
        <v>-1.555</v>
      </c>
    </row>
    <row r="53" spans="1:21" ht="12.75">
      <c r="A53">
        <v>-31.27727345359938</v>
      </c>
      <c r="B53">
        <v>35.353704108599956</v>
      </c>
      <c r="C53">
        <v>30</v>
      </c>
      <c r="D53">
        <v>-22.218609798654466</v>
      </c>
      <c r="E53">
        <v>52.54514288143687</v>
      </c>
      <c r="F53">
        <v>-3.0257244490343362</v>
      </c>
      <c r="G53">
        <f t="shared" si="6"/>
        <v>9.058663654944915</v>
      </c>
      <c r="H53">
        <f t="shared" si="0"/>
        <v>17.19143877283691</v>
      </c>
      <c r="I53" s="12">
        <f t="shared" si="7"/>
        <v>10.134120601550336</v>
      </c>
      <c r="J53" s="12">
        <f t="shared" si="1"/>
        <v>16.580245894643824</v>
      </c>
      <c r="K53" s="15">
        <f t="shared" si="8"/>
        <v>-2.285724449034336</v>
      </c>
      <c r="L53">
        <f t="shared" si="11"/>
        <v>16.53191336659703</v>
      </c>
      <c r="M53">
        <f t="shared" si="12"/>
        <v>9.91443293180858</v>
      </c>
      <c r="N53">
        <f t="shared" si="13"/>
        <v>-2.2720000000000002</v>
      </c>
      <c r="O53" s="8">
        <f t="shared" si="4"/>
        <v>0.2196876697417558</v>
      </c>
      <c r="P53" s="8">
        <f t="shared" si="5"/>
        <v>0.048332528046792333</v>
      </c>
      <c r="Q53" s="8">
        <f t="shared" si="10"/>
        <v>-0.013724449034335784</v>
      </c>
      <c r="R53">
        <v>49</v>
      </c>
      <c r="S53" s="10">
        <v>9.007968162742388</v>
      </c>
      <c r="T53" s="10">
        <v>25.857407640732653</v>
      </c>
      <c r="U53" s="10">
        <v>-1.539</v>
      </c>
    </row>
    <row r="54" spans="1:21" ht="12.75">
      <c r="A54">
        <v>-31.27727345359938</v>
      </c>
      <c r="B54">
        <v>35.353704108599956</v>
      </c>
      <c r="C54">
        <v>81</v>
      </c>
      <c r="D54">
        <v>-22.06201045460811</v>
      </c>
      <c r="E54">
        <v>55.1248142913098</v>
      </c>
      <c r="F54">
        <v>-3.2149349262637674</v>
      </c>
      <c r="G54">
        <f t="shared" si="6"/>
        <v>9.215262998991271</v>
      </c>
      <c r="H54">
        <f t="shared" si="0"/>
        <v>19.77111018270984</v>
      </c>
      <c r="I54" s="12">
        <f t="shared" si="7"/>
        <v>12.270277218644146</v>
      </c>
      <c r="J54" s="12">
        <f t="shared" si="1"/>
        <v>18.034915219513866</v>
      </c>
      <c r="K54" s="15">
        <f t="shared" si="8"/>
        <v>-2.474934926263767</v>
      </c>
      <c r="L54">
        <f t="shared" si="11"/>
        <v>17.978946937859988</v>
      </c>
      <c r="M54">
        <f t="shared" si="12"/>
        <v>12.153715371260551</v>
      </c>
      <c r="N54">
        <f t="shared" si="13"/>
        <v>-2.499</v>
      </c>
      <c r="O54" s="8">
        <f t="shared" si="4"/>
        <v>0.11656184738359521</v>
      </c>
      <c r="P54" s="8">
        <f t="shared" si="5"/>
        <v>0.055968281653878904</v>
      </c>
      <c r="Q54" s="8">
        <f t="shared" si="10"/>
        <v>0.0240650737362329</v>
      </c>
      <c r="R54">
        <v>50</v>
      </c>
      <c r="S54" s="10">
        <v>8.050252870184595</v>
      </c>
      <c r="T54" s="10">
        <v>26.280248530904053</v>
      </c>
      <c r="U54" s="10">
        <v>-1.3719999999999999</v>
      </c>
    </row>
    <row r="55" spans="1:21" ht="12.75">
      <c r="A55">
        <v>-31.27727345359938</v>
      </c>
      <c r="B55">
        <v>35.353704108599956</v>
      </c>
      <c r="C55">
        <v>35</v>
      </c>
      <c r="D55">
        <v>-26.311128057197045</v>
      </c>
      <c r="E55">
        <v>56.214327138991194</v>
      </c>
      <c r="F55">
        <v>-3.3578006534728653</v>
      </c>
      <c r="G55">
        <f t="shared" si="6"/>
        <v>4.966145396402336</v>
      </c>
      <c r="H55">
        <f t="shared" si="0"/>
        <v>20.86062303039124</v>
      </c>
      <c r="I55" s="12">
        <f t="shared" si="7"/>
        <v>15.380775930668769</v>
      </c>
      <c r="J55" s="12">
        <f t="shared" si="1"/>
        <v>14.94188492409367</v>
      </c>
      <c r="K55" s="15">
        <f t="shared" si="8"/>
        <v>-2.617800653472865</v>
      </c>
      <c r="L55">
        <f t="shared" si="11"/>
        <v>14.891605548020673</v>
      </c>
      <c r="M55">
        <f t="shared" si="12"/>
        <v>15.257530466040691</v>
      </c>
      <c r="N55">
        <f t="shared" si="13"/>
        <v>-2.624</v>
      </c>
      <c r="O55" s="8">
        <f t="shared" si="4"/>
        <v>0.12324546462807717</v>
      </c>
      <c r="P55" s="8">
        <f t="shared" si="5"/>
        <v>0.05027937607299826</v>
      </c>
      <c r="Q55" s="8">
        <f t="shared" si="10"/>
        <v>0.006199346527135052</v>
      </c>
      <c r="R55">
        <v>51</v>
      </c>
      <c r="S55" s="10">
        <v>6.506511305708269</v>
      </c>
      <c r="T55" s="10">
        <v>26.33287801036359</v>
      </c>
      <c r="U55" s="10">
        <v>-1.051</v>
      </c>
    </row>
    <row r="56" spans="1:21" ht="12.75">
      <c r="A56">
        <v>-31.27727345359938</v>
      </c>
      <c r="B56">
        <v>35.353704108599956</v>
      </c>
      <c r="C56">
        <v>77</v>
      </c>
      <c r="D56">
        <v>-22.869523407733823</v>
      </c>
      <c r="E56">
        <v>58.57779606917313</v>
      </c>
      <c r="F56">
        <v>-3.346521782207624</v>
      </c>
      <c r="G56">
        <f t="shared" si="6"/>
        <v>8.407750045865559</v>
      </c>
      <c r="H56">
        <f t="shared" si="0"/>
        <v>23.224091960573176</v>
      </c>
      <c r="I56" s="12">
        <f t="shared" si="7"/>
        <v>15.650106185707314</v>
      </c>
      <c r="J56" s="12">
        <f t="shared" si="1"/>
        <v>19.108188940948793</v>
      </c>
      <c r="K56" s="15">
        <f t="shared" si="8"/>
        <v>-2.606521782207624</v>
      </c>
      <c r="L56">
        <f t="shared" si="11"/>
        <v>18.993670822246912</v>
      </c>
      <c r="M56">
        <f t="shared" si="12"/>
        <v>15.535489970262487</v>
      </c>
      <c r="N56">
        <f t="shared" si="13"/>
        <v>-2.705</v>
      </c>
      <c r="O56" s="8">
        <f t="shared" si="4"/>
        <v>0.11461621544482625</v>
      </c>
      <c r="P56" s="8">
        <f t="shared" si="5"/>
        <v>0.11451811870188067</v>
      </c>
      <c r="Q56" s="8">
        <f t="shared" si="10"/>
        <v>0.0984782177923762</v>
      </c>
      <c r="R56">
        <v>52</v>
      </c>
      <c r="S56" s="10">
        <v>2.564292253804016</v>
      </c>
      <c r="T56" s="10">
        <v>27.092534266049764</v>
      </c>
      <c r="U56" s="10">
        <v>-0.9059999999999999</v>
      </c>
    </row>
    <row r="57" spans="1:21" ht="12.75">
      <c r="A57">
        <v>-31.27727345359938</v>
      </c>
      <c r="B57">
        <v>35.353704108599956</v>
      </c>
      <c r="C57">
        <v>78</v>
      </c>
      <c r="D57">
        <v>-18.473469124953457</v>
      </c>
      <c r="E57">
        <v>59.22483212531059</v>
      </c>
      <c r="F57">
        <v>-3.881809836817437</v>
      </c>
      <c r="G57">
        <f t="shared" si="6"/>
        <v>12.803804328645924</v>
      </c>
      <c r="H57">
        <f t="shared" si="0"/>
        <v>23.871128016710635</v>
      </c>
      <c r="I57" s="12">
        <f t="shared" si="7"/>
        <v>13.95634981767501</v>
      </c>
      <c r="J57" s="12">
        <f t="shared" si="1"/>
        <v>23.21612495321134</v>
      </c>
      <c r="K57" s="15">
        <f t="shared" si="8"/>
        <v>-3.141809836817437</v>
      </c>
      <c r="L57">
        <f t="shared" si="11"/>
        <v>23.103691616672798</v>
      </c>
      <c r="M57">
        <f t="shared" si="12"/>
        <v>13.858265158441842</v>
      </c>
      <c r="N57">
        <f t="shared" si="13"/>
        <v>-3.148</v>
      </c>
      <c r="O57" s="8">
        <f t="shared" si="4"/>
        <v>0.09808465923316767</v>
      </c>
      <c r="P57" s="8">
        <f t="shared" si="5"/>
        <v>0.11243333653854393</v>
      </c>
      <c r="Q57" s="8">
        <f t="shared" si="10"/>
        <v>0.0061901631825631576</v>
      </c>
      <c r="R57">
        <v>53</v>
      </c>
      <c r="S57" s="10">
        <v>5.7389580847627855</v>
      </c>
      <c r="T57" s="10">
        <v>29.17979672241285</v>
      </c>
      <c r="U57" s="10">
        <v>-0.923</v>
      </c>
    </row>
    <row r="58" spans="1:21" ht="12.75">
      <c r="A58">
        <v>-31.27727345359938</v>
      </c>
      <c r="B58">
        <v>35.353704108599956</v>
      </c>
      <c r="C58">
        <v>75</v>
      </c>
      <c r="D58">
        <v>-20.11447785691668</v>
      </c>
      <c r="E58">
        <v>64.59625529620664</v>
      </c>
      <c r="F58">
        <v>-4.10504689517931</v>
      </c>
      <c r="G58">
        <f t="shared" si="6"/>
        <v>11.162795596682702</v>
      </c>
      <c r="H58">
        <f t="shared" si="0"/>
        <v>29.24255118760668</v>
      </c>
      <c r="I58" s="12">
        <f t="shared" si="7"/>
        <v>19.410921431851087</v>
      </c>
      <c r="J58" s="12">
        <f t="shared" si="1"/>
        <v>24.555059247731812</v>
      </c>
      <c r="K58" s="15">
        <f t="shared" si="8"/>
        <v>-3.3650468951793098</v>
      </c>
      <c r="L58">
        <f t="shared" si="11"/>
        <v>24.43058120760147</v>
      </c>
      <c r="M58">
        <f t="shared" si="12"/>
        <v>19.302947795059435</v>
      </c>
      <c r="N58">
        <f t="shared" si="13"/>
        <v>-3.363</v>
      </c>
      <c r="O58" s="8">
        <f t="shared" si="4"/>
        <v>0.10797363679165173</v>
      </c>
      <c r="P58" s="8">
        <f t="shared" si="5"/>
        <v>0.12447804013034158</v>
      </c>
      <c r="Q58" s="8">
        <f t="shared" si="10"/>
        <v>-0.0020468951793097823</v>
      </c>
      <c r="R58">
        <v>54</v>
      </c>
      <c r="S58" s="10">
        <v>5.39561360559728</v>
      </c>
      <c r="T58" s="10">
        <v>29.450330969092576</v>
      </c>
      <c r="U58" s="10">
        <v>-0.802</v>
      </c>
    </row>
    <row r="59" spans="1:21" ht="12.75">
      <c r="A59">
        <v>-31.27727345359938</v>
      </c>
      <c r="B59">
        <v>35.353704108599956</v>
      </c>
      <c r="C59">
        <v>73</v>
      </c>
      <c r="D59">
        <v>-22.133918491116333</v>
      </c>
      <c r="E59">
        <v>64.3756730179337</v>
      </c>
      <c r="F59">
        <v>-3.7181595268708003</v>
      </c>
      <c r="G59">
        <f t="shared" si="6"/>
        <v>9.143354962483048</v>
      </c>
      <c r="H59">
        <f t="shared" si="0"/>
        <v>29.02196890933375</v>
      </c>
      <c r="I59" s="12">
        <f t="shared" si="7"/>
        <v>20.254845294939585</v>
      </c>
      <c r="J59" s="12">
        <f t="shared" si="1"/>
        <v>22.707198449442462</v>
      </c>
      <c r="K59" s="15">
        <f t="shared" si="8"/>
        <v>-2.9781595268708</v>
      </c>
      <c r="L59">
        <f t="shared" si="11"/>
        <v>22.438974843468863</v>
      </c>
      <c r="M59">
        <f t="shared" si="12"/>
        <v>20.22941478872218</v>
      </c>
      <c r="N59">
        <f t="shared" si="13"/>
        <v>-2.948</v>
      </c>
      <c r="O59" s="8">
        <f t="shared" si="4"/>
        <v>0.02543050621740406</v>
      </c>
      <c r="P59" s="8">
        <f t="shared" si="5"/>
        <v>0.2682236059735992</v>
      </c>
      <c r="Q59" s="8">
        <f t="shared" si="10"/>
        <v>-0.030159526870800146</v>
      </c>
      <c r="R59">
        <v>55</v>
      </c>
      <c r="S59" s="10">
        <v>7.255229497534852</v>
      </c>
      <c r="T59" s="10">
        <v>38.37703499826557</v>
      </c>
      <c r="U59" s="10">
        <v>0.1314</v>
      </c>
    </row>
    <row r="60" spans="1:21" ht="12.75">
      <c r="A60">
        <v>-31.27727345359938</v>
      </c>
      <c r="B60">
        <v>35.353704108599956</v>
      </c>
      <c r="C60">
        <v>72</v>
      </c>
      <c r="D60">
        <v>-24.661572391984507</v>
      </c>
      <c r="E60">
        <v>65.39479313121365</v>
      </c>
      <c r="F60">
        <v>-3.7068815670217425</v>
      </c>
      <c r="G60">
        <f t="shared" si="6"/>
        <v>6.615701061614875</v>
      </c>
      <c r="H60">
        <f t="shared" si="0"/>
        <v>30.04108902261369</v>
      </c>
      <c r="I60" s="12">
        <f t="shared" si="7"/>
        <v>22.423919893691995</v>
      </c>
      <c r="J60" s="12">
        <f t="shared" si="1"/>
        <v>21.057121047344946</v>
      </c>
      <c r="K60" s="15">
        <f t="shared" si="8"/>
        <v>-2.9668815670217423</v>
      </c>
      <c r="L60">
        <f t="shared" si="11"/>
        <v>20.901217272329045</v>
      </c>
      <c r="M60">
        <f t="shared" si="12"/>
        <v>22.309289461004667</v>
      </c>
      <c r="N60">
        <f t="shared" si="13"/>
        <v>-3.0020000000000002</v>
      </c>
      <c r="O60" s="8">
        <f t="shared" si="4"/>
        <v>0.11463043268732775</v>
      </c>
      <c r="P60" s="8">
        <f t="shared" si="5"/>
        <v>0.1559037750159007</v>
      </c>
      <c r="Q60" s="8">
        <f t="shared" si="10"/>
        <v>0.035118432978257896</v>
      </c>
      <c r="R60">
        <v>56</v>
      </c>
      <c r="S60" s="10">
        <v>10.472660645750715</v>
      </c>
      <c r="T60" s="10">
        <v>34.11082511049746</v>
      </c>
      <c r="U60" s="10">
        <v>-0.995</v>
      </c>
    </row>
    <row r="61" spans="1:21" ht="12.75">
      <c r="A61">
        <v>-31.27727345359938</v>
      </c>
      <c r="B61">
        <v>35.353704108599956</v>
      </c>
      <c r="C61">
        <v>110</v>
      </c>
      <c r="D61">
        <v>-23.848315659087497</v>
      </c>
      <c r="E61">
        <v>71.15317044145462</v>
      </c>
      <c r="F61">
        <v>-3.3072260933452413</v>
      </c>
      <c r="G61">
        <f aca="true" t="shared" si="14" ref="G61:G97">D61-A61</f>
        <v>7.428957794511884</v>
      </c>
      <c r="H61">
        <f aca="true" t="shared" si="15" ref="H61:H97">E61-B61</f>
        <v>35.799466332854664</v>
      </c>
      <c r="I61" s="12">
        <f aca="true" t="shared" si="16" ref="I61:I97">SIN(alpha)*G61+COS(alpha)*H61</f>
        <v>26.95498556609848</v>
      </c>
      <c r="J61" s="12">
        <f aca="true" t="shared" si="17" ref="J61:J97">COS(alpha)*G61-SIN(alpha)*H61</f>
        <v>24.702630563590922</v>
      </c>
      <c r="K61" s="15">
        <f t="shared" si="8"/>
        <v>-2.5672260933452415</v>
      </c>
      <c r="L61">
        <f t="shared" si="11"/>
        <v>24.65180542005836</v>
      </c>
      <c r="M61">
        <f t="shared" si="12"/>
        <v>26.81477454877406</v>
      </c>
      <c r="N61">
        <f t="shared" si="13"/>
        <v>-2.62</v>
      </c>
      <c r="O61" s="8">
        <f aca="true" t="shared" si="18" ref="O61:O97">I61-M61</f>
        <v>0.1402110173244182</v>
      </c>
      <c r="P61" s="8">
        <f aca="true" t="shared" si="19" ref="P61:P97">J61-L61</f>
        <v>0.05082514353256329</v>
      </c>
      <c r="Q61" s="8">
        <f t="shared" si="10"/>
        <v>0.05277390665475856</v>
      </c>
      <c r="R61">
        <v>57</v>
      </c>
      <c r="S61" s="10">
        <v>11.529957820097348</v>
      </c>
      <c r="T61" s="10">
        <v>30.232781701106763</v>
      </c>
      <c r="U61" s="10">
        <v>-1.661</v>
      </c>
    </row>
    <row r="62" spans="1:21" ht="12.75">
      <c r="A62">
        <v>-31.27727345359938</v>
      </c>
      <c r="B62">
        <v>35.353704108599956</v>
      </c>
      <c r="C62">
        <v>109</v>
      </c>
      <c r="D62">
        <v>-23.874769966496153</v>
      </c>
      <c r="E62">
        <v>73.30604739475996</v>
      </c>
      <c r="F62">
        <v>-3.0816476330966696</v>
      </c>
      <c r="G62">
        <f t="shared" si="14"/>
        <v>7.402503487103228</v>
      </c>
      <c r="H62">
        <f t="shared" si="15"/>
        <v>37.95234328616</v>
      </c>
      <c r="I62" s="12">
        <f t="shared" si="16"/>
        <v>28.81814302405856</v>
      </c>
      <c r="J62" s="12">
        <f t="shared" si="17"/>
        <v>25.781622358416758</v>
      </c>
      <c r="K62" s="15">
        <f t="shared" si="8"/>
        <v>-2.3416476330966693</v>
      </c>
      <c r="L62">
        <f t="shared" si="11"/>
        <v>25.65885146924155</v>
      </c>
      <c r="M62">
        <f t="shared" si="12"/>
        <v>28.6088444205529</v>
      </c>
      <c r="N62">
        <f t="shared" si="13"/>
        <v>-2.339</v>
      </c>
      <c r="O62" s="8">
        <f t="shared" si="18"/>
        <v>0.20929860350566187</v>
      </c>
      <c r="P62" s="8">
        <f t="shared" si="19"/>
        <v>0.12277088917520729</v>
      </c>
      <c r="Q62" s="8">
        <f t="shared" si="10"/>
        <v>-0.0026476330966693773</v>
      </c>
      <c r="R62">
        <v>58</v>
      </c>
      <c r="S62" s="10">
        <v>13.572925266210575</v>
      </c>
      <c r="T62" s="10">
        <v>32.16993864212151</v>
      </c>
      <c r="U62" s="10">
        <v>-1.7029999999999998</v>
      </c>
    </row>
    <row r="63" spans="1:21" ht="12.75">
      <c r="A63">
        <v>-31.27727345359938</v>
      </c>
      <c r="B63">
        <v>35.353704108599956</v>
      </c>
      <c r="C63">
        <v>129</v>
      </c>
      <c r="D63">
        <v>-23.050052666007023</v>
      </c>
      <c r="E63">
        <v>75.1257042886447</v>
      </c>
      <c r="F63">
        <v>-3.265086615797312</v>
      </c>
      <c r="G63">
        <f t="shared" si="14"/>
        <v>8.227220787592358</v>
      </c>
      <c r="H63">
        <f t="shared" si="15"/>
        <v>39.77200018004474</v>
      </c>
      <c r="I63" s="12">
        <f t="shared" si="16"/>
        <v>29.959437160678135</v>
      </c>
      <c r="J63" s="12">
        <f t="shared" si="17"/>
        <v>27.421365487966664</v>
      </c>
      <c r="K63" s="15">
        <f t="shared" si="8"/>
        <v>-2.5250866157973118</v>
      </c>
      <c r="L63">
        <f t="shared" si="11"/>
        <v>27.509801562076355</v>
      </c>
      <c r="M63">
        <f t="shared" si="12"/>
        <v>29.647922759194806</v>
      </c>
      <c r="N63">
        <f t="shared" si="13"/>
        <v>-2.454</v>
      </c>
      <c r="O63" s="8">
        <f t="shared" si="18"/>
        <v>0.3115144014833291</v>
      </c>
      <c r="P63" s="8">
        <f t="shared" si="19"/>
        <v>-0.08843607410969057</v>
      </c>
      <c r="Q63" s="8">
        <f t="shared" si="10"/>
        <v>-0.07108661579731157</v>
      </c>
      <c r="R63">
        <v>59</v>
      </c>
      <c r="S63" s="10">
        <v>15.322350997564703</v>
      </c>
      <c r="T63" s="10">
        <v>30.836933161834168</v>
      </c>
      <c r="U63" s="10">
        <v>-1.65</v>
      </c>
    </row>
    <row r="64" spans="1:21" ht="12.75">
      <c r="A64">
        <v>-31.27727345359938</v>
      </c>
      <c r="B64">
        <v>35.353704108599956</v>
      </c>
      <c r="C64">
        <v>127</v>
      </c>
      <c r="D64">
        <v>-25.186286239338187</v>
      </c>
      <c r="E64">
        <v>76.67675576178254</v>
      </c>
      <c r="F64">
        <v>-2.8147175385866596</v>
      </c>
      <c r="G64">
        <f t="shared" si="14"/>
        <v>6.090987214261194</v>
      </c>
      <c r="H64">
        <f t="shared" si="15"/>
        <v>41.32305165318259</v>
      </c>
      <c r="I64" s="12">
        <f t="shared" si="16"/>
        <v>32.385207900554626</v>
      </c>
      <c r="J64" s="12">
        <f t="shared" si="17"/>
        <v>26.379784540699795</v>
      </c>
      <c r="K64" s="15">
        <f t="shared" si="8"/>
        <v>-2.0747175385866594</v>
      </c>
      <c r="L64">
        <f t="shared" si="11"/>
        <v>26.395395837663834</v>
      </c>
      <c r="M64">
        <f t="shared" si="12"/>
        <v>32.07207524643579</v>
      </c>
      <c r="N64">
        <f t="shared" si="13"/>
        <v>-2.07</v>
      </c>
      <c r="O64" s="8">
        <f t="shared" si="18"/>
        <v>0.3131326541188386</v>
      </c>
      <c r="P64" s="8">
        <f t="shared" si="19"/>
        <v>-0.015611296964038957</v>
      </c>
      <c r="Q64" s="8">
        <f t="shared" si="10"/>
        <v>-0.004717538586659575</v>
      </c>
      <c r="R64">
        <v>60</v>
      </c>
      <c r="S64" s="10">
        <v>14.940385646655308</v>
      </c>
      <c r="T64" s="10">
        <v>29.67178790449298</v>
      </c>
      <c r="U64" s="10">
        <v>-1.792</v>
      </c>
    </row>
    <row r="65" spans="1:21" ht="12.75">
      <c r="A65">
        <v>-31.27727345359938</v>
      </c>
      <c r="B65">
        <v>35.353704108599956</v>
      </c>
      <c r="C65">
        <v>130</v>
      </c>
      <c r="D65">
        <v>-19.70198845161669</v>
      </c>
      <c r="E65">
        <v>77.33059742737166</v>
      </c>
      <c r="F65">
        <v>-3.1377391053559966</v>
      </c>
      <c r="G65">
        <f t="shared" si="14"/>
        <v>11.575285001982692</v>
      </c>
      <c r="H65">
        <f t="shared" si="15"/>
        <v>41.9768933187717</v>
      </c>
      <c r="I65" s="12">
        <f t="shared" si="16"/>
        <v>30.140397498097805</v>
      </c>
      <c r="J65" s="12">
        <f t="shared" si="17"/>
        <v>31.426155256876804</v>
      </c>
      <c r="K65" s="15">
        <f t="shared" si="8"/>
        <v>-2.3977391053559964</v>
      </c>
      <c r="L65">
        <f t="shared" si="11"/>
        <v>31.49438636684774</v>
      </c>
      <c r="M65">
        <f t="shared" si="12"/>
        <v>29.782079136549804</v>
      </c>
      <c r="N65">
        <f t="shared" si="13"/>
        <v>-2.438</v>
      </c>
      <c r="O65" s="8">
        <f t="shared" si="18"/>
        <v>0.358318361548001</v>
      </c>
      <c r="P65" s="8">
        <f t="shared" si="19"/>
        <v>-0.06823110997093451</v>
      </c>
      <c r="Q65" s="8">
        <f t="shared" si="10"/>
        <v>0.04026089464400373</v>
      </c>
      <c r="R65">
        <v>61</v>
      </c>
      <c r="S65" s="10">
        <v>12.604649339980632</v>
      </c>
      <c r="T65" s="10">
        <v>29.026700386646183</v>
      </c>
      <c r="U65" s="10">
        <v>-1.637</v>
      </c>
    </row>
    <row r="66" spans="1:21" ht="12.75">
      <c r="A66">
        <v>-31.27727345359938</v>
      </c>
      <c r="B66">
        <v>35.353704108599956</v>
      </c>
      <c r="C66">
        <v>132</v>
      </c>
      <c r="D66">
        <v>-17.9673140366826</v>
      </c>
      <c r="E66">
        <v>74.44539096407868</v>
      </c>
      <c r="F66">
        <v>-3.397949371856399</v>
      </c>
      <c r="G66">
        <f t="shared" si="14"/>
        <v>13.309959416916783</v>
      </c>
      <c r="H66">
        <f t="shared" si="15"/>
        <v>39.09168685547873</v>
      </c>
      <c r="I66" s="12">
        <f t="shared" si="16"/>
        <v>26.773897821220945</v>
      </c>
      <c r="J66" s="12">
        <f t="shared" si="17"/>
        <v>31.439996761221217</v>
      </c>
      <c r="K66" s="15">
        <f t="shared" si="8"/>
        <v>-2.6579493718563993</v>
      </c>
      <c r="L66">
        <f aca="true" t="shared" si="20" ref="L66:L97">VLOOKUP(C66,$R$2:$U$202,2,FALSE)</f>
        <v>31.47069718393382</v>
      </c>
      <c r="M66">
        <f aca="true" t="shared" si="21" ref="M66:M97">VLOOKUP(C66,$R$2:$U$202,3,FALSE)</f>
        <v>26.496149310364704</v>
      </c>
      <c r="N66">
        <f aca="true" t="shared" si="22" ref="N66:N97">VLOOKUP(C66,$R$2:$U$202,4,FALSE)</f>
        <v>-2.6310000000000002</v>
      </c>
      <c r="O66" s="8">
        <f t="shared" si="18"/>
        <v>0.27774851085624164</v>
      </c>
      <c r="P66" s="8">
        <f t="shared" si="19"/>
        <v>-0.030700422712602204</v>
      </c>
      <c r="Q66" s="8">
        <f t="shared" si="10"/>
        <v>-0.026949371856399118</v>
      </c>
      <c r="R66">
        <v>62</v>
      </c>
      <c r="S66" s="10">
        <v>13.304689357827103</v>
      </c>
      <c r="T66" s="10">
        <v>27.66145170108977</v>
      </c>
      <c r="U66" s="10">
        <v>-1.86</v>
      </c>
    </row>
    <row r="67" spans="1:21" ht="12.75">
      <c r="A67">
        <v>-31.27727345359938</v>
      </c>
      <c r="B67">
        <v>35.353704108599956</v>
      </c>
      <c r="C67">
        <v>106</v>
      </c>
      <c r="D67">
        <v>-18.656144617172856</v>
      </c>
      <c r="E67">
        <v>72.47457519693411</v>
      </c>
      <c r="F67">
        <v>-3.5752585160072803</v>
      </c>
      <c r="G67">
        <f t="shared" si="14"/>
        <v>12.621128836426525</v>
      </c>
      <c r="H67">
        <f t="shared" si="15"/>
        <v>37.120871088334155</v>
      </c>
      <c r="I67" s="12">
        <f t="shared" si="16"/>
        <v>25.43319818691398</v>
      </c>
      <c r="J67" s="12">
        <f t="shared" si="17"/>
        <v>29.839644660209263</v>
      </c>
      <c r="K67" s="15">
        <f aca="true" t="shared" si="23" ref="K67:K97">F67+0.74</f>
        <v>-2.83525851600728</v>
      </c>
      <c r="L67">
        <f t="shared" si="20"/>
        <v>29.773452368739193</v>
      </c>
      <c r="M67">
        <f t="shared" si="21"/>
        <v>25.31048745414475</v>
      </c>
      <c r="N67">
        <f t="shared" si="22"/>
        <v>-2.8110000000000004</v>
      </c>
      <c r="O67" s="8">
        <f t="shared" si="18"/>
        <v>0.12271073276923161</v>
      </c>
      <c r="P67" s="8">
        <f t="shared" si="19"/>
        <v>0.06619229147007033</v>
      </c>
      <c r="Q67" s="8">
        <f aca="true" t="shared" si="24" ref="Q67:Q97">K67-N67</f>
        <v>-0.024258516007279685</v>
      </c>
      <c r="R67">
        <v>63</v>
      </c>
      <c r="S67" s="10">
        <v>12.58210607052315</v>
      </c>
      <c r="T67" s="10">
        <v>23.706651909329256</v>
      </c>
      <c r="U67" s="10">
        <v>-1.9759999999999998</v>
      </c>
    </row>
    <row r="68" spans="1:21" ht="12.75">
      <c r="A68">
        <v>-31.27727345359938</v>
      </c>
      <c r="B68">
        <v>35.353704108599956</v>
      </c>
      <c r="C68">
        <v>104</v>
      </c>
      <c r="D68">
        <v>-14.409776117467093</v>
      </c>
      <c r="E68">
        <v>71.41784068545147</v>
      </c>
      <c r="F68">
        <v>-4.2273750620108705</v>
      </c>
      <c r="G68">
        <f t="shared" si="14"/>
        <v>16.86749733613229</v>
      </c>
      <c r="H68">
        <f t="shared" si="15"/>
        <v>36.06413657685151</v>
      </c>
      <c r="I68" s="12">
        <f t="shared" si="16"/>
        <v>22.352267442304743</v>
      </c>
      <c r="J68" s="12">
        <f t="shared" si="17"/>
        <v>32.947087179383736</v>
      </c>
      <c r="K68" s="15">
        <f t="shared" si="23"/>
        <v>-3.4873750620108703</v>
      </c>
      <c r="L68">
        <f t="shared" si="20"/>
        <v>32.8234929037804</v>
      </c>
      <c r="M68">
        <f t="shared" si="21"/>
        <v>22.27505836839665</v>
      </c>
      <c r="N68">
        <f t="shared" si="22"/>
        <v>-3.4410000000000003</v>
      </c>
      <c r="O68" s="8">
        <f t="shared" si="18"/>
        <v>0.07720907390809373</v>
      </c>
      <c r="P68" s="8">
        <f t="shared" si="19"/>
        <v>0.12359427560333813</v>
      </c>
      <c r="Q68" s="8">
        <f t="shared" si="24"/>
        <v>-0.04637506201087005</v>
      </c>
      <c r="R68">
        <v>64</v>
      </c>
      <c r="S68" s="10">
        <v>14.952420918623558</v>
      </c>
      <c r="T68" s="10">
        <v>24.11537249955531</v>
      </c>
      <c r="U68" s="10">
        <v>-2.337</v>
      </c>
    </row>
    <row r="69" spans="1:21" ht="12.75">
      <c r="A69">
        <v>-31.27727345359938</v>
      </c>
      <c r="B69">
        <v>35.353704108599956</v>
      </c>
      <c r="C69">
        <v>135</v>
      </c>
      <c r="D69">
        <v>-12.962374857379315</v>
      </c>
      <c r="E69">
        <v>74.11794773241128</v>
      </c>
      <c r="F69">
        <v>-4.149317312735799</v>
      </c>
      <c r="G69">
        <f t="shared" si="14"/>
        <v>18.31489859622007</v>
      </c>
      <c r="H69">
        <f t="shared" si="15"/>
        <v>38.764243623811325</v>
      </c>
      <c r="I69" s="12">
        <f t="shared" si="16"/>
        <v>23.931336116711865</v>
      </c>
      <c r="J69" s="12">
        <f t="shared" si="17"/>
        <v>35.57236632535125</v>
      </c>
      <c r="K69" s="15">
        <f t="shared" si="23"/>
        <v>-3.4093173127357987</v>
      </c>
      <c r="L69">
        <f t="shared" si="20"/>
        <v>35.61602325918574</v>
      </c>
      <c r="M69">
        <f t="shared" si="21"/>
        <v>23.58049745703301</v>
      </c>
      <c r="N69">
        <f t="shared" si="22"/>
        <v>-3.3890000000000002</v>
      </c>
      <c r="O69" s="8">
        <f t="shared" si="18"/>
        <v>0.3508386596788533</v>
      </c>
      <c r="P69" s="8">
        <f t="shared" si="19"/>
        <v>-0.043656933834490985</v>
      </c>
      <c r="Q69" s="8">
        <f t="shared" si="24"/>
        <v>-0.02031731273579851</v>
      </c>
      <c r="R69">
        <v>65</v>
      </c>
      <c r="S69" s="10">
        <v>16.76776260423127</v>
      </c>
      <c r="T69" s="10">
        <v>22.383670283672057</v>
      </c>
      <c r="U69" s="10">
        <v>-2.701</v>
      </c>
    </row>
    <row r="70" spans="1:21" ht="12.75">
      <c r="A70">
        <v>-31.27727345359938</v>
      </c>
      <c r="B70">
        <v>35.353704108599956</v>
      </c>
      <c r="C70">
        <v>133</v>
      </c>
      <c r="D70">
        <v>-14.542727772121056</v>
      </c>
      <c r="E70">
        <v>76.39608038244042</v>
      </c>
      <c r="F70">
        <v>-3.8351920533672006</v>
      </c>
      <c r="G70">
        <f t="shared" si="14"/>
        <v>16.734545681478323</v>
      </c>
      <c r="H70">
        <f t="shared" si="15"/>
        <v>41.04237627384046</v>
      </c>
      <c r="I70" s="12">
        <f t="shared" si="16"/>
        <v>26.69730231144188</v>
      </c>
      <c r="J70" s="12">
        <f t="shared" si="17"/>
        <v>35.380442601251715</v>
      </c>
      <c r="K70" s="15">
        <f t="shared" si="23"/>
        <v>-3.0951920533672004</v>
      </c>
      <c r="L70">
        <f t="shared" si="20"/>
        <v>35.37355067087948</v>
      </c>
      <c r="M70">
        <f t="shared" si="21"/>
        <v>26.276525018820927</v>
      </c>
      <c r="N70">
        <f t="shared" si="22"/>
        <v>-3.0570000000000004</v>
      </c>
      <c r="O70" s="8">
        <f t="shared" si="18"/>
        <v>0.4207772926209543</v>
      </c>
      <c r="P70" s="8">
        <f t="shared" si="19"/>
        <v>0.006891930372233901</v>
      </c>
      <c r="Q70" s="8">
        <f t="shared" si="24"/>
        <v>-0.038192053367199996</v>
      </c>
      <c r="R70">
        <v>66</v>
      </c>
      <c r="S70" s="10">
        <v>19.202356108731156</v>
      </c>
      <c r="T70" s="10">
        <v>24.18480505593285</v>
      </c>
      <c r="U70" s="10">
        <v>-2.814</v>
      </c>
    </row>
    <row r="71" spans="1:21" ht="12.75">
      <c r="A71">
        <v>-31.27727345359938</v>
      </c>
      <c r="B71">
        <v>35.353704108599956</v>
      </c>
      <c r="C71">
        <v>147</v>
      </c>
      <c r="D71">
        <v>-16.49929623146906</v>
      </c>
      <c r="E71">
        <v>79.26289428849903</v>
      </c>
      <c r="F71">
        <v>-3.4258642969820627</v>
      </c>
      <c r="G71">
        <f t="shared" si="14"/>
        <v>14.777977222130321</v>
      </c>
      <c r="H71">
        <f t="shared" si="15"/>
        <v>43.90919017989907</v>
      </c>
      <c r="I71" s="12">
        <f t="shared" si="16"/>
        <v>30.16155295678628</v>
      </c>
      <c r="J71" s="12">
        <f t="shared" si="17"/>
        <v>35.16655109997744</v>
      </c>
      <c r="K71" s="15">
        <f t="shared" si="23"/>
        <v>-2.6858642969820625</v>
      </c>
      <c r="L71">
        <f t="shared" si="20"/>
        <v>35.25193732686975</v>
      </c>
      <c r="M71">
        <f t="shared" si="21"/>
        <v>29.816557866770044</v>
      </c>
      <c r="N71">
        <f t="shared" si="22"/>
        <v>-2.717</v>
      </c>
      <c r="O71" s="8">
        <f t="shared" si="18"/>
        <v>0.34499509001623707</v>
      </c>
      <c r="P71" s="8">
        <f t="shared" si="19"/>
        <v>-0.0853862268923109</v>
      </c>
      <c r="Q71" s="8">
        <f t="shared" si="24"/>
        <v>0.031135703017937555</v>
      </c>
      <c r="R71">
        <v>67</v>
      </c>
      <c r="S71" s="10">
        <v>17.595125797676573</v>
      </c>
      <c r="T71" s="10">
        <v>26.121384444242924</v>
      </c>
      <c r="U71" s="10">
        <v>-2.149</v>
      </c>
    </row>
    <row r="72" spans="1:21" ht="12.75">
      <c r="A72">
        <v>-31.27727345359938</v>
      </c>
      <c r="B72">
        <v>35.353704108599956</v>
      </c>
      <c r="C72">
        <v>150</v>
      </c>
      <c r="D72">
        <v>-17.79927016777082</v>
      </c>
      <c r="E72">
        <v>82.35312790148478</v>
      </c>
      <c r="F72">
        <v>-3.2136236593370757</v>
      </c>
      <c r="G72">
        <f t="shared" si="14"/>
        <v>13.47800328582856</v>
      </c>
      <c r="H72">
        <f t="shared" si="15"/>
        <v>46.999423792884826</v>
      </c>
      <c r="I72" s="12">
        <f t="shared" si="16"/>
        <v>33.48174444108645</v>
      </c>
      <c r="J72" s="12">
        <f t="shared" si="17"/>
        <v>35.63109875681314</v>
      </c>
      <c r="K72" s="15">
        <f t="shared" si="23"/>
        <v>-2.4736236593370755</v>
      </c>
      <c r="L72">
        <f t="shared" si="20"/>
        <v>35.80833194135875</v>
      </c>
      <c r="M72">
        <f t="shared" si="21"/>
        <v>33.07102464843607</v>
      </c>
      <c r="N72">
        <f t="shared" si="22"/>
        <v>-2.478</v>
      </c>
      <c r="O72" s="8">
        <f t="shared" si="18"/>
        <v>0.41071979265037584</v>
      </c>
      <c r="P72" s="8">
        <f t="shared" si="19"/>
        <v>-0.17723318454561365</v>
      </c>
      <c r="Q72" s="8">
        <f t="shared" si="24"/>
        <v>0.004376340662924694</v>
      </c>
      <c r="R72">
        <v>68</v>
      </c>
      <c r="S72" s="10">
        <v>16.683240897069986</v>
      </c>
      <c r="T72" s="10">
        <v>28.770872494422747</v>
      </c>
      <c r="U72" s="10">
        <v>-2.214</v>
      </c>
    </row>
    <row r="73" spans="1:21" ht="12.75">
      <c r="A73">
        <v>-31.27727345359938</v>
      </c>
      <c r="B73">
        <v>35.353704108599956</v>
      </c>
      <c r="C73">
        <v>148</v>
      </c>
      <c r="D73">
        <v>-15.42848859565889</v>
      </c>
      <c r="E73">
        <v>81.74322381746484</v>
      </c>
      <c r="F73">
        <v>-3.8418465667999975</v>
      </c>
      <c r="G73">
        <f t="shared" si="14"/>
        <v>15.84878485794049</v>
      </c>
      <c r="H73">
        <f t="shared" si="15"/>
        <v>46.38951970886488</v>
      </c>
      <c r="I73" s="12">
        <f t="shared" si="16"/>
        <v>31.74452143729981</v>
      </c>
      <c r="J73" s="12">
        <f t="shared" si="17"/>
        <v>37.35581452745021</v>
      </c>
      <c r="K73" s="15">
        <f t="shared" si="23"/>
        <v>-3.1018465667999973</v>
      </c>
      <c r="L73">
        <f t="shared" si="20"/>
        <v>37.384567927476624</v>
      </c>
      <c r="M73">
        <f t="shared" si="21"/>
        <v>31.427778435579654</v>
      </c>
      <c r="N73">
        <f t="shared" si="22"/>
        <v>-3.0780000000000003</v>
      </c>
      <c r="O73" s="8">
        <f t="shared" si="18"/>
        <v>0.31674300172015535</v>
      </c>
      <c r="P73" s="8">
        <f t="shared" si="19"/>
        <v>-0.028753400026417353</v>
      </c>
      <c r="Q73" s="8">
        <f t="shared" si="24"/>
        <v>-0.02384656679999697</v>
      </c>
      <c r="R73">
        <v>69</v>
      </c>
      <c r="S73" s="10">
        <v>18.806875126341946</v>
      </c>
      <c r="T73" s="10">
        <v>28.139067413512134</v>
      </c>
      <c r="U73" s="10">
        <v>-1.994</v>
      </c>
    </row>
    <row r="74" spans="1:21" ht="12.75">
      <c r="A74">
        <v>-31.27727345359938</v>
      </c>
      <c r="B74">
        <v>35.353704108599956</v>
      </c>
      <c r="C74">
        <v>149</v>
      </c>
      <c r="D74">
        <v>-15.286323722647408</v>
      </c>
      <c r="E74">
        <v>85.33956604703161</v>
      </c>
      <c r="F74">
        <v>-4.09903258136975</v>
      </c>
      <c r="G74">
        <f t="shared" si="14"/>
        <v>15.990949730951973</v>
      </c>
      <c r="H74">
        <f t="shared" si="15"/>
        <v>49.985861938431654</v>
      </c>
      <c r="I74" s="12">
        <f t="shared" si="16"/>
        <v>34.76152591956079</v>
      </c>
      <c r="J74" s="12">
        <f t="shared" si="17"/>
        <v>39.31835681675275</v>
      </c>
      <c r="K74" s="15">
        <f t="shared" si="23"/>
        <v>-3.3590325813697497</v>
      </c>
      <c r="L74">
        <f t="shared" si="20"/>
        <v>39.16721664726082</v>
      </c>
      <c r="M74">
        <f t="shared" si="21"/>
        <v>34.50566416150448</v>
      </c>
      <c r="N74">
        <f t="shared" si="22"/>
        <v>-3.2920000000000003</v>
      </c>
      <c r="O74" s="8">
        <f t="shared" si="18"/>
        <v>0.2558617580563123</v>
      </c>
      <c r="P74" s="8">
        <f t="shared" si="19"/>
        <v>0.15114016949192433</v>
      </c>
      <c r="Q74" s="8">
        <f t="shared" si="24"/>
        <v>-0.06703258136974943</v>
      </c>
      <c r="R74">
        <v>70</v>
      </c>
      <c r="S74" s="10">
        <v>20.547308977315282</v>
      </c>
      <c r="T74" s="10">
        <v>26.12411828006332</v>
      </c>
      <c r="U74" s="10">
        <v>-2.527</v>
      </c>
    </row>
    <row r="75" spans="1:21" ht="12.75">
      <c r="A75">
        <v>-31.27727345359938</v>
      </c>
      <c r="B75">
        <v>35.353704108599956</v>
      </c>
      <c r="C75">
        <v>157</v>
      </c>
      <c r="D75">
        <v>-17.75498763026508</v>
      </c>
      <c r="E75">
        <v>89.0740799367467</v>
      </c>
      <c r="F75">
        <v>-3.981784397297414</v>
      </c>
      <c r="G75">
        <f t="shared" si="14"/>
        <v>13.5222858233343</v>
      </c>
      <c r="H75">
        <f t="shared" si="15"/>
        <v>53.72037582814674</v>
      </c>
      <c r="I75" s="12">
        <f t="shared" si="16"/>
        <v>39.233312358877946</v>
      </c>
      <c r="J75" s="12">
        <f t="shared" si="17"/>
        <v>39.10854375141059</v>
      </c>
      <c r="K75" s="15">
        <f t="shared" si="23"/>
        <v>-3.2417843972974136</v>
      </c>
      <c r="L75">
        <f t="shared" si="20"/>
        <v>39.32030553694554</v>
      </c>
      <c r="M75">
        <f t="shared" si="21"/>
        <v>38.80532063520736</v>
      </c>
      <c r="N75">
        <f t="shared" si="22"/>
        <v>-3.2830000000000004</v>
      </c>
      <c r="O75" s="8">
        <f t="shared" si="18"/>
        <v>0.427991723670587</v>
      </c>
      <c r="P75" s="8">
        <f t="shared" si="19"/>
        <v>-0.2117617855349465</v>
      </c>
      <c r="Q75" s="8">
        <f t="shared" si="24"/>
        <v>0.04121560270258673</v>
      </c>
      <c r="R75">
        <v>71</v>
      </c>
      <c r="S75" s="10">
        <v>22.865285185746874</v>
      </c>
      <c r="T75" s="10">
        <v>24.54927120902909</v>
      </c>
      <c r="U75" s="10">
        <v>-2.7470000000000003</v>
      </c>
    </row>
    <row r="76" spans="1:21" ht="12.75">
      <c r="A76">
        <v>-31.27727345359938</v>
      </c>
      <c r="B76">
        <v>35.353704108599956</v>
      </c>
      <c r="C76">
        <v>156</v>
      </c>
      <c r="D76">
        <v>-21.911686178536407</v>
      </c>
      <c r="E76">
        <v>87.07787712735004</v>
      </c>
      <c r="F76">
        <v>-2.938608160252308</v>
      </c>
      <c r="G76">
        <f t="shared" si="14"/>
        <v>9.365587275062975</v>
      </c>
      <c r="H76">
        <f t="shared" si="15"/>
        <v>51.72417301875008</v>
      </c>
      <c r="I76" s="12">
        <f t="shared" si="16"/>
        <v>39.64545889494048</v>
      </c>
      <c r="J76" s="12">
        <f t="shared" si="17"/>
        <v>34.5158208433466</v>
      </c>
      <c r="K76" s="15">
        <f t="shared" si="23"/>
        <v>-2.1986081602523084</v>
      </c>
      <c r="L76">
        <f t="shared" si="20"/>
        <v>34.661492203138685</v>
      </c>
      <c r="M76">
        <f t="shared" si="21"/>
        <v>39.33511146255666</v>
      </c>
      <c r="N76">
        <f t="shared" si="22"/>
        <v>-2.235</v>
      </c>
      <c r="O76" s="8">
        <f t="shared" si="18"/>
        <v>0.31034743238382134</v>
      </c>
      <c r="P76" s="8">
        <f t="shared" si="19"/>
        <v>-0.14567135979208246</v>
      </c>
      <c r="Q76" s="8">
        <f t="shared" si="24"/>
        <v>0.036391839747691446</v>
      </c>
      <c r="R76">
        <v>72</v>
      </c>
      <c r="S76" s="10">
        <v>20.901217272329045</v>
      </c>
      <c r="T76" s="10">
        <v>22.309289461004667</v>
      </c>
      <c r="U76" s="10">
        <v>-3.0020000000000002</v>
      </c>
    </row>
    <row r="77" spans="1:21" ht="12.75">
      <c r="A77">
        <v>-31.27727345359938</v>
      </c>
      <c r="B77">
        <v>35.353704108599956</v>
      </c>
      <c r="C77">
        <v>154</v>
      </c>
      <c r="D77">
        <v>-25.06892967151138</v>
      </c>
      <c r="E77">
        <v>85.11717217935747</v>
      </c>
      <c r="F77">
        <v>-2.395991375462378</v>
      </c>
      <c r="G77">
        <f t="shared" si="14"/>
        <v>6.208343782088001</v>
      </c>
      <c r="H77">
        <f t="shared" si="15"/>
        <v>49.76346807075751</v>
      </c>
      <c r="I77" s="12">
        <f t="shared" si="16"/>
        <v>39.57663888481122</v>
      </c>
      <c r="J77" s="12">
        <f t="shared" si="17"/>
        <v>30.799934115629895</v>
      </c>
      <c r="K77" s="15">
        <f t="shared" si="23"/>
        <v>-1.655991375462378</v>
      </c>
      <c r="L77">
        <f t="shared" si="20"/>
        <v>30.96436391528837</v>
      </c>
      <c r="M77">
        <f t="shared" si="21"/>
        <v>39.24401029254767</v>
      </c>
      <c r="N77">
        <f t="shared" si="22"/>
        <v>-1.5919999999999999</v>
      </c>
      <c r="O77" s="8">
        <f t="shared" si="18"/>
        <v>0.33262859226354635</v>
      </c>
      <c r="P77" s="8">
        <f t="shared" si="19"/>
        <v>-0.1644297996584747</v>
      </c>
      <c r="Q77" s="8">
        <f t="shared" si="24"/>
        <v>-0.06399137546237821</v>
      </c>
      <c r="R77">
        <v>73</v>
      </c>
      <c r="S77" s="10">
        <v>22.438974843468863</v>
      </c>
      <c r="T77" s="10">
        <v>20.22941478872218</v>
      </c>
      <c r="U77" s="10">
        <v>-2.948</v>
      </c>
    </row>
    <row r="78" spans="1:21" ht="12.75">
      <c r="A78">
        <v>-31.27727345359938</v>
      </c>
      <c r="B78">
        <v>35.353704108599956</v>
      </c>
      <c r="C78">
        <v>152</v>
      </c>
      <c r="D78">
        <v>-23.830817569305466</v>
      </c>
      <c r="E78">
        <v>82.29427758849747</v>
      </c>
      <c r="F78">
        <v>-2.5594574051661287</v>
      </c>
      <c r="G78">
        <f t="shared" si="14"/>
        <v>7.446455884293915</v>
      </c>
      <c r="H78">
        <f t="shared" si="15"/>
        <v>46.94057347989751</v>
      </c>
      <c r="I78" s="12">
        <f t="shared" si="16"/>
        <v>36.5177860292722</v>
      </c>
      <c r="J78" s="12">
        <f t="shared" si="17"/>
        <v>30.419047443644338</v>
      </c>
      <c r="K78" s="15">
        <f t="shared" si="23"/>
        <v>-1.8194574051661287</v>
      </c>
      <c r="L78">
        <f t="shared" si="20"/>
        <v>30.582856861747103</v>
      </c>
      <c r="M78">
        <f t="shared" si="21"/>
        <v>36.17276016139615</v>
      </c>
      <c r="N78">
        <f t="shared" si="22"/>
        <v>-1.8</v>
      </c>
      <c r="O78" s="8">
        <f t="shared" si="18"/>
        <v>0.3450258678760534</v>
      </c>
      <c r="P78" s="8">
        <f t="shared" si="19"/>
        <v>-0.1638094181027654</v>
      </c>
      <c r="Q78" s="8">
        <f t="shared" si="24"/>
        <v>-0.019457405166128705</v>
      </c>
      <c r="R78">
        <v>74</v>
      </c>
      <c r="S78" s="10">
        <v>25.619532022581108</v>
      </c>
      <c r="T78" s="10">
        <v>21.242860411534526</v>
      </c>
      <c r="U78" s="10">
        <v>-3.363</v>
      </c>
    </row>
    <row r="79" spans="1:21" ht="12.75">
      <c r="A79">
        <v>-31.27727345359938</v>
      </c>
      <c r="B79">
        <v>35.353704108599956</v>
      </c>
      <c r="C79">
        <v>146</v>
      </c>
      <c r="D79">
        <v>-10.183519127662192</v>
      </c>
      <c r="E79">
        <v>75.95353550337582</v>
      </c>
      <c r="F79">
        <v>-4.4423194835943445</v>
      </c>
      <c r="G79">
        <f t="shared" si="14"/>
        <v>21.09375432593719</v>
      </c>
      <c r="H79">
        <f t="shared" si="15"/>
        <v>40.59983139477586</v>
      </c>
      <c r="I79" s="12">
        <f t="shared" si="16"/>
        <v>24.08630042205236</v>
      </c>
      <c r="J79" s="12">
        <f t="shared" si="17"/>
        <v>38.8991376874329</v>
      </c>
      <c r="K79" s="15">
        <f t="shared" si="23"/>
        <v>-3.7023194835943443</v>
      </c>
      <c r="L79">
        <f t="shared" si="20"/>
        <v>38.95060121596811</v>
      </c>
      <c r="M79">
        <f t="shared" si="21"/>
        <v>23.71731796039812</v>
      </c>
      <c r="N79">
        <f t="shared" si="22"/>
        <v>-3.684</v>
      </c>
      <c r="O79" s="8">
        <f t="shared" si="18"/>
        <v>0.368982461654241</v>
      </c>
      <c r="P79" s="8">
        <f t="shared" si="19"/>
        <v>-0.05146352853521563</v>
      </c>
      <c r="Q79" s="8">
        <f t="shared" si="24"/>
        <v>-0.0183194835943441</v>
      </c>
      <c r="R79">
        <v>75</v>
      </c>
      <c r="S79" s="10">
        <v>24.43058120760147</v>
      </c>
      <c r="T79" s="10">
        <v>19.302947795059435</v>
      </c>
      <c r="U79" s="10">
        <v>-3.363</v>
      </c>
    </row>
    <row r="80" spans="1:21" ht="12.75">
      <c r="A80">
        <v>-31.27727345359938</v>
      </c>
      <c r="B80">
        <v>35.353704108599956</v>
      </c>
      <c r="C80">
        <v>136</v>
      </c>
      <c r="D80">
        <v>-10.331744972868037</v>
      </c>
      <c r="E80">
        <v>73.47516510730196</v>
      </c>
      <c r="F80">
        <v>-4.486567569538847</v>
      </c>
      <c r="G80">
        <f t="shared" si="14"/>
        <v>20.945528480731344</v>
      </c>
      <c r="H80">
        <f t="shared" si="15"/>
        <v>38.121460998702005</v>
      </c>
      <c r="I80" s="12">
        <f t="shared" si="16"/>
        <v>22.032890334817438</v>
      </c>
      <c r="J80" s="12">
        <f t="shared" si="17"/>
        <v>37.50350244319315</v>
      </c>
      <c r="K80" s="15">
        <f t="shared" si="23"/>
        <v>-3.746567569538847</v>
      </c>
      <c r="L80">
        <f t="shared" si="20"/>
        <v>37.54944148088635</v>
      </c>
      <c r="M80">
        <f t="shared" si="21"/>
        <v>21.66057480755049</v>
      </c>
      <c r="N80">
        <f t="shared" si="22"/>
        <v>-3.745</v>
      </c>
      <c r="O80" s="8">
        <f t="shared" si="18"/>
        <v>0.3723155272669487</v>
      </c>
      <c r="P80" s="8">
        <f t="shared" si="19"/>
        <v>-0.04593903769320207</v>
      </c>
      <c r="Q80" s="8">
        <f t="shared" si="24"/>
        <v>-0.001567569538846847</v>
      </c>
      <c r="R80">
        <v>76</v>
      </c>
      <c r="S80" s="10">
        <v>21.391586969414607</v>
      </c>
      <c r="T80" s="10">
        <v>16.58796141935383</v>
      </c>
      <c r="U80" s="10">
        <v>-3.226</v>
      </c>
    </row>
    <row r="81" spans="1:21" ht="12.75">
      <c r="A81">
        <v>-31.27727345359938</v>
      </c>
      <c r="B81">
        <v>35.353704108599956</v>
      </c>
      <c r="C81">
        <v>137</v>
      </c>
      <c r="D81">
        <v>-7.552008839847421</v>
      </c>
      <c r="E81">
        <v>70.43894546931567</v>
      </c>
      <c r="F81">
        <v>-4.4601194515626</v>
      </c>
      <c r="G81">
        <f t="shared" si="14"/>
        <v>23.72526461375196</v>
      </c>
      <c r="H81">
        <f t="shared" si="15"/>
        <v>35.08524136071571</v>
      </c>
      <c r="I81" s="12">
        <f t="shared" si="16"/>
        <v>18.001846394362587</v>
      </c>
      <c r="J81" s="12">
        <f t="shared" si="17"/>
        <v>38.33791685428412</v>
      </c>
      <c r="K81" s="15">
        <f t="shared" si="23"/>
        <v>-3.7201194515626</v>
      </c>
      <c r="L81">
        <f t="shared" si="20"/>
        <v>38.3668394921669</v>
      </c>
      <c r="M81">
        <f t="shared" si="21"/>
        <v>17.500976089987144</v>
      </c>
      <c r="N81">
        <f t="shared" si="22"/>
        <v>-3.757</v>
      </c>
      <c r="O81" s="8">
        <f t="shared" si="18"/>
        <v>0.500870304375443</v>
      </c>
      <c r="P81" s="8">
        <f t="shared" si="19"/>
        <v>-0.028922637882786262</v>
      </c>
      <c r="Q81" s="8">
        <f t="shared" si="24"/>
        <v>0.03688054843739996</v>
      </c>
      <c r="R81">
        <v>77</v>
      </c>
      <c r="S81" s="10">
        <v>18.993670822246912</v>
      </c>
      <c r="T81" s="10">
        <v>15.535489970262487</v>
      </c>
      <c r="U81" s="10">
        <v>-2.705</v>
      </c>
    </row>
    <row r="82" spans="1:21" s="12" customFormat="1" ht="12.75">
      <c r="A82">
        <v>-31.27727345359938</v>
      </c>
      <c r="B82">
        <v>35.353704108599956</v>
      </c>
      <c r="C82">
        <v>138</v>
      </c>
      <c r="D82">
        <v>-7.643437749778755</v>
      </c>
      <c r="E82">
        <v>66.97523705444331</v>
      </c>
      <c r="F82">
        <v>-4.645926484656364</v>
      </c>
      <c r="G82">
        <f t="shared" si="14"/>
        <v>23.633835703820626</v>
      </c>
      <c r="H82">
        <f t="shared" si="15"/>
        <v>31.621532945843356</v>
      </c>
      <c r="I82" s="12">
        <f t="shared" si="16"/>
        <v>15.072828965526837</v>
      </c>
      <c r="J82" s="12">
        <f t="shared" si="17"/>
        <v>36.48683821457018</v>
      </c>
      <c r="K82" s="15">
        <f t="shared" si="23"/>
        <v>-3.905926484656364</v>
      </c>
      <c r="L82">
        <f t="shared" si="20"/>
        <v>36.45444770266232</v>
      </c>
      <c r="M82">
        <f t="shared" si="21"/>
        <v>14.741437243832689</v>
      </c>
      <c r="N82">
        <f t="shared" si="22"/>
        <v>-3.9060000000000006</v>
      </c>
      <c r="O82" s="8">
        <f t="shared" si="18"/>
        <v>0.331391721694148</v>
      </c>
      <c r="P82" s="8">
        <f t="shared" si="19"/>
        <v>0.03239051190785602</v>
      </c>
      <c r="Q82" s="8">
        <f t="shared" si="24"/>
        <v>7.351534363664314E-05</v>
      </c>
      <c r="R82" s="12">
        <v>78</v>
      </c>
      <c r="S82" s="13">
        <v>23.103691616672798</v>
      </c>
      <c r="T82" s="13">
        <v>13.858265158441842</v>
      </c>
      <c r="U82" s="13">
        <v>-3.148</v>
      </c>
    </row>
    <row r="83" spans="1:21" ht="12.75">
      <c r="A83">
        <v>-31.27727345359938</v>
      </c>
      <c r="B83">
        <v>35.353704108599956</v>
      </c>
      <c r="C83">
        <v>101</v>
      </c>
      <c r="D83">
        <v>-11.664248057501588</v>
      </c>
      <c r="E83">
        <v>65.74986654793709</v>
      </c>
      <c r="F83">
        <v>-4.323252976744526</v>
      </c>
      <c r="G83">
        <f t="shared" si="14"/>
        <v>19.613025396097793</v>
      </c>
      <c r="H83">
        <f t="shared" si="15"/>
        <v>30.396162439337132</v>
      </c>
      <c r="I83" s="12">
        <f t="shared" si="16"/>
        <v>16.077687416796508</v>
      </c>
      <c r="J83" s="12">
        <f t="shared" si="17"/>
        <v>32.405330171969084</v>
      </c>
      <c r="K83" s="15">
        <f t="shared" si="23"/>
        <v>-3.583252976744526</v>
      </c>
      <c r="L83">
        <f t="shared" si="20"/>
        <v>32.227680549748015</v>
      </c>
      <c r="M83">
        <f t="shared" si="21"/>
        <v>16.05383978689813</v>
      </c>
      <c r="N83">
        <f t="shared" si="22"/>
        <v>-3.589</v>
      </c>
      <c r="O83" s="8">
        <f t="shared" si="18"/>
        <v>0.023847629898376965</v>
      </c>
      <c r="P83" s="8">
        <f t="shared" si="19"/>
        <v>0.17764962222106817</v>
      </c>
      <c r="Q83" s="8">
        <f t="shared" si="24"/>
        <v>0.0057470232554739376</v>
      </c>
      <c r="R83">
        <v>79</v>
      </c>
      <c r="S83" s="10">
        <v>22.386784880387328</v>
      </c>
      <c r="T83" s="10">
        <v>12.700554170557336</v>
      </c>
      <c r="U83" s="10">
        <v>-3.327</v>
      </c>
    </row>
    <row r="84" spans="1:21" ht="12.75">
      <c r="A84">
        <v>-31.27727345359938</v>
      </c>
      <c r="B84">
        <v>35.353704108599956</v>
      </c>
      <c r="C84">
        <v>100</v>
      </c>
      <c r="D84">
        <v>-9.794973645702441</v>
      </c>
      <c r="E84">
        <v>64.68000341023064</v>
      </c>
      <c r="F84">
        <v>-4.397110347028435</v>
      </c>
      <c r="G84">
        <f t="shared" si="14"/>
        <v>21.48229980789694</v>
      </c>
      <c r="H84">
        <f t="shared" si="15"/>
        <v>29.326299301630684</v>
      </c>
      <c r="I84" s="12">
        <f t="shared" si="16"/>
        <v>14.201938622978677</v>
      </c>
      <c r="J84" s="12">
        <f t="shared" si="17"/>
        <v>33.463800966332855</v>
      </c>
      <c r="K84" s="15">
        <f t="shared" si="23"/>
        <v>-3.6571103470284347</v>
      </c>
      <c r="L84">
        <f t="shared" si="20"/>
        <v>33.34888514162211</v>
      </c>
      <c r="M84">
        <f t="shared" si="21"/>
        <v>14.117243219938354</v>
      </c>
      <c r="N84">
        <f t="shared" si="22"/>
        <v>-3.697</v>
      </c>
      <c r="O84" s="8">
        <f t="shared" si="18"/>
        <v>0.08469540304032286</v>
      </c>
      <c r="P84" s="8">
        <f t="shared" si="19"/>
        <v>0.11491582471074224</v>
      </c>
      <c r="Q84" s="8">
        <f t="shared" si="24"/>
        <v>0.039889652971565326</v>
      </c>
      <c r="R84">
        <v>80</v>
      </c>
      <c r="S84" s="10">
        <v>22.62613690721093</v>
      </c>
      <c r="T84" s="10">
        <v>11.17302001144487</v>
      </c>
      <c r="U84" s="10">
        <v>-3.221</v>
      </c>
    </row>
    <row r="85" spans="1:21" ht="12.75">
      <c r="A85">
        <v>-31.27727345359938</v>
      </c>
      <c r="B85">
        <v>35.353704108599956</v>
      </c>
      <c r="C85">
        <v>102</v>
      </c>
      <c r="D85">
        <v>-15.219439254261792</v>
      </c>
      <c r="E85">
        <v>65.60944717325904</v>
      </c>
      <c r="F85">
        <v>-4.095617779931615</v>
      </c>
      <c r="G85">
        <f t="shared" si="14"/>
        <v>16.05783419933759</v>
      </c>
      <c r="H85">
        <f t="shared" si="15"/>
        <v>30.255743064659086</v>
      </c>
      <c r="I85" s="12">
        <f t="shared" si="16"/>
        <v>17.776391923462366</v>
      </c>
      <c r="J85" s="12">
        <f t="shared" si="17"/>
        <v>29.27906961895382</v>
      </c>
      <c r="K85" s="15">
        <f t="shared" si="23"/>
        <v>-3.355617779931615</v>
      </c>
      <c r="L85">
        <f t="shared" si="20"/>
        <v>28.953943168923587</v>
      </c>
      <c r="M85">
        <f t="shared" si="21"/>
        <v>17.9495023521752</v>
      </c>
      <c r="N85">
        <f t="shared" si="22"/>
        <v>-3.445</v>
      </c>
      <c r="O85" s="8">
        <f t="shared" si="18"/>
        <v>-0.17311042871283533</v>
      </c>
      <c r="P85" s="8">
        <f t="shared" si="19"/>
        <v>0.32512645003023266</v>
      </c>
      <c r="Q85" s="8">
        <f t="shared" si="24"/>
        <v>0.08938222006838492</v>
      </c>
      <c r="R85">
        <v>81</v>
      </c>
      <c r="S85" s="10">
        <v>17.978946937859988</v>
      </c>
      <c r="T85" s="10">
        <v>12.153715371260551</v>
      </c>
      <c r="U85" s="10">
        <v>-2.499</v>
      </c>
    </row>
    <row r="86" spans="1:21" ht="12.75">
      <c r="A86">
        <v>-31.27727345359938</v>
      </c>
      <c r="B86">
        <v>35.353704108599956</v>
      </c>
      <c r="C86">
        <v>145</v>
      </c>
      <c r="D86">
        <v>-4.5435386508854165</v>
      </c>
      <c r="E86">
        <v>67.26048428342801</v>
      </c>
      <c r="F86">
        <v>-4.672414074292631</v>
      </c>
      <c r="G86">
        <f t="shared" si="14"/>
        <v>26.733734802713965</v>
      </c>
      <c r="H86">
        <f t="shared" si="15"/>
        <v>31.906780174828057</v>
      </c>
      <c r="I86" s="12">
        <f t="shared" si="16"/>
        <v>13.73154420022974</v>
      </c>
      <c r="J86" s="12">
        <f t="shared" si="17"/>
        <v>39.296054401221724</v>
      </c>
      <c r="K86" s="15">
        <f t="shared" si="23"/>
        <v>-3.9324140742926303</v>
      </c>
      <c r="L86">
        <f t="shared" si="20"/>
        <v>39.27023298372095</v>
      </c>
      <c r="M86">
        <f t="shared" si="21"/>
        <v>13.340495685103859</v>
      </c>
      <c r="N86">
        <f t="shared" si="22"/>
        <v>-4.035</v>
      </c>
      <c r="O86" s="8">
        <f t="shared" si="18"/>
        <v>0.3910485151258811</v>
      </c>
      <c r="P86" s="8">
        <f t="shared" si="19"/>
        <v>0.02582141750077227</v>
      </c>
      <c r="Q86" s="8">
        <f t="shared" si="24"/>
        <v>0.1025859257073698</v>
      </c>
      <c r="R86">
        <v>82</v>
      </c>
      <c r="S86" s="10">
        <v>19.445512008711273</v>
      </c>
      <c r="T86" s="10">
        <v>10.445590114448576</v>
      </c>
      <c r="U86" s="10">
        <v>-2.714</v>
      </c>
    </row>
    <row r="87" spans="1:21" ht="12.75">
      <c r="A87">
        <v>-31.27727345359938</v>
      </c>
      <c r="B87">
        <v>35.353704108599956</v>
      </c>
      <c r="C87">
        <v>144</v>
      </c>
      <c r="D87">
        <v>-0.5711971170594623</v>
      </c>
      <c r="E87">
        <v>58.78371676008907</v>
      </c>
      <c r="F87">
        <v>-4.0521162582206545</v>
      </c>
      <c r="G87">
        <f t="shared" si="14"/>
        <v>30.70607633653992</v>
      </c>
      <c r="H87">
        <f t="shared" si="15"/>
        <v>23.430012651489115</v>
      </c>
      <c r="I87" s="12">
        <f t="shared" si="16"/>
        <v>4.416008202437579</v>
      </c>
      <c r="J87" s="12">
        <f t="shared" si="17"/>
        <v>38.370919827264515</v>
      </c>
      <c r="K87" s="15">
        <f t="shared" si="23"/>
        <v>-3.3121162582206543</v>
      </c>
      <c r="L87">
        <f t="shared" si="20"/>
        <v>38.211906860767854</v>
      </c>
      <c r="M87">
        <f t="shared" si="21"/>
        <v>4.242867707577242</v>
      </c>
      <c r="N87">
        <f t="shared" si="22"/>
        <v>-3.369</v>
      </c>
      <c r="O87" s="8">
        <f t="shared" si="18"/>
        <v>0.17314049486033767</v>
      </c>
      <c r="P87" s="8">
        <f t="shared" si="19"/>
        <v>0.15901296649666108</v>
      </c>
      <c r="Q87" s="8">
        <f t="shared" si="24"/>
        <v>0.056883741779345964</v>
      </c>
      <c r="R87">
        <v>83</v>
      </c>
      <c r="S87" s="10">
        <v>24.698426958093545</v>
      </c>
      <c r="T87" s="10">
        <v>8.654642171442912</v>
      </c>
      <c r="U87" s="10">
        <v>-3.1910000000000003</v>
      </c>
    </row>
    <row r="88" spans="1:21" ht="12.75">
      <c r="A88">
        <v>-31.27727345359938</v>
      </c>
      <c r="B88">
        <v>35.353704108599956</v>
      </c>
      <c r="C88">
        <v>142</v>
      </c>
      <c r="D88">
        <v>-3.9025042944458583</v>
      </c>
      <c r="E88">
        <v>58.16240877615214</v>
      </c>
      <c r="F88">
        <v>-4.172983399025992</v>
      </c>
      <c r="G88">
        <f t="shared" si="14"/>
        <v>27.374769159153523</v>
      </c>
      <c r="H88">
        <f t="shared" si="15"/>
        <v>22.808704667552185</v>
      </c>
      <c r="I88" s="12">
        <f t="shared" si="16"/>
        <v>5.586991671841792</v>
      </c>
      <c r="J88" s="12">
        <f t="shared" si="17"/>
        <v>35.19091529340108</v>
      </c>
      <c r="K88" s="15">
        <f t="shared" si="23"/>
        <v>-3.432983399025992</v>
      </c>
      <c r="L88">
        <f t="shared" si="20"/>
        <v>35.069601553503176</v>
      </c>
      <c r="M88">
        <f t="shared" si="21"/>
        <v>5.302138851305887</v>
      </c>
      <c r="N88">
        <f t="shared" si="22"/>
        <v>-3.363</v>
      </c>
      <c r="O88" s="8">
        <f t="shared" si="18"/>
        <v>0.2848528205359049</v>
      </c>
      <c r="P88" s="8">
        <f t="shared" si="19"/>
        <v>0.12131373989790717</v>
      </c>
      <c r="Q88" s="8">
        <f t="shared" si="24"/>
        <v>-0.06998339902599193</v>
      </c>
      <c r="R88">
        <v>84</v>
      </c>
      <c r="S88" s="10">
        <v>21.905132010245804</v>
      </c>
      <c r="T88" s="10">
        <v>6.104145487593217</v>
      </c>
      <c r="U88" s="10">
        <v>-2.334</v>
      </c>
    </row>
    <row r="89" spans="1:21" ht="12.75">
      <c r="A89">
        <v>-31.27727345359938</v>
      </c>
      <c r="B89">
        <v>35.353704108599956</v>
      </c>
      <c r="C89">
        <v>95</v>
      </c>
      <c r="D89">
        <v>-6.76401370514077</v>
      </c>
      <c r="E89">
        <v>58.51720033936705</v>
      </c>
      <c r="F89">
        <v>-4.170797435334288</v>
      </c>
      <c r="G89">
        <f t="shared" si="14"/>
        <v>24.513259748458612</v>
      </c>
      <c r="H89">
        <f t="shared" si="15"/>
        <v>23.163496230767095</v>
      </c>
      <c r="I89" s="12">
        <f t="shared" si="16"/>
        <v>7.356164202794776</v>
      </c>
      <c r="J89" s="12">
        <f t="shared" si="17"/>
        <v>32.91404425696854</v>
      </c>
      <c r="K89" s="15">
        <f t="shared" si="23"/>
        <v>-3.430797435334288</v>
      </c>
      <c r="L89">
        <f t="shared" si="20"/>
        <v>32.77020256691766</v>
      </c>
      <c r="M89">
        <f t="shared" si="21"/>
        <v>7.225813797987242</v>
      </c>
      <c r="N89">
        <f t="shared" si="22"/>
        <v>-3.47</v>
      </c>
      <c r="O89" s="8">
        <f t="shared" si="18"/>
        <v>0.13035040480753413</v>
      </c>
      <c r="P89" s="8">
        <f t="shared" si="19"/>
        <v>0.143841690050877</v>
      </c>
      <c r="Q89" s="8">
        <f t="shared" si="24"/>
        <v>0.03920256466571237</v>
      </c>
      <c r="R89">
        <v>85</v>
      </c>
      <c r="S89" s="10">
        <v>21.07755513140169</v>
      </c>
      <c r="T89" s="10">
        <v>4.68655545179209</v>
      </c>
      <c r="U89" s="10">
        <v>-1.901</v>
      </c>
    </row>
    <row r="90" spans="1:21" ht="12.75">
      <c r="A90">
        <v>-31.27727345359938</v>
      </c>
      <c r="B90">
        <v>35.353704108599956</v>
      </c>
      <c r="C90">
        <v>97</v>
      </c>
      <c r="D90">
        <v>-10.83504837584686</v>
      </c>
      <c r="E90">
        <v>57.411375793325014</v>
      </c>
      <c r="F90">
        <v>-4.084468329336871</v>
      </c>
      <c r="G90">
        <f t="shared" si="14"/>
        <v>20.44222507775252</v>
      </c>
      <c r="H90">
        <f t="shared" si="15"/>
        <v>22.057671684725058</v>
      </c>
      <c r="I90" s="12">
        <f t="shared" si="16"/>
        <v>8.489431167126606</v>
      </c>
      <c r="J90" s="12">
        <f t="shared" si="17"/>
        <v>28.85056333486809</v>
      </c>
      <c r="K90" s="15">
        <f t="shared" si="23"/>
        <v>-3.3444683293368707</v>
      </c>
      <c r="L90">
        <f t="shared" si="20"/>
        <v>28.75825531382431</v>
      </c>
      <c r="M90">
        <f t="shared" si="21"/>
        <v>8.422007861840052</v>
      </c>
      <c r="N90">
        <f t="shared" si="22"/>
        <v>-3.315</v>
      </c>
      <c r="O90" s="8">
        <f t="shared" si="18"/>
        <v>0.06742330528655316</v>
      </c>
      <c r="P90" s="8">
        <f t="shared" si="19"/>
        <v>0.092308021043781</v>
      </c>
      <c r="Q90" s="8">
        <f t="shared" si="24"/>
        <v>-0.029468329336870713</v>
      </c>
      <c r="R90">
        <v>86</v>
      </c>
      <c r="S90" s="10">
        <v>22.601052367844897</v>
      </c>
      <c r="T90" s="10">
        <v>2.483820522085404</v>
      </c>
      <c r="U90" s="10">
        <v>-2.019</v>
      </c>
    </row>
    <row r="91" spans="1:21" ht="12.75">
      <c r="A91">
        <v>-31.27727345359938</v>
      </c>
      <c r="B91">
        <v>35.353704108599956</v>
      </c>
      <c r="C91">
        <v>98</v>
      </c>
      <c r="D91">
        <v>-12.183040026239183</v>
      </c>
      <c r="E91">
        <v>60.072700264468274</v>
      </c>
      <c r="F91">
        <v>-4.311501319620587</v>
      </c>
      <c r="G91">
        <f t="shared" si="14"/>
        <v>19.094233427360198</v>
      </c>
      <c r="H91">
        <f t="shared" si="15"/>
        <v>24.718996155868318</v>
      </c>
      <c r="I91" s="12">
        <f t="shared" si="16"/>
        <v>11.465702988875982</v>
      </c>
      <c r="J91" s="12">
        <f t="shared" si="17"/>
        <v>29.054365869921043</v>
      </c>
      <c r="K91" s="15">
        <f t="shared" si="23"/>
        <v>-3.5715013196205865</v>
      </c>
      <c r="L91">
        <f t="shared" si="20"/>
        <v>28.93375817549649</v>
      </c>
      <c r="M91">
        <f t="shared" si="21"/>
        <v>11.396364892451016</v>
      </c>
      <c r="N91">
        <f t="shared" si="22"/>
        <v>-3.637</v>
      </c>
      <c r="O91" s="8">
        <f t="shared" si="18"/>
        <v>0.06933809642496591</v>
      </c>
      <c r="P91" s="8">
        <f t="shared" si="19"/>
        <v>0.1206076944245531</v>
      </c>
      <c r="Q91" s="8">
        <f t="shared" si="24"/>
        <v>0.06549868037941353</v>
      </c>
      <c r="R91">
        <v>87</v>
      </c>
      <c r="S91" s="10">
        <v>24.556865942577264</v>
      </c>
      <c r="T91" s="10">
        <v>0.11464466096985543</v>
      </c>
      <c r="U91" s="10">
        <v>-1.901</v>
      </c>
    </row>
    <row r="92" spans="1:21" ht="12.75">
      <c r="A92">
        <v>-31.27727345359938</v>
      </c>
      <c r="B92">
        <v>35.353704108599956</v>
      </c>
      <c r="C92">
        <v>82</v>
      </c>
      <c r="D92">
        <v>-19.910657305839983</v>
      </c>
      <c r="E92">
        <v>54.43862981348637</v>
      </c>
      <c r="F92">
        <v>-3.4385647853294903</v>
      </c>
      <c r="G92">
        <f t="shared" si="14"/>
        <v>11.366616147759398</v>
      </c>
      <c r="H92">
        <f t="shared" si="15"/>
        <v>19.084925704886416</v>
      </c>
      <c r="I92" s="12">
        <f t="shared" si="16"/>
        <v>10.579809745218457</v>
      </c>
      <c r="J92" s="12">
        <f t="shared" si="17"/>
        <v>19.5320756082532</v>
      </c>
      <c r="K92" s="15">
        <f t="shared" si="23"/>
        <v>-2.6985647853294905</v>
      </c>
      <c r="L92">
        <f t="shared" si="20"/>
        <v>19.445512008711273</v>
      </c>
      <c r="M92">
        <f t="shared" si="21"/>
        <v>10.445590114448576</v>
      </c>
      <c r="N92">
        <f t="shared" si="22"/>
        <v>-2.714</v>
      </c>
      <c r="O92" s="8">
        <f t="shared" si="18"/>
        <v>0.13421963076988064</v>
      </c>
      <c r="P92" s="8">
        <f t="shared" si="19"/>
        <v>0.08656359954192894</v>
      </c>
      <c r="Q92" s="8">
        <f t="shared" si="24"/>
        <v>0.015435214670509456</v>
      </c>
      <c r="R92">
        <v>88</v>
      </c>
      <c r="S92" s="10">
        <v>25.48378043131311</v>
      </c>
      <c r="T92" s="10">
        <v>3.12529999338032</v>
      </c>
      <c r="U92" s="10">
        <v>-2.337</v>
      </c>
    </row>
    <row r="93" spans="1:21" ht="12.75">
      <c r="A93">
        <v>-31.27727345359938</v>
      </c>
      <c r="B93">
        <v>35.353704108599956</v>
      </c>
      <c r="C93">
        <v>90</v>
      </c>
      <c r="D93">
        <v>-9.489774917193422</v>
      </c>
      <c r="E93">
        <v>53.97668293314302</v>
      </c>
      <c r="F93">
        <v>-3.9195275623869925</v>
      </c>
      <c r="G93">
        <f t="shared" si="14"/>
        <v>21.78749853640596</v>
      </c>
      <c r="H93">
        <f t="shared" si="15"/>
        <v>18.62297882454306</v>
      </c>
      <c r="I93" s="12">
        <f t="shared" si="16"/>
        <v>4.8501197404114595</v>
      </c>
      <c r="J93" s="12">
        <f t="shared" si="17"/>
        <v>28.248659636820687</v>
      </c>
      <c r="K93" s="15">
        <f t="shared" si="23"/>
        <v>-3.1795275623869923</v>
      </c>
      <c r="L93">
        <f t="shared" si="20"/>
        <v>28.1177332759421</v>
      </c>
      <c r="M93">
        <f t="shared" si="21"/>
        <v>4.765382434073733</v>
      </c>
      <c r="N93">
        <f t="shared" si="22"/>
        <v>-3.107</v>
      </c>
      <c r="O93" s="8">
        <f t="shared" si="18"/>
        <v>0.08473730633772636</v>
      </c>
      <c r="P93" s="8">
        <f t="shared" si="19"/>
        <v>0.13092636087858622</v>
      </c>
      <c r="Q93" s="8">
        <f t="shared" si="24"/>
        <v>-0.0725275623869921</v>
      </c>
      <c r="R93">
        <v>89</v>
      </c>
      <c r="S93" s="10">
        <v>26.597853002945243</v>
      </c>
      <c r="T93" s="10">
        <v>3.711909152136787</v>
      </c>
      <c r="U93" s="10">
        <v>-2.37</v>
      </c>
    </row>
    <row r="94" spans="1:21" ht="12.75">
      <c r="A94">
        <v>-31.27727345359938</v>
      </c>
      <c r="B94">
        <v>35.353704108599956</v>
      </c>
      <c r="C94">
        <v>93</v>
      </c>
      <c r="D94">
        <v>-4.800284124104557</v>
      </c>
      <c r="E94">
        <v>55.90831171778774</v>
      </c>
      <c r="F94">
        <v>-3.9885854631249504</v>
      </c>
      <c r="G94">
        <f t="shared" si="14"/>
        <v>26.476989329494824</v>
      </c>
      <c r="H94">
        <f t="shared" si="15"/>
        <v>20.554607609187784</v>
      </c>
      <c r="I94" s="12">
        <f t="shared" si="16"/>
        <v>4.109842466535779</v>
      </c>
      <c r="J94" s="12">
        <f t="shared" si="17"/>
        <v>33.26607961305513</v>
      </c>
      <c r="K94" s="15">
        <f t="shared" si="23"/>
        <v>-3.2485854631249502</v>
      </c>
      <c r="L94">
        <f t="shared" si="20"/>
        <v>33.114057245978316</v>
      </c>
      <c r="M94">
        <f t="shared" si="21"/>
        <v>4.186128788041623</v>
      </c>
      <c r="N94">
        <f t="shared" si="22"/>
        <v>-3.164</v>
      </c>
      <c r="O94" s="8">
        <f t="shared" si="18"/>
        <v>-0.0762863215058438</v>
      </c>
      <c r="P94" s="8">
        <f t="shared" si="19"/>
        <v>0.1520223670768175</v>
      </c>
      <c r="Q94" s="8">
        <f t="shared" si="24"/>
        <v>-0.08458546312495008</v>
      </c>
      <c r="R94">
        <v>90</v>
      </c>
      <c r="S94" s="10">
        <v>28.1177332759421</v>
      </c>
      <c r="T94" s="10">
        <v>4.765382434073733</v>
      </c>
      <c r="U94" s="10">
        <v>-3.107</v>
      </c>
    </row>
    <row r="95" spans="1:21" ht="12.75">
      <c r="A95">
        <v>-31.27727345359938</v>
      </c>
      <c r="B95">
        <v>35.353704108599956</v>
      </c>
      <c r="C95">
        <v>92</v>
      </c>
      <c r="D95">
        <v>-5.753405281178983</v>
      </c>
      <c r="E95">
        <v>53.45604982396106</v>
      </c>
      <c r="F95">
        <v>-3.647929842122884</v>
      </c>
      <c r="G95">
        <f t="shared" si="14"/>
        <v>25.5238681724204</v>
      </c>
      <c r="H95">
        <f t="shared" si="15"/>
        <v>18.102345715361103</v>
      </c>
      <c r="I95" s="12">
        <f t="shared" si="16"/>
        <v>2.490762742554285</v>
      </c>
      <c r="J95" s="12">
        <f t="shared" si="17"/>
        <v>31.19228859577077</v>
      </c>
      <c r="K95" s="15">
        <f t="shared" si="23"/>
        <v>-2.9079298421228836</v>
      </c>
      <c r="L95">
        <f t="shared" si="20"/>
        <v>31.065325195139042</v>
      </c>
      <c r="M95">
        <f t="shared" si="21"/>
        <v>2.4670424074708617</v>
      </c>
      <c r="N95">
        <f t="shared" si="22"/>
        <v>-2.849</v>
      </c>
      <c r="O95" s="8">
        <f t="shared" si="18"/>
        <v>0.023720335083423194</v>
      </c>
      <c r="P95" s="8">
        <f t="shared" si="19"/>
        <v>0.12696340063172684</v>
      </c>
      <c r="Q95" s="8">
        <f t="shared" si="24"/>
        <v>-0.058929842122883436</v>
      </c>
      <c r="R95">
        <v>91</v>
      </c>
      <c r="S95" s="10">
        <v>29.249045180177458</v>
      </c>
      <c r="T95" s="10">
        <v>0.010534132041862598</v>
      </c>
      <c r="U95" s="10">
        <v>-2.226</v>
      </c>
    </row>
    <row r="96" spans="1:21" s="12" customFormat="1" ht="12.75">
      <c r="A96">
        <v>-31.27727345359938</v>
      </c>
      <c r="B96">
        <v>35.353704108599956</v>
      </c>
      <c r="C96">
        <v>91</v>
      </c>
      <c r="D96">
        <v>-6.025349362535799</v>
      </c>
      <c r="E96">
        <v>50.40282082196653</v>
      </c>
      <c r="F96">
        <v>-2.9828142497399157</v>
      </c>
      <c r="G96">
        <f t="shared" si="14"/>
        <v>25.251924091063582</v>
      </c>
      <c r="H96">
        <f t="shared" si="15"/>
        <v>15.049116713366573</v>
      </c>
      <c r="I96" s="12">
        <f t="shared" si="16"/>
        <v>0.006781389532118709</v>
      </c>
      <c r="J96" s="12">
        <f t="shared" si="17"/>
        <v>29.396182374011126</v>
      </c>
      <c r="K96" s="15">
        <f t="shared" si="23"/>
        <v>-2.242814249739916</v>
      </c>
      <c r="L96">
        <f t="shared" si="20"/>
        <v>29.249045180177458</v>
      </c>
      <c r="M96">
        <f t="shared" si="21"/>
        <v>0.010534132041862598</v>
      </c>
      <c r="N96">
        <f t="shared" si="22"/>
        <v>-2.226</v>
      </c>
      <c r="O96" s="8">
        <f t="shared" si="18"/>
        <v>-0.0037527425097438893</v>
      </c>
      <c r="P96" s="8">
        <f t="shared" si="19"/>
        <v>0.14713719383366808</v>
      </c>
      <c r="Q96" s="8">
        <f t="shared" si="24"/>
        <v>-0.016814249739915965</v>
      </c>
      <c r="R96" s="12">
        <v>92</v>
      </c>
      <c r="S96" s="13">
        <v>31.065325195139042</v>
      </c>
      <c r="T96" s="13">
        <v>2.4670424074708617</v>
      </c>
      <c r="U96" s="13">
        <v>-2.849</v>
      </c>
    </row>
    <row r="97" spans="1:21" ht="12.75">
      <c r="A97">
        <v>-31.27727345359938</v>
      </c>
      <c r="B97">
        <v>35.353704108599956</v>
      </c>
      <c r="C97">
        <v>87</v>
      </c>
      <c r="D97">
        <v>-10.102630807085825</v>
      </c>
      <c r="E97">
        <v>48.08042614727714</v>
      </c>
      <c r="F97">
        <v>-2.6355359746232554</v>
      </c>
      <c r="G97">
        <f t="shared" si="14"/>
        <v>21.174642646513554</v>
      </c>
      <c r="H97">
        <f t="shared" si="15"/>
        <v>12.726722038677181</v>
      </c>
      <c r="I97" s="12">
        <f t="shared" si="16"/>
        <v>0.09804276230513054</v>
      </c>
      <c r="J97" s="12">
        <f t="shared" si="17"/>
        <v>24.704763360009373</v>
      </c>
      <c r="K97" s="15">
        <f t="shared" si="23"/>
        <v>-1.8955359746232554</v>
      </c>
      <c r="L97">
        <f t="shared" si="20"/>
        <v>24.556865942577264</v>
      </c>
      <c r="M97">
        <f t="shared" si="21"/>
        <v>0.11464466096985543</v>
      </c>
      <c r="N97">
        <f t="shared" si="22"/>
        <v>-1.901</v>
      </c>
      <c r="O97" s="8">
        <f t="shared" si="18"/>
        <v>-0.01660189866472489</v>
      </c>
      <c r="P97" s="8">
        <f t="shared" si="19"/>
        <v>0.14789741743210882</v>
      </c>
      <c r="Q97" s="8">
        <f t="shared" si="24"/>
        <v>0.005464025376744619</v>
      </c>
      <c r="R97">
        <v>93</v>
      </c>
      <c r="S97" s="10">
        <v>33.114057245978316</v>
      </c>
      <c r="T97" s="10">
        <v>4.186128788041623</v>
      </c>
      <c r="U97" s="10">
        <v>-3.164</v>
      </c>
    </row>
    <row r="98" spans="1:21" ht="12.75">
      <c r="A98" s="9"/>
      <c r="B98" s="9"/>
      <c r="K98" s="15"/>
      <c r="O98" s="8"/>
      <c r="P98" s="8"/>
      <c r="Q98" s="8"/>
      <c r="R98">
        <v>94</v>
      </c>
      <c r="S98" s="10">
        <v>30.487994702692806</v>
      </c>
      <c r="T98" s="10">
        <v>5.754134055492223</v>
      </c>
      <c r="U98" s="10">
        <v>-3.369</v>
      </c>
    </row>
    <row r="99" spans="1:21" ht="12.75">
      <c r="A99" s="9"/>
      <c r="B99" s="9"/>
      <c r="K99" s="15"/>
      <c r="N99" t="s">
        <v>59</v>
      </c>
      <c r="O99" s="8">
        <f>AVERAGE(O2:O97)</f>
        <v>0.1614647511144646</v>
      </c>
      <c r="P99" s="8">
        <f>AVERAGE(P2:P97)</f>
        <v>0.042388028021338335</v>
      </c>
      <c r="Q99" s="8">
        <f>AVERAGE(Q2:Q97)</f>
        <v>0.0006107363088496409</v>
      </c>
      <c r="R99">
        <v>95</v>
      </c>
      <c r="S99" s="10">
        <v>32.77020256691766</v>
      </c>
      <c r="T99" s="10">
        <v>7.225813797987242</v>
      </c>
      <c r="U99" s="10">
        <v>-3.47</v>
      </c>
    </row>
    <row r="100" spans="1:21" ht="12.75">
      <c r="A100" s="9"/>
      <c r="B100" s="9"/>
      <c r="K100" s="15"/>
      <c r="N100" t="s">
        <v>76</v>
      </c>
      <c r="O100" s="8">
        <f>STDEV(O2:O97)</f>
        <v>0.128046067665578</v>
      </c>
      <c r="P100" s="8">
        <f>STDEV(P2:P97)</f>
        <v>0.1368753479507008</v>
      </c>
      <c r="Q100" s="8">
        <f>STDEV(Q2:Q97)</f>
        <v>0.06392548652011558</v>
      </c>
      <c r="R100">
        <v>96</v>
      </c>
      <c r="S100" s="10">
        <v>31.055187741374038</v>
      </c>
      <c r="T100" s="10">
        <v>9.281504472229251</v>
      </c>
      <c r="U100" s="10">
        <v>-3.4240000000000004</v>
      </c>
    </row>
    <row r="101" spans="1:21" ht="12.75">
      <c r="A101" s="9"/>
      <c r="B101" s="9"/>
      <c r="K101" s="15"/>
      <c r="N101" t="s">
        <v>61</v>
      </c>
      <c r="O101" s="8">
        <f>MIN(O2:O97)</f>
        <v>-0.17311042871283533</v>
      </c>
      <c r="P101" s="8">
        <f>MIN(P2:P97)</f>
        <v>-0.4909268722452804</v>
      </c>
      <c r="Q101" s="8">
        <f>MIN(Q2:Q97)</f>
        <v>-0.20330503559891688</v>
      </c>
      <c r="R101">
        <v>97</v>
      </c>
      <c r="S101" s="10">
        <v>28.75825531382431</v>
      </c>
      <c r="T101" s="10">
        <v>8.422007861840052</v>
      </c>
      <c r="U101" s="10">
        <v>-3.315</v>
      </c>
    </row>
    <row r="102" spans="1:21" ht="12.75">
      <c r="A102" s="9"/>
      <c r="B102" s="9"/>
      <c r="K102" s="15"/>
      <c r="N102" t="s">
        <v>62</v>
      </c>
      <c r="O102" s="8">
        <f>MAX(O2:O97)</f>
        <v>0.500870304375443</v>
      </c>
      <c r="P102" s="8">
        <f>MAX(P2:P97)</f>
        <v>0.35638491917521264</v>
      </c>
      <c r="Q102" s="8">
        <f>MAX(Q2:Q97)</f>
        <v>0.14482826075870237</v>
      </c>
      <c r="R102">
        <v>98</v>
      </c>
      <c r="S102" s="10">
        <v>28.93375817549649</v>
      </c>
      <c r="T102" s="10">
        <v>11.396364892451016</v>
      </c>
      <c r="U102" s="10">
        <v>-3.637</v>
      </c>
    </row>
    <row r="103" spans="1:21" ht="12.75">
      <c r="A103" s="9"/>
      <c r="B103" s="9"/>
      <c r="K103" s="15"/>
      <c r="O103" s="8"/>
      <c r="P103" s="8"/>
      <c r="Q103" s="8"/>
      <c r="R103">
        <v>99</v>
      </c>
      <c r="S103" s="10">
        <v>31.08431057870156</v>
      </c>
      <c r="T103" s="10">
        <v>13.097406444285923</v>
      </c>
      <c r="U103" s="10">
        <v>-3.63</v>
      </c>
    </row>
    <row r="104" spans="1:21" ht="12.75">
      <c r="A104" s="9"/>
      <c r="B104" s="9"/>
      <c r="K104" s="15"/>
      <c r="O104" s="8"/>
      <c r="P104" s="8"/>
      <c r="Q104" s="8"/>
      <c r="R104">
        <v>100</v>
      </c>
      <c r="S104" s="10">
        <v>33.34888514162211</v>
      </c>
      <c r="T104" s="10">
        <v>14.117243219938354</v>
      </c>
      <c r="U104" s="10">
        <v>-3.697</v>
      </c>
    </row>
    <row r="105" spans="1:21" ht="12.75">
      <c r="A105" s="9"/>
      <c r="B105" s="9"/>
      <c r="K105" s="15"/>
      <c r="O105" s="8"/>
      <c r="P105" s="8"/>
      <c r="Q105" s="8"/>
      <c r="R105">
        <v>101</v>
      </c>
      <c r="S105" s="10">
        <v>32.227680549748015</v>
      </c>
      <c r="T105" s="10">
        <v>16.05383978689813</v>
      </c>
      <c r="U105" s="10">
        <v>-3.589</v>
      </c>
    </row>
    <row r="106" spans="1:21" ht="12.75">
      <c r="A106" s="9"/>
      <c r="B106" s="9"/>
      <c r="K106" s="15"/>
      <c r="O106" s="8"/>
      <c r="P106" s="8"/>
      <c r="Q106" s="8"/>
      <c r="R106">
        <v>102</v>
      </c>
      <c r="S106" s="10">
        <v>28.953943168923587</v>
      </c>
      <c r="T106" s="10">
        <v>17.9495023521752</v>
      </c>
      <c r="U106" s="10">
        <v>-3.445</v>
      </c>
    </row>
    <row r="107" spans="1:21" ht="12.75">
      <c r="A107" s="9"/>
      <c r="B107" s="9"/>
      <c r="K107" s="15"/>
      <c r="O107" s="8"/>
      <c r="P107" s="8"/>
      <c r="Q107" s="8"/>
      <c r="R107">
        <v>103</v>
      </c>
      <c r="S107" s="10">
        <v>33.830133410803654</v>
      </c>
      <c r="T107" s="10">
        <v>20.57664885075376</v>
      </c>
      <c r="U107" s="10">
        <v>-3.7470000000000003</v>
      </c>
    </row>
    <row r="108" spans="1:21" ht="12.75">
      <c r="A108" s="9"/>
      <c r="B108" s="9"/>
      <c r="K108" s="15"/>
      <c r="O108" s="8"/>
      <c r="P108" s="8"/>
      <c r="Q108" s="8"/>
      <c r="R108">
        <v>104</v>
      </c>
      <c r="S108" s="10">
        <v>32.8234929037804</v>
      </c>
      <c r="T108" s="10">
        <v>22.27505836839665</v>
      </c>
      <c r="U108" s="10">
        <v>-3.4410000000000003</v>
      </c>
    </row>
    <row r="109" spans="1:21" ht="12.75">
      <c r="A109" s="9"/>
      <c r="B109" s="9"/>
      <c r="K109" s="15"/>
      <c r="O109" s="8"/>
      <c r="P109" s="8"/>
      <c r="Q109" s="8"/>
      <c r="R109">
        <v>105</v>
      </c>
      <c r="S109" s="10">
        <v>30.979087183338116</v>
      </c>
      <c r="T109" s="10">
        <v>23.708042854844347</v>
      </c>
      <c r="U109" s="10">
        <v>-3.2910000000000004</v>
      </c>
    </row>
    <row r="110" spans="1:21" ht="12.75">
      <c r="A110" s="9"/>
      <c r="B110" s="9"/>
      <c r="K110" s="15"/>
      <c r="O110" s="8"/>
      <c r="P110" s="8"/>
      <c r="Q110" s="8"/>
      <c r="R110">
        <v>106</v>
      </c>
      <c r="S110" s="10">
        <v>29.773452368739193</v>
      </c>
      <c r="T110" s="10">
        <v>25.31048745414475</v>
      </c>
      <c r="U110" s="10">
        <v>-2.8110000000000004</v>
      </c>
    </row>
    <row r="111" spans="1:21" ht="12.75">
      <c r="A111" s="9"/>
      <c r="B111" s="9"/>
      <c r="K111" s="15"/>
      <c r="O111" s="8"/>
      <c r="P111" s="8"/>
      <c r="Q111" s="8"/>
      <c r="R111">
        <v>107</v>
      </c>
      <c r="S111" s="10">
        <v>26.201740731434665</v>
      </c>
      <c r="T111" s="10">
        <v>24.479061582558217</v>
      </c>
      <c r="U111" s="10">
        <v>-3.091</v>
      </c>
    </row>
    <row r="112" spans="1:21" ht="12.75">
      <c r="A112" s="9"/>
      <c r="B112" s="9"/>
      <c r="K112" s="15"/>
      <c r="O112" s="8"/>
      <c r="P112" s="8"/>
      <c r="Q112" s="8"/>
      <c r="R112">
        <v>108</v>
      </c>
      <c r="S112" s="10">
        <v>27.778592463371552</v>
      </c>
      <c r="T112" s="10">
        <v>26.89502238842566</v>
      </c>
      <c r="U112" s="10">
        <v>-2.708</v>
      </c>
    </row>
    <row r="113" spans="1:21" ht="12.75">
      <c r="A113" s="9"/>
      <c r="B113" s="9"/>
      <c r="K113" s="15"/>
      <c r="O113" s="8"/>
      <c r="P113" s="8"/>
      <c r="Q113" s="8"/>
      <c r="R113">
        <v>109</v>
      </c>
      <c r="S113" s="10">
        <v>25.65885146924155</v>
      </c>
      <c r="T113" s="10">
        <v>28.6088444205529</v>
      </c>
      <c r="U113" s="10">
        <v>-2.339</v>
      </c>
    </row>
    <row r="114" spans="1:21" ht="12.75">
      <c r="A114" s="9"/>
      <c r="B114" s="9"/>
      <c r="K114" s="15"/>
      <c r="O114" s="8"/>
      <c r="P114" s="8"/>
      <c r="Q114" s="8"/>
      <c r="R114">
        <v>110</v>
      </c>
      <c r="S114" s="10">
        <v>24.65180542005836</v>
      </c>
      <c r="T114" s="10">
        <v>26.81477454877406</v>
      </c>
      <c r="U114" s="10">
        <v>-2.62</v>
      </c>
    </row>
    <row r="115" spans="1:21" ht="12.75">
      <c r="A115" s="9"/>
      <c r="B115" s="9"/>
      <c r="C115" s="9"/>
      <c r="D115" s="9"/>
      <c r="E115" s="9"/>
      <c r="F115" s="9"/>
      <c r="K115" s="15"/>
      <c r="O115" s="8"/>
      <c r="P115" s="8"/>
      <c r="Q115" s="8"/>
      <c r="R115">
        <v>111</v>
      </c>
      <c r="S115" s="10">
        <v>22.97931605231217</v>
      </c>
      <c r="T115" s="10">
        <v>28.453307320730712</v>
      </c>
      <c r="U115" s="10">
        <v>-2.452</v>
      </c>
    </row>
    <row r="116" spans="1:21" ht="12.75">
      <c r="A116" s="9"/>
      <c r="B116" s="9"/>
      <c r="C116" s="9"/>
      <c r="D116" s="9"/>
      <c r="E116" s="9"/>
      <c r="F116" s="9"/>
      <c r="K116" s="15"/>
      <c r="O116" s="8"/>
      <c r="P116" s="8"/>
      <c r="Q116" s="8"/>
      <c r="R116">
        <v>112</v>
      </c>
      <c r="S116" s="10">
        <v>23.63708756995342</v>
      </c>
      <c r="T116" s="10">
        <v>30.963695663314375</v>
      </c>
      <c r="U116" s="10">
        <v>-2.035</v>
      </c>
    </row>
    <row r="117" spans="1:21" ht="12.75">
      <c r="A117" s="9"/>
      <c r="B117" s="9"/>
      <c r="C117" s="9"/>
      <c r="D117" s="9"/>
      <c r="E117" s="9"/>
      <c r="F117" s="9"/>
      <c r="K117" s="15"/>
      <c r="O117" s="8"/>
      <c r="P117" s="8"/>
      <c r="Q117" s="8"/>
      <c r="R117">
        <v>113</v>
      </c>
      <c r="S117" s="10">
        <v>21.396525048540095</v>
      </c>
      <c r="T117" s="10">
        <v>31.895715291668818</v>
      </c>
      <c r="U117" s="10">
        <v>-1.9509999999999998</v>
      </c>
    </row>
    <row r="118" spans="1:21" ht="12.75">
      <c r="A118" s="9"/>
      <c r="B118" s="9"/>
      <c r="C118" s="9"/>
      <c r="D118" s="9"/>
      <c r="E118" s="9"/>
      <c r="F118" s="9"/>
      <c r="K118" s="15"/>
      <c r="O118" s="8"/>
      <c r="P118" s="8"/>
      <c r="Q118" s="8"/>
      <c r="R118">
        <v>114</v>
      </c>
      <c r="S118" s="10">
        <v>19.2186760309999</v>
      </c>
      <c r="T118" s="10">
        <v>30.360962328876695</v>
      </c>
      <c r="U118" s="10">
        <v>-2.035</v>
      </c>
    </row>
    <row r="119" spans="1:21" ht="12.75">
      <c r="A119" s="9"/>
      <c r="B119" s="9"/>
      <c r="C119" s="9"/>
      <c r="D119" s="9"/>
      <c r="E119" s="9"/>
      <c r="F119" s="9"/>
      <c r="K119" s="15"/>
      <c r="O119" s="8"/>
      <c r="P119" s="8"/>
      <c r="Q119" s="8"/>
      <c r="R119">
        <v>115</v>
      </c>
      <c r="S119" s="10">
        <v>19.979729741083933</v>
      </c>
      <c r="T119" s="10">
        <v>34.00055114911002</v>
      </c>
      <c r="U119" s="10">
        <v>-1.87</v>
      </c>
    </row>
    <row r="120" spans="1:21" ht="12.75">
      <c r="A120" s="9"/>
      <c r="B120" s="9"/>
      <c r="C120" s="9"/>
      <c r="D120" s="9"/>
      <c r="E120" s="9"/>
      <c r="F120" s="9"/>
      <c r="K120" s="15"/>
      <c r="O120" s="8"/>
      <c r="P120" s="8"/>
      <c r="Q120" s="8"/>
      <c r="R120">
        <v>116</v>
      </c>
      <c r="S120" s="10">
        <v>16.274327125801403</v>
      </c>
      <c r="T120" s="10">
        <v>33.46331136218298</v>
      </c>
      <c r="U120" s="10">
        <v>-1.7069999999999999</v>
      </c>
    </row>
    <row r="121" spans="1:21" ht="12.75">
      <c r="A121" s="9"/>
      <c r="B121" s="9"/>
      <c r="C121" s="9"/>
      <c r="D121" s="9"/>
      <c r="E121" s="9"/>
      <c r="F121" s="9"/>
      <c r="K121" s="15"/>
      <c r="O121" s="8"/>
      <c r="P121" s="8"/>
      <c r="Q121" s="8"/>
      <c r="R121">
        <v>117</v>
      </c>
      <c r="S121" s="10">
        <v>18.380197551042947</v>
      </c>
      <c r="T121" s="10">
        <v>35.780843401248035</v>
      </c>
      <c r="U121" s="10">
        <v>-1.744</v>
      </c>
    </row>
    <row r="122" spans="1:21" ht="12.75">
      <c r="A122" s="9"/>
      <c r="B122" s="9"/>
      <c r="C122" s="9"/>
      <c r="D122" s="9"/>
      <c r="E122" s="9"/>
      <c r="F122" s="9"/>
      <c r="K122" s="15"/>
      <c r="O122" s="8"/>
      <c r="P122" s="8"/>
      <c r="Q122" s="8"/>
      <c r="R122">
        <v>118</v>
      </c>
      <c r="S122" s="10">
        <v>16.131400370125096</v>
      </c>
      <c r="T122" s="10">
        <v>36.49493599965245</v>
      </c>
      <c r="U122" s="10">
        <v>-1.669</v>
      </c>
    </row>
    <row r="123" spans="1:21" ht="12.75">
      <c r="A123" s="9"/>
      <c r="B123" s="9"/>
      <c r="C123" s="9"/>
      <c r="D123" s="9"/>
      <c r="E123" s="9"/>
      <c r="F123" s="9"/>
      <c r="K123" s="15"/>
      <c r="O123" s="8"/>
      <c r="P123" s="8"/>
      <c r="Q123" s="8"/>
      <c r="R123">
        <v>119</v>
      </c>
      <c r="S123" s="10">
        <v>16.801403011344465</v>
      </c>
      <c r="T123" s="10">
        <v>38.73518474940303</v>
      </c>
      <c r="U123" s="10">
        <v>-1.371</v>
      </c>
    </row>
    <row r="124" spans="1:21" ht="12.75">
      <c r="A124" s="9"/>
      <c r="B124" s="9"/>
      <c r="C124" s="9"/>
      <c r="D124" s="9"/>
      <c r="E124" s="9"/>
      <c r="F124" s="9"/>
      <c r="K124" s="15"/>
      <c r="O124" s="8"/>
      <c r="P124" s="8"/>
      <c r="Q124" s="8"/>
      <c r="R124">
        <v>120</v>
      </c>
      <c r="S124" s="10">
        <v>20.299868518053966</v>
      </c>
      <c r="T124" s="10">
        <v>37.82627008984261</v>
      </c>
      <c r="U124" s="10">
        <v>-1.6239999999999999</v>
      </c>
    </row>
    <row r="125" spans="1:21" ht="12.75">
      <c r="A125" s="9"/>
      <c r="B125" s="9"/>
      <c r="C125" s="9"/>
      <c r="D125" s="9"/>
      <c r="E125" s="9"/>
      <c r="F125" s="9"/>
      <c r="K125" s="15"/>
      <c r="O125" s="8"/>
      <c r="P125" s="8"/>
      <c r="Q125" s="8"/>
      <c r="R125">
        <v>121</v>
      </c>
      <c r="S125" s="10">
        <v>21.784521625820933</v>
      </c>
      <c r="T125" s="10">
        <v>39.79415258369174</v>
      </c>
      <c r="U125" s="10">
        <v>-1.484</v>
      </c>
    </row>
    <row r="126" spans="1:21" ht="12.75">
      <c r="A126" s="9"/>
      <c r="B126" s="9"/>
      <c r="C126" s="9"/>
      <c r="D126" s="9"/>
      <c r="E126" s="9"/>
      <c r="F126" s="9"/>
      <c r="K126" s="15"/>
      <c r="O126" s="8"/>
      <c r="P126" s="8"/>
      <c r="Q126" s="8"/>
      <c r="R126">
        <v>122</v>
      </c>
      <c r="S126" s="10">
        <v>21.96114407035547</v>
      </c>
      <c r="T126" s="10">
        <v>35.36710915583985</v>
      </c>
      <c r="U126" s="10">
        <v>-1.695</v>
      </c>
    </row>
    <row r="127" spans="1:21" ht="12.75">
      <c r="A127" s="9"/>
      <c r="B127" s="9"/>
      <c r="C127" s="9"/>
      <c r="D127" s="9"/>
      <c r="E127" s="9"/>
      <c r="F127" s="9"/>
      <c r="K127" s="15"/>
      <c r="O127" s="8"/>
      <c r="P127" s="8"/>
      <c r="Q127" s="8"/>
      <c r="R127">
        <v>123</v>
      </c>
      <c r="S127" s="10">
        <v>25.435586460704787</v>
      </c>
      <c r="T127" s="10">
        <v>38.699063664254346</v>
      </c>
      <c r="U127" s="10">
        <v>-1.558</v>
      </c>
    </row>
    <row r="128" spans="1:21" ht="12.75">
      <c r="A128" s="9"/>
      <c r="B128" s="9"/>
      <c r="C128" s="9"/>
      <c r="D128" s="9"/>
      <c r="E128" s="9"/>
      <c r="F128" s="9"/>
      <c r="K128" s="15"/>
      <c r="O128" s="8"/>
      <c r="P128" s="8"/>
      <c r="Q128" s="8"/>
      <c r="R128">
        <v>124</v>
      </c>
      <c r="S128" s="10">
        <v>25.816054387477138</v>
      </c>
      <c r="T128" s="10">
        <v>38.21603765388064</v>
      </c>
      <c r="U128" s="10">
        <v>-1.393</v>
      </c>
    </row>
    <row r="129" spans="1:21" ht="12.75">
      <c r="A129" s="9"/>
      <c r="B129" s="9"/>
      <c r="C129" s="9"/>
      <c r="D129" s="9"/>
      <c r="E129" s="9"/>
      <c r="F129" s="9"/>
      <c r="K129" s="15"/>
      <c r="O129" s="8"/>
      <c r="P129" s="8"/>
      <c r="Q129" s="8"/>
      <c r="R129">
        <v>125</v>
      </c>
      <c r="S129" s="10">
        <v>26.207753953981065</v>
      </c>
      <c r="T129" s="10">
        <v>36.08761002072027</v>
      </c>
      <c r="U129" s="10">
        <v>-1.827</v>
      </c>
    </row>
    <row r="130" spans="1:21" ht="12.75">
      <c r="A130" s="9"/>
      <c r="B130" s="9"/>
      <c r="C130" s="9"/>
      <c r="D130" s="9"/>
      <c r="E130" s="9"/>
      <c r="F130" s="9"/>
      <c r="K130" s="15"/>
      <c r="O130" s="8"/>
      <c r="P130" s="8"/>
      <c r="Q130" s="8"/>
      <c r="R130">
        <v>126</v>
      </c>
      <c r="S130" s="10">
        <v>24.358818761224292</v>
      </c>
      <c r="T130" s="10">
        <v>33.762443434648326</v>
      </c>
      <c r="U130" s="10">
        <v>-1.949</v>
      </c>
    </row>
    <row r="131" spans="1:21" ht="12.75">
      <c r="A131" s="9"/>
      <c r="B131" s="9"/>
      <c r="C131" s="9"/>
      <c r="D131" s="9"/>
      <c r="E131" s="9"/>
      <c r="F131" s="9"/>
      <c r="K131" s="15"/>
      <c r="O131" s="8"/>
      <c r="P131" s="8"/>
      <c r="Q131" s="8"/>
      <c r="R131">
        <v>127</v>
      </c>
      <c r="S131" s="10">
        <v>26.395395837663834</v>
      </c>
      <c r="T131" s="10">
        <v>32.07207524643579</v>
      </c>
      <c r="U131" s="10">
        <v>-2.07</v>
      </c>
    </row>
    <row r="132" spans="1:21" ht="12.75">
      <c r="A132" s="9"/>
      <c r="B132" s="9"/>
      <c r="C132" s="9"/>
      <c r="D132" s="9"/>
      <c r="E132" s="9"/>
      <c r="F132" s="9"/>
      <c r="K132" s="15"/>
      <c r="O132" s="8"/>
      <c r="P132" s="8"/>
      <c r="Q132" s="8"/>
      <c r="R132">
        <v>128</v>
      </c>
      <c r="S132" s="10">
        <v>28.331497186411433</v>
      </c>
      <c r="T132" s="10">
        <v>33.71071210900715</v>
      </c>
      <c r="U132" s="10">
        <v>-2.0570000000000004</v>
      </c>
    </row>
    <row r="133" spans="1:21" ht="12.75">
      <c r="A133" s="9"/>
      <c r="B133" s="9"/>
      <c r="C133" s="9"/>
      <c r="D133" s="9"/>
      <c r="E133" s="9"/>
      <c r="F133" s="9"/>
      <c r="K133" s="15"/>
      <c r="O133" s="8"/>
      <c r="P133" s="8"/>
      <c r="Q133" s="8"/>
      <c r="R133">
        <v>129</v>
      </c>
      <c r="S133" s="10">
        <v>27.509801562076355</v>
      </c>
      <c r="T133" s="10">
        <v>29.647922759194806</v>
      </c>
      <c r="U133" s="10">
        <v>-2.454</v>
      </c>
    </row>
    <row r="134" spans="1:21" ht="12.75">
      <c r="A134" s="9"/>
      <c r="B134" s="9"/>
      <c r="C134" s="9"/>
      <c r="D134" s="9"/>
      <c r="E134" s="9"/>
      <c r="F134" s="9"/>
      <c r="K134" s="15"/>
      <c r="O134" s="8"/>
      <c r="P134" s="8"/>
      <c r="Q134" s="8"/>
      <c r="R134">
        <v>130</v>
      </c>
      <c r="S134" s="10">
        <v>31.49438636684774</v>
      </c>
      <c r="T134" s="10">
        <v>29.782079136549804</v>
      </c>
      <c r="U134" s="10">
        <v>-2.438</v>
      </c>
    </row>
    <row r="135" spans="1:21" ht="12.75">
      <c r="A135" s="9"/>
      <c r="B135" s="9"/>
      <c r="C135" s="9"/>
      <c r="D135" s="9"/>
      <c r="E135" s="9"/>
      <c r="F135" s="9"/>
      <c r="K135" s="15"/>
      <c r="O135" s="8"/>
      <c r="P135" s="8"/>
      <c r="Q135" s="8"/>
      <c r="R135">
        <v>131</v>
      </c>
      <c r="S135" s="10">
        <v>29.438465378674106</v>
      </c>
      <c r="T135" s="10">
        <v>27.94706036542316</v>
      </c>
      <c r="U135" s="10">
        <v>-2.579</v>
      </c>
    </row>
    <row r="136" spans="1:21" ht="12.75">
      <c r="A136" s="9"/>
      <c r="B136" s="9"/>
      <c r="C136" s="9"/>
      <c r="D136" s="9"/>
      <c r="E136" s="9"/>
      <c r="F136" s="9"/>
      <c r="K136" s="15"/>
      <c r="O136" s="8"/>
      <c r="P136" s="8"/>
      <c r="Q136" s="8"/>
      <c r="R136">
        <v>132</v>
      </c>
      <c r="S136" s="10">
        <v>31.47069718393382</v>
      </c>
      <c r="T136" s="10">
        <v>26.496149310364704</v>
      </c>
      <c r="U136" s="10">
        <v>-2.6310000000000002</v>
      </c>
    </row>
    <row r="137" spans="1:21" ht="12.75">
      <c r="A137" s="9"/>
      <c r="B137" s="9"/>
      <c r="C137" s="9"/>
      <c r="D137" s="9"/>
      <c r="E137" s="9"/>
      <c r="F137" s="9"/>
      <c r="K137" s="15"/>
      <c r="O137" s="8"/>
      <c r="P137" s="8"/>
      <c r="Q137" s="8"/>
      <c r="R137">
        <v>133</v>
      </c>
      <c r="S137" s="10">
        <v>35.37355067087948</v>
      </c>
      <c r="T137" s="10">
        <v>26.276525018820927</v>
      </c>
      <c r="U137" s="10">
        <v>-3.0570000000000004</v>
      </c>
    </row>
    <row r="138" spans="1:21" ht="12.75">
      <c r="A138" s="9"/>
      <c r="B138" s="9"/>
      <c r="C138" s="9"/>
      <c r="D138" s="9"/>
      <c r="E138" s="9"/>
      <c r="F138" s="9"/>
      <c r="K138" s="15"/>
      <c r="O138" s="8"/>
      <c r="P138" s="8"/>
      <c r="Q138" s="8"/>
      <c r="R138">
        <v>134</v>
      </c>
      <c r="S138" s="10">
        <v>37.590960196795216</v>
      </c>
      <c r="T138" s="10">
        <v>25.027326089755523</v>
      </c>
      <c r="U138" s="10">
        <v>-3.488</v>
      </c>
    </row>
    <row r="139" spans="1:21" ht="12.75">
      <c r="A139" s="9"/>
      <c r="B139" s="9"/>
      <c r="C139" s="9"/>
      <c r="D139" s="9"/>
      <c r="E139" s="9"/>
      <c r="F139" s="9"/>
      <c r="K139" s="15"/>
      <c r="O139" s="8"/>
      <c r="P139" s="8"/>
      <c r="Q139" s="8"/>
      <c r="R139">
        <v>135</v>
      </c>
      <c r="S139" s="10">
        <v>35.61602325918574</v>
      </c>
      <c r="T139" s="10">
        <v>23.58049745703301</v>
      </c>
      <c r="U139" s="10">
        <v>-3.3890000000000002</v>
      </c>
    </row>
    <row r="140" spans="1:21" ht="12.75">
      <c r="A140" s="9"/>
      <c r="B140" s="9"/>
      <c r="C140" s="9"/>
      <c r="D140" s="9"/>
      <c r="E140" s="9"/>
      <c r="F140" s="9"/>
      <c r="K140" s="15"/>
      <c r="O140" s="8"/>
      <c r="P140" s="8"/>
      <c r="Q140" s="8"/>
      <c r="R140">
        <v>136</v>
      </c>
      <c r="S140" s="10">
        <v>37.54944148088635</v>
      </c>
      <c r="T140" s="10">
        <v>21.66057480755049</v>
      </c>
      <c r="U140" s="10">
        <v>-3.745</v>
      </c>
    </row>
    <row r="141" spans="1:21" ht="12.75">
      <c r="A141" s="9"/>
      <c r="B141" s="9"/>
      <c r="C141" s="9"/>
      <c r="D141" s="9"/>
      <c r="E141" s="9"/>
      <c r="F141" s="9"/>
      <c r="K141" s="15"/>
      <c r="O141" s="8"/>
      <c r="P141" s="8"/>
      <c r="Q141" s="8"/>
      <c r="R141">
        <v>137</v>
      </c>
      <c r="S141" s="10">
        <v>38.3668394921669</v>
      </c>
      <c r="T141" s="10">
        <v>17.500976089987144</v>
      </c>
      <c r="U141" s="10">
        <v>-3.757</v>
      </c>
    </row>
    <row r="142" spans="1:21" ht="12.75">
      <c r="A142" s="9"/>
      <c r="B142" s="9"/>
      <c r="C142" s="9"/>
      <c r="D142" s="9"/>
      <c r="E142" s="9"/>
      <c r="F142" s="9"/>
      <c r="K142" s="15"/>
      <c r="O142" s="8"/>
      <c r="P142" s="8"/>
      <c r="Q142" s="8"/>
      <c r="R142">
        <v>138</v>
      </c>
      <c r="S142" s="10">
        <v>36.45444770266232</v>
      </c>
      <c r="T142" s="10">
        <v>14.741437243832689</v>
      </c>
      <c r="U142" s="10">
        <v>-3.9060000000000006</v>
      </c>
    </row>
    <row r="143" spans="1:21" ht="12.75">
      <c r="A143" s="9"/>
      <c r="B143" s="9"/>
      <c r="C143" s="9"/>
      <c r="D143" s="9"/>
      <c r="E143" s="9"/>
      <c r="F143" s="9"/>
      <c r="K143" s="15"/>
      <c r="O143" s="8"/>
      <c r="P143" s="8"/>
      <c r="Q143" s="8"/>
      <c r="R143">
        <v>139</v>
      </c>
      <c r="S143" s="10">
        <v>33.919657120671474</v>
      </c>
      <c r="T143" s="10">
        <v>9.410144182534097</v>
      </c>
      <c r="U143" s="10">
        <v>-3.753</v>
      </c>
    </row>
    <row r="144" spans="1:21" ht="12.75">
      <c r="A144" s="9"/>
      <c r="B144" s="9"/>
      <c r="C144" s="9"/>
      <c r="D144" s="9"/>
      <c r="E144" s="9"/>
      <c r="F144" s="9"/>
      <c r="K144" s="15"/>
      <c r="O144" s="8"/>
      <c r="P144" s="8"/>
      <c r="Q144" s="8"/>
      <c r="R144">
        <v>140</v>
      </c>
      <c r="S144" s="10">
        <v>34.786104432780384</v>
      </c>
      <c r="T144" s="10">
        <v>9.254253017488576</v>
      </c>
      <c r="U144" s="10">
        <v>-3.7870000000000004</v>
      </c>
    </row>
    <row r="145" spans="1:21" ht="12.75">
      <c r="A145" s="9"/>
      <c r="B145" s="9"/>
      <c r="C145" s="9"/>
      <c r="D145" s="9"/>
      <c r="E145" s="9"/>
      <c r="F145" s="9"/>
      <c r="K145" s="15"/>
      <c r="O145" s="8"/>
      <c r="P145" s="8"/>
      <c r="Q145" s="8"/>
      <c r="R145">
        <v>141</v>
      </c>
      <c r="S145" s="10">
        <v>36.46930475913621</v>
      </c>
      <c r="T145" s="10">
        <v>7.4118997230969565</v>
      </c>
      <c r="U145" s="10">
        <v>-3.813</v>
      </c>
    </row>
    <row r="146" spans="1:21" ht="12.75">
      <c r="A146" s="9"/>
      <c r="B146" s="9"/>
      <c r="C146" s="9"/>
      <c r="D146" s="9"/>
      <c r="E146" s="9"/>
      <c r="F146" s="9"/>
      <c r="K146" s="15"/>
      <c r="O146" s="8"/>
      <c r="P146" s="8"/>
      <c r="Q146" s="8"/>
      <c r="R146">
        <v>142</v>
      </c>
      <c r="S146" s="10">
        <v>35.069601553503176</v>
      </c>
      <c r="T146" s="10">
        <v>5.302138851305887</v>
      </c>
      <c r="U146" s="10">
        <v>-3.363</v>
      </c>
    </row>
    <row r="147" spans="1:21" ht="12.75">
      <c r="A147" s="9"/>
      <c r="B147" s="9"/>
      <c r="C147" s="9"/>
      <c r="D147" s="9"/>
      <c r="E147" s="9"/>
      <c r="F147" s="9"/>
      <c r="K147" s="15"/>
      <c r="O147" s="8"/>
      <c r="P147" s="8"/>
      <c r="Q147" s="8"/>
      <c r="R147">
        <v>143</v>
      </c>
      <c r="S147" s="10">
        <v>34.59185232771512</v>
      </c>
      <c r="T147" s="10">
        <v>1.1348178080865265</v>
      </c>
      <c r="U147" s="10">
        <v>-2.77</v>
      </c>
    </row>
    <row r="148" spans="1:21" ht="12.75">
      <c r="A148" s="9"/>
      <c r="B148" s="9"/>
      <c r="C148" s="9"/>
      <c r="D148" s="9"/>
      <c r="E148" s="9"/>
      <c r="F148" s="9"/>
      <c r="K148" s="15"/>
      <c r="O148" s="8"/>
      <c r="P148" s="8"/>
      <c r="Q148" s="8"/>
      <c r="R148">
        <v>144</v>
      </c>
      <c r="S148" s="10">
        <v>38.211906860767854</v>
      </c>
      <c r="T148" s="10">
        <v>4.242867707577242</v>
      </c>
      <c r="U148" s="10">
        <v>-3.369</v>
      </c>
    </row>
    <row r="149" spans="1:21" ht="12.75">
      <c r="A149" s="9"/>
      <c r="B149" s="9"/>
      <c r="C149" s="9"/>
      <c r="D149" s="9"/>
      <c r="E149" s="9"/>
      <c r="F149" s="9"/>
      <c r="K149" s="15"/>
      <c r="O149" s="8"/>
      <c r="P149" s="8"/>
      <c r="Q149" s="8"/>
      <c r="R149">
        <v>145</v>
      </c>
      <c r="S149" s="10">
        <v>39.27023298372095</v>
      </c>
      <c r="T149" s="10">
        <v>13.340495685103859</v>
      </c>
      <c r="U149" s="10">
        <v>-4.035</v>
      </c>
    </row>
    <row r="150" spans="1:21" ht="12.75">
      <c r="A150" s="9"/>
      <c r="B150" s="9"/>
      <c r="C150" s="9"/>
      <c r="D150" s="9"/>
      <c r="E150" s="9"/>
      <c r="F150" s="9"/>
      <c r="K150" s="15"/>
      <c r="O150" s="8"/>
      <c r="P150" s="8"/>
      <c r="Q150" s="8"/>
      <c r="R150">
        <v>146</v>
      </c>
      <c r="S150" s="10">
        <v>38.95060121596811</v>
      </c>
      <c r="T150" s="10">
        <v>23.71731796039812</v>
      </c>
      <c r="U150" s="10">
        <v>-3.684</v>
      </c>
    </row>
    <row r="151" spans="1:21" ht="12.75">
      <c r="A151" s="9"/>
      <c r="B151" s="9"/>
      <c r="C151" s="9"/>
      <c r="D151" s="9"/>
      <c r="E151" s="9"/>
      <c r="F151" s="9"/>
      <c r="K151" s="15"/>
      <c r="O151" s="8"/>
      <c r="P151" s="8"/>
      <c r="Q151" s="8"/>
      <c r="R151">
        <v>147</v>
      </c>
      <c r="S151" s="10">
        <v>35.25193732686975</v>
      </c>
      <c r="T151" s="10">
        <v>29.816557866770044</v>
      </c>
      <c r="U151" s="10">
        <v>-2.717</v>
      </c>
    </row>
    <row r="152" spans="1:21" ht="12.75">
      <c r="A152" s="9"/>
      <c r="B152" s="9"/>
      <c r="C152" s="9"/>
      <c r="D152" s="9"/>
      <c r="E152" s="9"/>
      <c r="F152" s="9"/>
      <c r="K152" s="15"/>
      <c r="O152" s="8"/>
      <c r="P152" s="8"/>
      <c r="Q152" s="8"/>
      <c r="R152">
        <v>148</v>
      </c>
      <c r="S152" s="10">
        <v>37.384567927476624</v>
      </c>
      <c r="T152" s="10">
        <v>31.427778435579654</v>
      </c>
      <c r="U152" s="10">
        <v>-3.0780000000000003</v>
      </c>
    </row>
    <row r="153" spans="1:21" ht="12.75">
      <c r="A153" s="9"/>
      <c r="B153" s="9"/>
      <c r="C153" s="9"/>
      <c r="D153" s="9"/>
      <c r="E153" s="9"/>
      <c r="F153" s="9"/>
      <c r="K153" s="15"/>
      <c r="O153" s="8"/>
      <c r="P153" s="8"/>
      <c r="Q153" s="8"/>
      <c r="R153">
        <v>149</v>
      </c>
      <c r="S153" s="10">
        <v>39.16721664726082</v>
      </c>
      <c r="T153" s="10">
        <v>34.50566416150448</v>
      </c>
      <c r="U153" s="10">
        <v>-3.2920000000000003</v>
      </c>
    </row>
    <row r="154" spans="1:21" ht="12.75">
      <c r="A154" s="9"/>
      <c r="B154" s="9"/>
      <c r="C154" s="9"/>
      <c r="D154" s="9"/>
      <c r="E154" s="9"/>
      <c r="F154" s="9"/>
      <c r="K154" s="15"/>
      <c r="O154" s="8"/>
      <c r="P154" s="8"/>
      <c r="Q154" s="8"/>
      <c r="R154">
        <v>150</v>
      </c>
      <c r="S154" s="10">
        <v>35.80833194135875</v>
      </c>
      <c r="T154" s="10">
        <v>33.07102464843607</v>
      </c>
      <c r="U154" s="10">
        <v>-2.478</v>
      </c>
    </row>
    <row r="155" spans="1:21" ht="12.75">
      <c r="A155" s="9"/>
      <c r="B155" s="9"/>
      <c r="C155" s="9"/>
      <c r="D155" s="9"/>
      <c r="E155" s="9"/>
      <c r="F155" s="9"/>
      <c r="K155" s="15"/>
      <c r="O155" s="8"/>
      <c r="P155" s="8"/>
      <c r="Q155" s="8"/>
      <c r="R155">
        <v>151</v>
      </c>
      <c r="S155" s="10">
        <v>32.10432893293138</v>
      </c>
      <c r="T155" s="10">
        <v>33.870040739363525</v>
      </c>
      <c r="U155" s="10">
        <v>-2.104</v>
      </c>
    </row>
    <row r="156" spans="1:21" ht="12.75">
      <c r="A156" s="9"/>
      <c r="B156" s="9"/>
      <c r="C156" s="9"/>
      <c r="D156" s="9"/>
      <c r="E156" s="9"/>
      <c r="F156" s="9"/>
      <c r="K156" s="15"/>
      <c r="O156" s="8"/>
      <c r="P156" s="8"/>
      <c r="Q156" s="8"/>
      <c r="R156">
        <v>152</v>
      </c>
      <c r="S156" s="10">
        <v>30.582856861747103</v>
      </c>
      <c r="T156" s="10">
        <v>36.17276016139615</v>
      </c>
      <c r="U156" s="10">
        <v>-1.8</v>
      </c>
    </row>
    <row r="157" spans="1:21" ht="12.75">
      <c r="A157" s="9"/>
      <c r="B157" s="9"/>
      <c r="C157" s="9"/>
      <c r="D157" s="9"/>
      <c r="E157" s="9"/>
      <c r="F157" s="9"/>
      <c r="K157" s="15"/>
      <c r="O157" s="8"/>
      <c r="P157" s="8"/>
      <c r="Q157" s="8"/>
      <c r="R157">
        <v>153</v>
      </c>
      <c r="S157" s="10">
        <v>28.465415342154742</v>
      </c>
      <c r="T157" s="10">
        <v>37.85725707772054</v>
      </c>
      <c r="U157" s="10">
        <v>-1.702</v>
      </c>
    </row>
    <row r="158" spans="1:21" ht="12.75">
      <c r="A158" s="9"/>
      <c r="B158" s="9"/>
      <c r="C158" s="9"/>
      <c r="D158" s="9"/>
      <c r="E158" s="9"/>
      <c r="F158" s="9"/>
      <c r="K158" s="15"/>
      <c r="O158" s="8"/>
      <c r="P158" s="8"/>
      <c r="Q158" s="8"/>
      <c r="R158">
        <v>154</v>
      </c>
      <c r="S158" s="10">
        <v>30.96436391528837</v>
      </c>
      <c r="T158" s="10">
        <v>39.24401029254767</v>
      </c>
      <c r="U158" s="10">
        <v>-1.5919999999999999</v>
      </c>
    </row>
    <row r="159" spans="1:21" ht="12.75">
      <c r="A159" s="9"/>
      <c r="B159" s="9"/>
      <c r="C159" s="9"/>
      <c r="D159" s="9"/>
      <c r="E159" s="9"/>
      <c r="F159" s="9"/>
      <c r="K159" s="15"/>
      <c r="O159" s="8"/>
      <c r="P159" s="8"/>
      <c r="Q159" s="8"/>
      <c r="R159">
        <v>155</v>
      </c>
      <c r="S159" s="10">
        <v>32.77748015808694</v>
      </c>
      <c r="T159" s="10">
        <v>37.4903297372298</v>
      </c>
      <c r="U159" s="10">
        <v>-1.758</v>
      </c>
    </row>
    <row r="160" spans="1:21" ht="12.75">
      <c r="A160" s="9"/>
      <c r="B160" s="9"/>
      <c r="C160" s="9"/>
      <c r="D160" s="9"/>
      <c r="E160" s="9"/>
      <c r="F160" s="9"/>
      <c r="K160" s="15"/>
      <c r="O160" s="8"/>
      <c r="P160" s="8"/>
      <c r="Q160" s="8"/>
      <c r="R160">
        <v>156</v>
      </c>
      <c r="S160" s="10">
        <v>34.661492203138685</v>
      </c>
      <c r="T160" s="10">
        <v>39.33511146255666</v>
      </c>
      <c r="U160" s="10">
        <v>-2.235</v>
      </c>
    </row>
    <row r="161" spans="1:21" ht="12.75">
      <c r="A161" s="9"/>
      <c r="B161" s="9"/>
      <c r="C161" s="9"/>
      <c r="D161" s="9"/>
      <c r="E161" s="9"/>
      <c r="F161" s="9"/>
      <c r="K161" s="15"/>
      <c r="O161" s="8"/>
      <c r="P161" s="8"/>
      <c r="Q161" s="8"/>
      <c r="R161">
        <v>157</v>
      </c>
      <c r="S161" s="10">
        <v>39.32030553694554</v>
      </c>
      <c r="T161" s="10">
        <v>38.80532063520736</v>
      </c>
      <c r="U161" s="10">
        <v>-3.2830000000000004</v>
      </c>
    </row>
    <row r="162" spans="1:17" ht="12.75">
      <c r="A162" s="9"/>
      <c r="B162" s="9"/>
      <c r="C162" s="9"/>
      <c r="D162" s="9"/>
      <c r="E162" s="9"/>
      <c r="F162" s="9"/>
      <c r="K162" s="15"/>
      <c r="O162" s="8"/>
      <c r="P162" s="8"/>
      <c r="Q162" s="8"/>
    </row>
    <row r="163" spans="1:17" ht="12.75">
      <c r="A163" s="9"/>
      <c r="B163" s="9"/>
      <c r="C163" s="9"/>
      <c r="D163" s="9"/>
      <c r="E163" s="9"/>
      <c r="F163" s="9"/>
      <c r="K163" s="15"/>
      <c r="O163" s="8"/>
      <c r="P163" s="8"/>
      <c r="Q163" s="8"/>
    </row>
    <row r="164" spans="1:17" ht="12.75">
      <c r="A164" s="9"/>
      <c r="B164" s="9"/>
      <c r="C164" s="9"/>
      <c r="D164" s="9"/>
      <c r="E164" s="9"/>
      <c r="F164" s="9"/>
      <c r="K164" s="15"/>
      <c r="O164" s="8"/>
      <c r="P164" s="8"/>
      <c r="Q164" s="8"/>
    </row>
    <row r="165" spans="1:17" ht="12.75">
      <c r="A165" s="9"/>
      <c r="B165" s="9"/>
      <c r="C165" s="9"/>
      <c r="D165" s="9"/>
      <c r="E165" s="9"/>
      <c r="F165" s="9"/>
      <c r="K165" s="15"/>
      <c r="O165" s="8"/>
      <c r="P165" s="8"/>
      <c r="Q165" s="8"/>
    </row>
    <row r="166" spans="1:17" ht="12.75">
      <c r="A166" s="9"/>
      <c r="B166" s="9"/>
      <c r="C166" s="9"/>
      <c r="D166" s="9"/>
      <c r="E166" s="9"/>
      <c r="F166" s="9"/>
      <c r="K166" s="15"/>
      <c r="O166" s="8"/>
      <c r="P166" s="8"/>
      <c r="Q166" s="8"/>
    </row>
    <row r="167" spans="1:17" ht="12.75">
      <c r="A167" s="9"/>
      <c r="B167" s="9"/>
      <c r="C167" s="9"/>
      <c r="D167" s="9"/>
      <c r="E167" s="9"/>
      <c r="F167" s="9"/>
      <c r="K167" s="15"/>
      <c r="O167" s="8"/>
      <c r="P167" s="8"/>
      <c r="Q167" s="8"/>
    </row>
    <row r="168" spans="1:17" ht="12.75">
      <c r="A168" s="9"/>
      <c r="B168" s="9"/>
      <c r="C168" s="9"/>
      <c r="D168" s="9"/>
      <c r="E168" s="9"/>
      <c r="F168" s="9"/>
      <c r="K168" s="15"/>
      <c r="O168" s="8"/>
      <c r="P168" s="8"/>
      <c r="Q168" s="8"/>
    </row>
    <row r="169" spans="1:17" ht="12.75">
      <c r="A169" s="9"/>
      <c r="B169" s="9"/>
      <c r="C169" s="9"/>
      <c r="D169" s="9"/>
      <c r="E169" s="9"/>
      <c r="F169" s="9"/>
      <c r="K169" s="15"/>
      <c r="O169" s="8"/>
      <c r="P169" s="8"/>
      <c r="Q169" s="8"/>
    </row>
    <row r="170" spans="1:17" ht="12.75">
      <c r="A170" s="9"/>
      <c r="B170" s="9"/>
      <c r="C170" s="9"/>
      <c r="D170" s="9"/>
      <c r="E170" s="9"/>
      <c r="F170" s="9"/>
      <c r="K170" s="15"/>
      <c r="O170" s="8"/>
      <c r="P170" s="8"/>
      <c r="Q170" s="8"/>
    </row>
    <row r="171" spans="1:17" ht="12.75">
      <c r="A171" s="9"/>
      <c r="B171" s="9"/>
      <c r="C171" s="9"/>
      <c r="D171" s="9"/>
      <c r="E171" s="9"/>
      <c r="F171" s="9"/>
      <c r="K171" s="15"/>
      <c r="O171" s="8"/>
      <c r="P171" s="8"/>
      <c r="Q171" s="8"/>
    </row>
    <row r="172" spans="1:17" ht="12.75">
      <c r="A172" s="9"/>
      <c r="B172" s="9"/>
      <c r="C172" s="9"/>
      <c r="D172" s="9"/>
      <c r="E172" s="9"/>
      <c r="F172" s="9"/>
      <c r="K172" s="15"/>
      <c r="O172" s="8"/>
      <c r="P172" s="8"/>
      <c r="Q172" s="8"/>
    </row>
    <row r="173" spans="1:17" ht="12.75">
      <c r="A173" s="9"/>
      <c r="B173" s="9"/>
      <c r="C173" s="9"/>
      <c r="D173" s="9"/>
      <c r="E173" s="9"/>
      <c r="F173" s="9"/>
      <c r="K173" s="15"/>
      <c r="O173" s="8"/>
      <c r="P173" s="8"/>
      <c r="Q173" s="8"/>
    </row>
    <row r="174" spans="1:17" ht="12.75">
      <c r="A174" s="9"/>
      <c r="B174" s="9"/>
      <c r="C174" s="9"/>
      <c r="D174" s="9"/>
      <c r="E174" s="9"/>
      <c r="F174" s="9"/>
      <c r="K174" s="15"/>
      <c r="O174" s="8"/>
      <c r="P174" s="8"/>
      <c r="Q174" s="8"/>
    </row>
    <row r="175" spans="1:17" ht="12.75">
      <c r="A175" s="9"/>
      <c r="B175" s="9"/>
      <c r="C175" s="9"/>
      <c r="D175" s="9"/>
      <c r="E175" s="9"/>
      <c r="F175" s="9"/>
      <c r="K175" s="15"/>
      <c r="O175" s="8"/>
      <c r="P175" s="8"/>
      <c r="Q175" s="8"/>
    </row>
    <row r="176" spans="1:17" ht="12.75">
      <c r="A176" s="9"/>
      <c r="B176" s="9"/>
      <c r="C176" s="9"/>
      <c r="D176" s="9"/>
      <c r="E176" s="9"/>
      <c r="F176" s="9"/>
      <c r="K176" s="15"/>
      <c r="O176" s="8"/>
      <c r="P176" s="8"/>
      <c r="Q176" s="8"/>
    </row>
    <row r="177" spans="1:17" ht="12.75">
      <c r="A177" s="9"/>
      <c r="B177" s="9"/>
      <c r="C177" s="9"/>
      <c r="D177" s="9"/>
      <c r="E177" s="9"/>
      <c r="F177" s="9"/>
      <c r="K177" s="15"/>
      <c r="O177" s="8"/>
      <c r="P177" s="8"/>
      <c r="Q177" s="8"/>
    </row>
    <row r="178" spans="1:17" ht="12.75">
      <c r="A178" s="9"/>
      <c r="B178" s="9"/>
      <c r="C178" s="9"/>
      <c r="D178" s="9"/>
      <c r="E178" s="9"/>
      <c r="F178" s="9"/>
      <c r="K178" s="15"/>
      <c r="O178" s="8"/>
      <c r="P178" s="8"/>
      <c r="Q178" s="8"/>
    </row>
    <row r="179" spans="1:17" ht="12.75">
      <c r="A179" s="9"/>
      <c r="B179" s="9"/>
      <c r="C179" s="9"/>
      <c r="D179" s="9"/>
      <c r="E179" s="9"/>
      <c r="F179" s="9"/>
      <c r="K179" s="15"/>
      <c r="O179" s="8"/>
      <c r="P179" s="8"/>
      <c r="Q179" s="8"/>
    </row>
    <row r="180" spans="1:17" ht="12.75">
      <c r="A180" s="9"/>
      <c r="B180" s="9"/>
      <c r="C180" s="9"/>
      <c r="D180" s="9"/>
      <c r="E180" s="9"/>
      <c r="F180" s="9"/>
      <c r="K180" s="15"/>
      <c r="O180" s="8"/>
      <c r="P180" s="8"/>
      <c r="Q180" s="8"/>
    </row>
    <row r="181" spans="1:17" ht="12.75">
      <c r="A181" s="9"/>
      <c r="B181" s="9"/>
      <c r="C181" s="9"/>
      <c r="D181" s="9"/>
      <c r="E181" s="9"/>
      <c r="F181" s="9"/>
      <c r="K181" s="15"/>
      <c r="O181" s="8"/>
      <c r="P181" s="8"/>
      <c r="Q181" s="8"/>
    </row>
    <row r="182" spans="1:17" ht="12.75">
      <c r="A182" s="9"/>
      <c r="B182" s="9"/>
      <c r="C182" s="9"/>
      <c r="D182" s="9"/>
      <c r="E182" s="9"/>
      <c r="F182" s="9"/>
      <c r="K182" s="15"/>
      <c r="O182" s="8"/>
      <c r="P182" s="8"/>
      <c r="Q182" s="8"/>
    </row>
    <row r="183" spans="1:17" ht="12.75">
      <c r="A183" s="9"/>
      <c r="B183" s="9"/>
      <c r="C183" s="9"/>
      <c r="D183" s="9"/>
      <c r="E183" s="9"/>
      <c r="F183" s="9"/>
      <c r="K183" s="15"/>
      <c r="O183" s="8"/>
      <c r="P183" s="8"/>
      <c r="Q183" s="8"/>
    </row>
    <row r="184" spans="1:17" ht="12.75">
      <c r="A184" s="9"/>
      <c r="B184" s="9"/>
      <c r="C184" s="9"/>
      <c r="D184" s="9"/>
      <c r="E184" s="9"/>
      <c r="F184" s="9"/>
      <c r="K184" s="15"/>
      <c r="O184" s="8"/>
      <c r="P184" s="8"/>
      <c r="Q184" s="8"/>
    </row>
    <row r="185" spans="1:17" ht="12.75">
      <c r="A185" s="9"/>
      <c r="B185" s="9"/>
      <c r="C185" s="9"/>
      <c r="D185" s="9"/>
      <c r="E185" s="9"/>
      <c r="F185" s="9"/>
      <c r="K185" s="15"/>
      <c r="O185" s="8"/>
      <c r="P185" s="8"/>
      <c r="Q185" s="8"/>
    </row>
    <row r="186" spans="1:17" ht="12.75">
      <c r="A186" s="9"/>
      <c r="B186" s="9"/>
      <c r="C186" s="9"/>
      <c r="D186" s="9"/>
      <c r="E186" s="9"/>
      <c r="F186" s="9"/>
      <c r="K186" s="15"/>
      <c r="O186" s="8"/>
      <c r="P186" s="8"/>
      <c r="Q186" s="8"/>
    </row>
    <row r="187" spans="1:17" ht="12.75">
      <c r="A187" s="9"/>
      <c r="B187" s="9"/>
      <c r="C187" s="9"/>
      <c r="D187" s="9"/>
      <c r="E187" s="9"/>
      <c r="F187" s="9"/>
      <c r="K187" s="15"/>
      <c r="O187" s="8"/>
      <c r="P187" s="8"/>
      <c r="Q187" s="8"/>
    </row>
    <row r="188" spans="1:17" ht="12.75">
      <c r="A188" s="9"/>
      <c r="B188" s="9"/>
      <c r="C188" s="9"/>
      <c r="D188" s="9"/>
      <c r="E188" s="9"/>
      <c r="F188" s="9"/>
      <c r="K188" s="15"/>
      <c r="O188" s="8"/>
      <c r="P188" s="8"/>
      <c r="Q188" s="8"/>
    </row>
    <row r="189" spans="1:17" ht="12.75">
      <c r="A189" s="9"/>
      <c r="B189" s="9"/>
      <c r="C189" s="9"/>
      <c r="D189" s="9"/>
      <c r="E189" s="9"/>
      <c r="F189" s="9"/>
      <c r="K189" s="15"/>
      <c r="O189" s="8"/>
      <c r="P189" s="8"/>
      <c r="Q189" s="8"/>
    </row>
    <row r="190" spans="1:17" ht="12.75">
      <c r="A190" s="9"/>
      <c r="B190" s="9"/>
      <c r="C190" s="9"/>
      <c r="D190" s="9"/>
      <c r="E190" s="9"/>
      <c r="F190" s="9"/>
      <c r="K190" s="15"/>
      <c r="O190" s="8"/>
      <c r="P190" s="8"/>
      <c r="Q190" s="8"/>
    </row>
    <row r="191" spans="1:17" ht="12.75">
      <c r="A191" s="9"/>
      <c r="B191" s="9"/>
      <c r="C191" s="9"/>
      <c r="D191" s="9"/>
      <c r="E191" s="9"/>
      <c r="F191" s="9"/>
      <c r="K191" s="15"/>
      <c r="O191" s="8"/>
      <c r="P191" s="8"/>
      <c r="Q191" s="8"/>
    </row>
    <row r="192" spans="1:17" ht="12.75">
      <c r="A192" s="9"/>
      <c r="B192" s="9"/>
      <c r="C192" s="9"/>
      <c r="D192" s="9"/>
      <c r="E192" s="9"/>
      <c r="F192" s="9"/>
      <c r="K192" s="15"/>
      <c r="O192" s="8"/>
      <c r="P192" s="8"/>
      <c r="Q192" s="8"/>
    </row>
    <row r="193" spans="1:17" ht="12.75">
      <c r="A193" s="9"/>
      <c r="B193" s="9"/>
      <c r="C193" s="9"/>
      <c r="D193" s="9"/>
      <c r="E193" s="9"/>
      <c r="F193" s="9"/>
      <c r="K193" s="15"/>
      <c r="O193" s="8"/>
      <c r="P193" s="8"/>
      <c r="Q193" s="8"/>
    </row>
    <row r="194" spans="1:17" ht="12.75">
      <c r="A194" s="9"/>
      <c r="B194" s="9"/>
      <c r="C194" s="9"/>
      <c r="D194" s="9"/>
      <c r="E194" s="9"/>
      <c r="F194" s="9"/>
      <c r="K194" s="15"/>
      <c r="O194" s="8"/>
      <c r="P194" s="8"/>
      <c r="Q194" s="8"/>
    </row>
    <row r="195" spans="1:17" ht="12.75">
      <c r="A195" s="9"/>
      <c r="B195" s="9"/>
      <c r="C195" s="9"/>
      <c r="D195" s="9"/>
      <c r="E195" s="9"/>
      <c r="F195" s="9"/>
      <c r="K195" s="15"/>
      <c r="O195" s="8"/>
      <c r="P195" s="8"/>
      <c r="Q195" s="8"/>
    </row>
    <row r="196" ht="12.75">
      <c r="E196" s="9"/>
    </row>
    <row r="197" spans="3:17" ht="12.75">
      <c r="C197" s="9"/>
      <c r="D197" s="9"/>
      <c r="E197" s="9"/>
      <c r="F197" s="9"/>
      <c r="G197" s="9"/>
      <c r="N197" t="s">
        <v>59</v>
      </c>
      <c r="O197" s="8">
        <f>AVERAGE(O2:O195)</f>
        <v>0.16117886801431255</v>
      </c>
      <c r="P197" s="8">
        <f>AVERAGE(P2:P195)</f>
        <v>0.04113972112950451</v>
      </c>
      <c r="Q197" s="8">
        <f>AVERAGE(Q2:Q195)</f>
        <v>0.0006469013363831623</v>
      </c>
    </row>
    <row r="198" spans="3:17" ht="12.75">
      <c r="C198" s="9"/>
      <c r="D198" s="9"/>
      <c r="E198" s="9"/>
      <c r="F198" s="9"/>
      <c r="G198" s="9"/>
      <c r="N198" t="s">
        <v>60</v>
      </c>
      <c r="O198" s="8">
        <f>STDEV(O2:O195)</f>
        <v>0.13430877598184163</v>
      </c>
      <c r="P198" s="8">
        <f>STDEV(P2:P195)</f>
        <v>0.1481059762671297</v>
      </c>
      <c r="Q198" s="8">
        <f>STDEV(Q2:Q195)</f>
        <v>0.06776395504597044</v>
      </c>
    </row>
    <row r="199" spans="3:17" ht="12.75">
      <c r="C199" s="9"/>
      <c r="D199" s="9"/>
      <c r="E199" s="9"/>
      <c r="F199" s="9"/>
      <c r="G199" s="9"/>
      <c r="N199" t="s">
        <v>61</v>
      </c>
      <c r="O199" s="8">
        <f>MIN(O2:O195)</f>
        <v>-0.17311042871283533</v>
      </c>
      <c r="P199" s="8">
        <f>MIN(P2:P195)</f>
        <v>-0.4909268722452804</v>
      </c>
      <c r="Q199" s="8">
        <f>MIN(Q2:Q195)</f>
        <v>-0.20330503559891688</v>
      </c>
    </row>
    <row r="200" spans="3:17" ht="12.75">
      <c r="C200" s="9"/>
      <c r="D200" s="9"/>
      <c r="E200" s="9"/>
      <c r="F200" s="9"/>
      <c r="G200" s="9"/>
      <c r="N200" t="s">
        <v>62</v>
      </c>
      <c r="O200" s="8">
        <f>MAX(O2:O195)</f>
        <v>0.500870304375443</v>
      </c>
      <c r="P200" s="8">
        <f>MAX(P2:P195)</f>
        <v>0.35638491917521264</v>
      </c>
      <c r="Q200" s="8">
        <f>MAX(Q2:Q195)</f>
        <v>0.14482826075870237</v>
      </c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2:7" ht="12.75">
      <c r="B246" s="9"/>
      <c r="C246" s="9"/>
      <c r="D246" s="9"/>
      <c r="E246" s="9"/>
      <c r="F246" s="9"/>
      <c r="G246" s="9"/>
    </row>
    <row r="247" spans="2:7" ht="12.75">
      <c r="B247" s="9"/>
      <c r="C247" s="9"/>
      <c r="D247" s="9"/>
      <c r="E247" s="9"/>
      <c r="F247" s="9"/>
      <c r="G247" s="9"/>
    </row>
    <row r="248" spans="2:7" ht="12.75">
      <c r="B248" s="9"/>
      <c r="C248" s="9"/>
      <c r="D248" s="9"/>
      <c r="E248" s="9"/>
      <c r="F248" s="9"/>
      <c r="G248" s="9"/>
    </row>
    <row r="249" spans="2:7" ht="12.75">
      <c r="B249" s="9"/>
      <c r="C249" s="9"/>
      <c r="D249" s="9"/>
      <c r="E249" s="9"/>
      <c r="F249" s="9"/>
      <c r="G249" s="9"/>
    </row>
    <row r="250" spans="2:7" ht="12.75">
      <c r="B250" s="9"/>
      <c r="C250" s="9"/>
      <c r="D250" s="9"/>
      <c r="E250" s="9"/>
      <c r="F250" s="9"/>
      <c r="G250" s="9"/>
    </row>
    <row r="251" spans="2:7" ht="12.75">
      <c r="B251" s="9"/>
      <c r="C251" s="9"/>
      <c r="D251" s="9"/>
      <c r="E251" s="9"/>
      <c r="F251" s="9"/>
      <c r="G251" s="9"/>
    </row>
    <row r="252" spans="2:7" ht="12.75">
      <c r="B252" s="9"/>
      <c r="C252" s="9"/>
      <c r="D252" s="9"/>
      <c r="E252" s="9"/>
      <c r="F252" s="9"/>
      <c r="G252" s="9"/>
    </row>
    <row r="253" spans="2:7" ht="12.75">
      <c r="B253" s="9"/>
      <c r="C253" s="9"/>
      <c r="D253" s="9"/>
      <c r="E253" s="9"/>
      <c r="F253" s="9"/>
      <c r="G253" s="9"/>
    </row>
    <row r="254" spans="2:7" ht="12.75">
      <c r="B254" s="9"/>
      <c r="C254" s="9"/>
      <c r="D254" s="9"/>
      <c r="E254" s="9"/>
      <c r="F254" s="9"/>
      <c r="G254" s="9"/>
    </row>
    <row r="255" spans="2:7" ht="12.75">
      <c r="B255" s="9"/>
      <c r="C255" s="9"/>
      <c r="D255" s="9"/>
      <c r="E255" s="9"/>
      <c r="F255" s="9"/>
      <c r="G255" s="9"/>
    </row>
    <row r="256" spans="2:7" ht="12.75">
      <c r="B256" s="9"/>
      <c r="C256" s="9"/>
      <c r="D256" s="9"/>
      <c r="E256" s="9"/>
      <c r="F256" s="9"/>
      <c r="G256" s="9"/>
    </row>
    <row r="257" spans="2:7" ht="12.75">
      <c r="B257" s="9"/>
      <c r="C257" s="9"/>
      <c r="D257" s="9"/>
      <c r="E257" s="9"/>
      <c r="F257" s="9"/>
      <c r="G257" s="9"/>
    </row>
    <row r="258" spans="2:7" ht="12.75">
      <c r="B258" s="9"/>
      <c r="C258" s="9"/>
      <c r="D258" s="9"/>
      <c r="E258" s="9"/>
      <c r="F258" s="9"/>
      <c r="G258" s="9"/>
    </row>
    <row r="259" spans="2:7" ht="12.75">
      <c r="B259" s="9"/>
      <c r="C259" s="9"/>
      <c r="D259" s="9"/>
      <c r="E259" s="9"/>
      <c r="F259" s="9"/>
      <c r="G259" s="9"/>
    </row>
    <row r="260" spans="2:7" ht="12.75">
      <c r="B260" s="9"/>
      <c r="C260" s="9"/>
      <c r="D260" s="9"/>
      <c r="E260" s="9"/>
      <c r="F260" s="9"/>
      <c r="G260" s="9"/>
    </row>
    <row r="261" spans="2:7" ht="12.75">
      <c r="B261" s="9"/>
      <c r="C261" s="9"/>
      <c r="D261" s="9"/>
      <c r="E261" s="9"/>
      <c r="F261" s="9"/>
      <c r="G261" s="9"/>
    </row>
    <row r="262" spans="2:7" ht="12.75">
      <c r="B262" s="9"/>
      <c r="C262" s="9"/>
      <c r="D262" s="9"/>
      <c r="E262" s="9"/>
      <c r="F262" s="9"/>
      <c r="G262" s="9"/>
    </row>
    <row r="263" spans="2:7" ht="12.75">
      <c r="B263" s="9"/>
      <c r="C263" s="9"/>
      <c r="D263" s="9"/>
      <c r="E263" s="9"/>
      <c r="F263" s="9"/>
      <c r="G263" s="9"/>
    </row>
    <row r="264" spans="2:7" ht="12.75">
      <c r="B264" s="9"/>
      <c r="C264" s="9"/>
      <c r="D264" s="9"/>
      <c r="E264" s="9"/>
      <c r="F264" s="9"/>
      <c r="G264" s="9"/>
    </row>
    <row r="265" spans="2:7" ht="12.75">
      <c r="B265" s="9"/>
      <c r="C265" s="9"/>
      <c r="D265" s="9"/>
      <c r="E265" s="9"/>
      <c r="F265" s="9"/>
      <c r="G265" s="9"/>
    </row>
    <row r="266" spans="2:7" ht="12.75">
      <c r="B266" s="9"/>
      <c r="C266" s="9"/>
      <c r="D266" s="9"/>
      <c r="E266" s="9"/>
      <c r="F266" s="9"/>
      <c r="G266" s="9"/>
    </row>
    <row r="267" spans="2:7" ht="12.75">
      <c r="B267" s="9"/>
      <c r="C267" s="9"/>
      <c r="D267" s="9"/>
      <c r="E267" s="9"/>
      <c r="F267" s="9"/>
      <c r="G267" s="9"/>
    </row>
    <row r="268" spans="2:7" ht="12.75">
      <c r="B268" s="9"/>
      <c r="C268" s="9"/>
      <c r="D268" s="9"/>
      <c r="E268" s="9"/>
      <c r="F268" s="9"/>
      <c r="G268" s="9"/>
    </row>
    <row r="269" spans="2:7" ht="12.75">
      <c r="B269" s="9"/>
      <c r="C269" s="9"/>
      <c r="D269" s="9"/>
      <c r="E269" s="9"/>
      <c r="F269" s="9"/>
      <c r="G269" s="9"/>
    </row>
    <row r="270" spans="2:7" ht="12.75">
      <c r="B270" s="9"/>
      <c r="C270" s="9"/>
      <c r="D270" s="9"/>
      <c r="E270" s="9"/>
      <c r="F270" s="9"/>
      <c r="G270" s="9"/>
    </row>
    <row r="271" spans="2:7" ht="12.75">
      <c r="B271" s="9"/>
      <c r="C271" s="9"/>
      <c r="D271" s="9"/>
      <c r="E271" s="9"/>
      <c r="F271" s="9"/>
      <c r="G271" s="9"/>
    </row>
    <row r="272" spans="2:7" ht="12.75">
      <c r="B272" s="9"/>
      <c r="C272" s="9"/>
      <c r="D272" s="9"/>
      <c r="E272" s="9"/>
      <c r="F272" s="9"/>
      <c r="G272" s="9"/>
    </row>
    <row r="273" spans="2:7" ht="12.75">
      <c r="B273" s="9"/>
      <c r="C273" s="9"/>
      <c r="D273" s="9"/>
      <c r="E273" s="9"/>
      <c r="F273" s="9"/>
      <c r="G273" s="9"/>
    </row>
    <row r="274" spans="2:7" ht="12.75">
      <c r="B274" s="9"/>
      <c r="C274" s="9"/>
      <c r="D274" s="9"/>
      <c r="E274" s="9"/>
      <c r="F274" s="9"/>
      <c r="G274" s="9"/>
    </row>
    <row r="275" spans="2:7" ht="12.75">
      <c r="B275" s="9"/>
      <c r="C275" s="9"/>
      <c r="D275" s="9"/>
      <c r="E275" s="9"/>
      <c r="F275" s="9"/>
      <c r="G275" s="9"/>
    </row>
    <row r="276" spans="2:7" ht="12.75">
      <c r="B276" s="9"/>
      <c r="C276" s="9"/>
      <c r="D276" s="9"/>
      <c r="E276" s="9"/>
      <c r="F276" s="9"/>
      <c r="G276" s="9"/>
    </row>
    <row r="277" spans="2:7" ht="12.75">
      <c r="B277" s="9"/>
      <c r="C277" s="9"/>
      <c r="D277" s="9"/>
      <c r="E277" s="9"/>
      <c r="F277" s="9"/>
      <c r="G277" s="9"/>
    </row>
    <row r="278" ht="12.75">
      <c r="E27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dcterms:created xsi:type="dcterms:W3CDTF">2003-06-25T17:06:53Z</dcterms:created>
  <dcterms:modified xsi:type="dcterms:W3CDTF">2007-10-02T06:16:59Z</dcterms:modified>
  <cp:category/>
  <cp:version/>
  <cp:contentType/>
  <cp:contentStatus/>
</cp:coreProperties>
</file>