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Fireweed_shoot" sheetId="1" r:id="rId1"/>
    <sheet name="Fireweed_leaf_digitized" sheetId="5" r:id="rId2"/>
    <sheet name="Raspberry_shoot" sheetId="2" r:id="rId3"/>
    <sheet name="Raspberry_leaf_digitized" sheetId="4" r:id="rId4"/>
  </sheets>
  <definedNames>
    <definedName name="_xlnm.Database">Raspberry_leaf_digitized!$A$6:$C$17</definedName>
    <definedName name="solver_adj" localSheetId="1" hidden="1">Fireweed_leaf_digitized!$K$37</definedName>
    <definedName name="solver_adj" localSheetId="3" hidden="1">Raspberry_leaf_digitized!$BU$39</definedName>
    <definedName name="solver_cvg" localSheetId="1" hidden="1">0.0001</definedName>
    <definedName name="solver_cvg" localSheetId="3" hidden="1">0.0001</definedName>
    <definedName name="solver_drv" localSheetId="1" hidden="1">1</definedName>
    <definedName name="solver_drv" localSheetId="3" hidden="1">1</definedName>
    <definedName name="solver_est" localSheetId="1" hidden="1">1</definedName>
    <definedName name="solver_est" localSheetId="3" hidden="1">1</definedName>
    <definedName name="solver_itr" localSheetId="1" hidden="1">100</definedName>
    <definedName name="solver_itr" localSheetId="3" hidden="1">100</definedName>
    <definedName name="solver_lin" localSheetId="1" hidden="1">2</definedName>
    <definedName name="solver_lin" localSheetId="3" hidden="1">2</definedName>
    <definedName name="solver_neg" localSheetId="1" hidden="1">2</definedName>
    <definedName name="solver_neg" localSheetId="3" hidden="1">2</definedName>
    <definedName name="solver_num" localSheetId="1" hidden="1">0</definedName>
    <definedName name="solver_num" localSheetId="3" hidden="1">0</definedName>
    <definedName name="solver_nwt" localSheetId="1" hidden="1">1</definedName>
    <definedName name="solver_nwt" localSheetId="3" hidden="1">1</definedName>
    <definedName name="solver_opt" localSheetId="1" hidden="1">Fireweed_leaf_digitized!$L$28</definedName>
    <definedName name="solver_opt" localSheetId="3" hidden="1">Raspberry_leaf_digitized!$BV$30</definedName>
    <definedName name="solver_pre" localSheetId="1" hidden="1">0.000001</definedName>
    <definedName name="solver_pre" localSheetId="3" hidden="1">0.000001</definedName>
    <definedName name="solver_scl" localSheetId="1" hidden="1">2</definedName>
    <definedName name="solver_scl" localSheetId="3" hidden="1">2</definedName>
    <definedName name="solver_sho" localSheetId="1" hidden="1">2</definedName>
    <definedName name="solver_sho" localSheetId="3" hidden="1">2</definedName>
    <definedName name="solver_tim" localSheetId="1" hidden="1">100</definedName>
    <definedName name="solver_tim" localSheetId="3" hidden="1">100</definedName>
    <definedName name="solver_tol" localSheetId="1" hidden="1">0.05</definedName>
    <definedName name="solver_tol" localSheetId="3" hidden="1">0.05</definedName>
    <definedName name="solver_typ" localSheetId="1" hidden="1">3</definedName>
    <definedName name="solver_typ" localSheetId="3" hidden="1">3</definedName>
    <definedName name="solver_val" localSheetId="1" hidden="1">1</definedName>
    <definedName name="solver_val" localSheetId="3" hidden="1">1</definedName>
  </definedNames>
  <calcPr calcId="125725"/>
</workbook>
</file>

<file path=xl/calcChain.xml><?xml version="1.0" encoding="utf-8"?>
<calcChain xmlns="http://schemas.openxmlformats.org/spreadsheetml/2006/main">
  <c r="BA22" i="4"/>
  <c r="J8"/>
  <c r="V3"/>
  <c r="V4"/>
  <c r="V5"/>
  <c r="V6"/>
  <c r="V7"/>
  <c r="V8"/>
  <c r="V9"/>
  <c r="V10"/>
  <c r="V11"/>
  <c r="V2"/>
  <c r="G7"/>
  <c r="D7" s="1"/>
  <c r="H8"/>
  <c r="H7"/>
  <c r="H4" i="2"/>
  <c r="D22" i="1"/>
  <c r="E22"/>
  <c r="AO44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22"/>
  <c r="I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22"/>
  <c r="I23"/>
  <c r="I24"/>
  <c r="I25"/>
  <c r="I26"/>
  <c r="I27"/>
  <c r="I28"/>
  <c r="I29"/>
  <c r="I30"/>
  <c r="I31"/>
  <c r="I32"/>
  <c r="I33"/>
  <c r="I34"/>
  <c r="I35"/>
  <c r="I36"/>
  <c r="I37"/>
  <c r="L22"/>
  <c r="H22"/>
  <c r="F21" i="2"/>
  <c r="E23" i="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G21" i="2"/>
  <c r="L35" i="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C26"/>
  <c r="C21"/>
  <c r="D21"/>
  <c r="C22"/>
  <c r="D22"/>
  <c r="C23"/>
  <c r="D23"/>
  <c r="C24"/>
  <c r="D24"/>
  <c r="C25"/>
  <c r="D25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D20"/>
  <c r="C20"/>
  <c r="BV37" i="4"/>
  <c r="BU37"/>
  <c r="BT37"/>
  <c r="BS37"/>
  <c r="BR37"/>
  <c r="BQ37"/>
  <c r="BP37"/>
  <c r="BO37"/>
  <c r="BN37"/>
  <c r="BM37"/>
  <c r="BV36"/>
  <c r="BU36"/>
  <c r="BT36"/>
  <c r="BS36"/>
  <c r="BR36"/>
  <c r="BQ36"/>
  <c r="BP36"/>
  <c r="BO36"/>
  <c r="BN36"/>
  <c r="BM36"/>
  <c r="BV35"/>
  <c r="BU35"/>
  <c r="BT35"/>
  <c r="BS35"/>
  <c r="BR35"/>
  <c r="BQ35"/>
  <c r="BP35"/>
  <c r="BO35"/>
  <c r="BN35"/>
  <c r="BM35"/>
  <c r="BV34"/>
  <c r="BU34"/>
  <c r="BT34"/>
  <c r="BS34"/>
  <c r="BR34"/>
  <c r="BQ34"/>
  <c r="BP34"/>
  <c r="BO34"/>
  <c r="BN34"/>
  <c r="BM34"/>
  <c r="BV33"/>
  <c r="BU33"/>
  <c r="BT33"/>
  <c r="BS33"/>
  <c r="BR33"/>
  <c r="BQ33"/>
  <c r="BP33"/>
  <c r="BO33"/>
  <c r="BN33"/>
  <c r="BM33"/>
  <c r="BV32"/>
  <c r="BU32"/>
  <c r="BT32"/>
  <c r="BS32"/>
  <c r="BR32"/>
  <c r="BQ32"/>
  <c r="BP32"/>
  <c r="BO32"/>
  <c r="BN32"/>
  <c r="BM32"/>
  <c r="BV31"/>
  <c r="BU31"/>
  <c r="BT31"/>
  <c r="BS31"/>
  <c r="BR31"/>
  <c r="BQ31"/>
  <c r="BP31"/>
  <c r="BO31"/>
  <c r="BN31"/>
  <c r="BM31"/>
  <c r="BV30"/>
  <c r="BU30"/>
  <c r="BT30"/>
  <c r="BS30"/>
  <c r="BR30"/>
  <c r="BQ30"/>
  <c r="BP30"/>
  <c r="BO30"/>
  <c r="BN30"/>
  <c r="BM30"/>
  <c r="BV29"/>
  <c r="BU29"/>
  <c r="BT29"/>
  <c r="BS29"/>
  <c r="BR29"/>
  <c r="BQ29"/>
  <c r="BP29"/>
  <c r="BO29"/>
  <c r="BN29"/>
  <c r="BM29"/>
  <c r="BV28"/>
  <c r="BU28"/>
  <c r="BT28"/>
  <c r="BS28"/>
  <c r="BR28"/>
  <c r="BQ28"/>
  <c r="BP28"/>
  <c r="BO28"/>
  <c r="BN28"/>
  <c r="BM28"/>
  <c r="BV27"/>
  <c r="BU27"/>
  <c r="BT27"/>
  <c r="BS27"/>
  <c r="BR27"/>
  <c r="BQ27"/>
  <c r="BP27"/>
  <c r="BO27"/>
  <c r="BN27"/>
  <c r="BM27"/>
  <c r="BV26"/>
  <c r="BU26"/>
  <c r="BT26"/>
  <c r="BS26"/>
  <c r="BR26"/>
  <c r="BQ26"/>
  <c r="BP26"/>
  <c r="BO26"/>
  <c r="BN26"/>
  <c r="BM26"/>
  <c r="BV25"/>
  <c r="BU25"/>
  <c r="BT25"/>
  <c r="BS25"/>
  <c r="BR25"/>
  <c r="BQ25"/>
  <c r="BP25"/>
  <c r="BO25"/>
  <c r="BN25"/>
  <c r="BM25"/>
  <c r="BV24"/>
  <c r="BU24"/>
  <c r="BT24"/>
  <c r="BS24"/>
  <c r="BR24"/>
  <c r="BQ24"/>
  <c r="BP24"/>
  <c r="BO24"/>
  <c r="BN24"/>
  <c r="BM24"/>
  <c r="BV23"/>
  <c r="BU23"/>
  <c r="BT23"/>
  <c r="BS23"/>
  <c r="BR23"/>
  <c r="BQ23"/>
  <c r="BP23"/>
  <c r="BO23"/>
  <c r="BN23"/>
  <c r="BM23"/>
  <c r="BV22"/>
  <c r="BU22"/>
  <c r="BT22"/>
  <c r="BS22"/>
  <c r="BR22"/>
  <c r="BQ22"/>
  <c r="BP22"/>
  <c r="BO22"/>
  <c r="BN22"/>
  <c r="BM22"/>
  <c r="BJ37"/>
  <c r="BI37"/>
  <c r="BJ36"/>
  <c r="BI36"/>
  <c r="BJ35"/>
  <c r="BI35"/>
  <c r="BJ34"/>
  <c r="BI34"/>
  <c r="BJ33"/>
  <c r="BI33"/>
  <c r="BJ32"/>
  <c r="BI32"/>
  <c r="BJ31"/>
  <c r="BI31"/>
  <c r="BJ30"/>
  <c r="BI30"/>
  <c r="BJ29"/>
  <c r="BI29"/>
  <c r="BJ28"/>
  <c r="BI28"/>
  <c r="BJ27"/>
  <c r="BI27"/>
  <c r="BJ26"/>
  <c r="BI26"/>
  <c r="BJ25"/>
  <c r="BI25"/>
  <c r="BJ24"/>
  <c r="BI24"/>
  <c r="BJ23"/>
  <c r="BI23"/>
  <c r="BJ22"/>
  <c r="BI22"/>
  <c r="BH37"/>
  <c r="BG37"/>
  <c r="BH36"/>
  <c r="BG36"/>
  <c r="BH35"/>
  <c r="BG35"/>
  <c r="BH34"/>
  <c r="BG34"/>
  <c r="BH33"/>
  <c r="BG33"/>
  <c r="BH32"/>
  <c r="BG32"/>
  <c r="BH31"/>
  <c r="BG31"/>
  <c r="BH30"/>
  <c r="BG30"/>
  <c r="BH29"/>
  <c r="BG29"/>
  <c r="BH28"/>
  <c r="BG28"/>
  <c r="BH27"/>
  <c r="BG27"/>
  <c r="BH26"/>
  <c r="BG26"/>
  <c r="BH25"/>
  <c r="BG25"/>
  <c r="BH24"/>
  <c r="BG24"/>
  <c r="BH23"/>
  <c r="BG23"/>
  <c r="BH22"/>
  <c r="BG22"/>
  <c r="BF37"/>
  <c r="BE37"/>
  <c r="BF36"/>
  <c r="BE36"/>
  <c r="BF35"/>
  <c r="BE35"/>
  <c r="BF34"/>
  <c r="BE34"/>
  <c r="BF33"/>
  <c r="BE33"/>
  <c r="BF32"/>
  <c r="BE32"/>
  <c r="BF31"/>
  <c r="BE31"/>
  <c r="BF30"/>
  <c r="BE30"/>
  <c r="BF29"/>
  <c r="BE29"/>
  <c r="BF28"/>
  <c r="BE28"/>
  <c r="BF27"/>
  <c r="BE27"/>
  <c r="BF26"/>
  <c r="BE26"/>
  <c r="BF25"/>
  <c r="BE25"/>
  <c r="BF24"/>
  <c r="BE24"/>
  <c r="BF23"/>
  <c r="BE23"/>
  <c r="BF22"/>
  <c r="BE22"/>
  <c r="BD37"/>
  <c r="BC37"/>
  <c r="BD36"/>
  <c r="BC36"/>
  <c r="BD35"/>
  <c r="BC35"/>
  <c r="BD34"/>
  <c r="BC34"/>
  <c r="BD33"/>
  <c r="BC33"/>
  <c r="BD32"/>
  <c r="BC32"/>
  <c r="BD31"/>
  <c r="BC31"/>
  <c r="BD30"/>
  <c r="BC30"/>
  <c r="BD29"/>
  <c r="BC29"/>
  <c r="BD28"/>
  <c r="BC28"/>
  <c r="BD27"/>
  <c r="BC27"/>
  <c r="BD26"/>
  <c r="BC26"/>
  <c r="BD25"/>
  <c r="BC25"/>
  <c r="BD24"/>
  <c r="BC24"/>
  <c r="BD23"/>
  <c r="BC23"/>
  <c r="BD22"/>
  <c r="BC22"/>
  <c r="BB37"/>
  <c r="BA37"/>
  <c r="BB36"/>
  <c r="BA36"/>
  <c r="BB35"/>
  <c r="BA35"/>
  <c r="BB34"/>
  <c r="BA34"/>
  <c r="BB33"/>
  <c r="BA33"/>
  <c r="BB32"/>
  <c r="BA32"/>
  <c r="BB31"/>
  <c r="BA31"/>
  <c r="BB30"/>
  <c r="BA30"/>
  <c r="BB29"/>
  <c r="BA29"/>
  <c r="BB28"/>
  <c r="BA28"/>
  <c r="BB27"/>
  <c r="BA27"/>
  <c r="BB26"/>
  <c r="BA26"/>
  <c r="BB25"/>
  <c r="BA25"/>
  <c r="BB24"/>
  <c r="BA24"/>
  <c r="BB23"/>
  <c r="BA23"/>
  <c r="BB22"/>
  <c r="AX37"/>
  <c r="AW37"/>
  <c r="AX36"/>
  <c r="AW36"/>
  <c r="AX35"/>
  <c r="AW35"/>
  <c r="AX34"/>
  <c r="AW34"/>
  <c r="AX33"/>
  <c r="AW33"/>
  <c r="AX32"/>
  <c r="AW32"/>
  <c r="AX31"/>
  <c r="AW31"/>
  <c r="AX30"/>
  <c r="AW30"/>
  <c r="AX29"/>
  <c r="AW29"/>
  <c r="AX28"/>
  <c r="AW28"/>
  <c r="AX27"/>
  <c r="AW27"/>
  <c r="AX26"/>
  <c r="AW26"/>
  <c r="AX25"/>
  <c r="AW25"/>
  <c r="AX24"/>
  <c r="AW24"/>
  <c r="AX23"/>
  <c r="AW23"/>
  <c r="AX22"/>
  <c r="AW22"/>
  <c r="AV37"/>
  <c r="AU37"/>
  <c r="AV36"/>
  <c r="AU36"/>
  <c r="AV35"/>
  <c r="AU35"/>
  <c r="AV34"/>
  <c r="AU34"/>
  <c r="AV33"/>
  <c r="AU33"/>
  <c r="AV32"/>
  <c r="AU32"/>
  <c r="AV31"/>
  <c r="AU31"/>
  <c r="AV30"/>
  <c r="AU30"/>
  <c r="AV29"/>
  <c r="AU29"/>
  <c r="AV28"/>
  <c r="AU28"/>
  <c r="AV27"/>
  <c r="AU27"/>
  <c r="AV26"/>
  <c r="AU26"/>
  <c r="AV25"/>
  <c r="AU25"/>
  <c r="AV24"/>
  <c r="AU24"/>
  <c r="AV23"/>
  <c r="AU23"/>
  <c r="AV22"/>
  <c r="AU22"/>
  <c r="AT37"/>
  <c r="AS37"/>
  <c r="AT36"/>
  <c r="AS36"/>
  <c r="AT35"/>
  <c r="AS35"/>
  <c r="AT34"/>
  <c r="AS34"/>
  <c r="AT33"/>
  <c r="AS33"/>
  <c r="AT32"/>
  <c r="AS32"/>
  <c r="AT31"/>
  <c r="AS31"/>
  <c r="AT30"/>
  <c r="AS30"/>
  <c r="AT29"/>
  <c r="AS29"/>
  <c r="AT28"/>
  <c r="AS28"/>
  <c r="AT27"/>
  <c r="AS27"/>
  <c r="AT26"/>
  <c r="AS26"/>
  <c r="AT25"/>
  <c r="AS25"/>
  <c r="AT24"/>
  <c r="AS24"/>
  <c r="AT23"/>
  <c r="AS23"/>
  <c r="AT22"/>
  <c r="AS22"/>
  <c r="AP25"/>
  <c r="AQ22"/>
  <c r="AR37"/>
  <c r="AQ37"/>
  <c r="AR36"/>
  <c r="AQ36"/>
  <c r="AR35"/>
  <c r="AQ35"/>
  <c r="AR34"/>
  <c r="AQ34"/>
  <c r="AR33"/>
  <c r="AQ33"/>
  <c r="AR32"/>
  <c r="AQ32"/>
  <c r="AR31"/>
  <c r="AQ31"/>
  <c r="AR30"/>
  <c r="AQ30"/>
  <c r="AR29"/>
  <c r="AQ29"/>
  <c r="AR28"/>
  <c r="AQ28"/>
  <c r="AR27"/>
  <c r="AQ27"/>
  <c r="AR26"/>
  <c r="AQ26"/>
  <c r="AR25"/>
  <c r="AQ25"/>
  <c r="AR24"/>
  <c r="AQ24"/>
  <c r="AR23"/>
  <c r="AQ23"/>
  <c r="AR22"/>
  <c r="AO23"/>
  <c r="AP23"/>
  <c r="AO24"/>
  <c r="AP24"/>
  <c r="AO25"/>
  <c r="AO26"/>
  <c r="AP26"/>
  <c r="AO27"/>
  <c r="AP27"/>
  <c r="AO28"/>
  <c r="AP28"/>
  <c r="AO29"/>
  <c r="AP29"/>
  <c r="AO30"/>
  <c r="AP30"/>
  <c r="AO31"/>
  <c r="AP31"/>
  <c r="AO32"/>
  <c r="AP32"/>
  <c r="AO33"/>
  <c r="AP33"/>
  <c r="AO34"/>
  <c r="AP34"/>
  <c r="AO35"/>
  <c r="AP35"/>
  <c r="AO36"/>
  <c r="AP36"/>
  <c r="AO37"/>
  <c r="AP37"/>
  <c r="AO22"/>
  <c r="AP22"/>
  <c r="J128"/>
  <c r="J127"/>
  <c r="J126"/>
  <c r="H126"/>
  <c r="J125"/>
  <c r="H125"/>
  <c r="J124"/>
  <c r="H124"/>
  <c r="G124"/>
  <c r="D130" s="1"/>
  <c r="J115"/>
  <c r="J114"/>
  <c r="J113"/>
  <c r="H113"/>
  <c r="J112"/>
  <c r="H112"/>
  <c r="J111"/>
  <c r="H111"/>
  <c r="G111"/>
  <c r="E118" s="1"/>
  <c r="J102"/>
  <c r="J101"/>
  <c r="J100"/>
  <c r="H100"/>
  <c r="J99"/>
  <c r="H99"/>
  <c r="J98"/>
  <c r="H98"/>
  <c r="G98"/>
  <c r="E105" s="1"/>
  <c r="J89"/>
  <c r="J88"/>
  <c r="J87"/>
  <c r="H87"/>
  <c r="J86"/>
  <c r="H86"/>
  <c r="J85"/>
  <c r="H85"/>
  <c r="G85"/>
  <c r="E92" s="1"/>
  <c r="J76"/>
  <c r="J75"/>
  <c r="J74"/>
  <c r="H74"/>
  <c r="J73"/>
  <c r="H73"/>
  <c r="J72"/>
  <c r="H72"/>
  <c r="G72"/>
  <c r="D79" s="1"/>
  <c r="J63"/>
  <c r="J62"/>
  <c r="J61"/>
  <c r="H61"/>
  <c r="J60"/>
  <c r="H60"/>
  <c r="J59"/>
  <c r="H59"/>
  <c r="G59"/>
  <c r="E65" s="1"/>
  <c r="J50"/>
  <c r="J49"/>
  <c r="J48"/>
  <c r="H48"/>
  <c r="J47"/>
  <c r="H47"/>
  <c r="J46"/>
  <c r="H46"/>
  <c r="G46"/>
  <c r="D52" s="1"/>
  <c r="J37"/>
  <c r="J36"/>
  <c r="J35"/>
  <c r="H35"/>
  <c r="J34"/>
  <c r="H34"/>
  <c r="J33"/>
  <c r="H33"/>
  <c r="G33"/>
  <c r="E40" s="1"/>
  <c r="J24"/>
  <c r="J23"/>
  <c r="J22"/>
  <c r="H22"/>
  <c r="J21"/>
  <c r="H21"/>
  <c r="J20"/>
  <c r="H20"/>
  <c r="G20"/>
  <c r="D27" s="1"/>
  <c r="J11"/>
  <c r="J10"/>
  <c r="J9"/>
  <c r="H9"/>
  <c r="J7"/>
  <c r="G202" i="2"/>
  <c r="G203"/>
  <c r="G204"/>
  <c r="G205"/>
  <c r="G206"/>
  <c r="G207"/>
  <c r="G208"/>
  <c r="G209"/>
  <c r="G210"/>
  <c r="G211"/>
  <c r="G212"/>
  <c r="G213"/>
  <c r="G214"/>
  <c r="G215"/>
  <c r="G201"/>
  <c r="G187"/>
  <c r="G188"/>
  <c r="G189"/>
  <c r="G190"/>
  <c r="G191"/>
  <c r="G192"/>
  <c r="G193"/>
  <c r="G194"/>
  <c r="G195"/>
  <c r="G196"/>
  <c r="G197"/>
  <c r="G198"/>
  <c r="G199"/>
  <c r="G200"/>
  <c r="G186"/>
  <c r="G176"/>
  <c r="G177"/>
  <c r="G178"/>
  <c r="G179"/>
  <c r="G180"/>
  <c r="G181"/>
  <c r="G182"/>
  <c r="G183"/>
  <c r="G184"/>
  <c r="G185"/>
  <c r="G175"/>
  <c r="G160"/>
  <c r="G161"/>
  <c r="G162"/>
  <c r="G163"/>
  <c r="G164"/>
  <c r="G165"/>
  <c r="G166"/>
  <c r="G167"/>
  <c r="G168"/>
  <c r="G169"/>
  <c r="G170"/>
  <c r="G171"/>
  <c r="G172"/>
  <c r="G173"/>
  <c r="G174"/>
  <c r="G159"/>
  <c r="G145"/>
  <c r="G146"/>
  <c r="G147"/>
  <c r="G148"/>
  <c r="G149"/>
  <c r="G150"/>
  <c r="G151"/>
  <c r="G152"/>
  <c r="G153"/>
  <c r="G154"/>
  <c r="G155"/>
  <c r="G156"/>
  <c r="G157"/>
  <c r="G158"/>
  <c r="G144"/>
  <c r="G128"/>
  <c r="G129"/>
  <c r="G130"/>
  <c r="G131"/>
  <c r="G132"/>
  <c r="G133"/>
  <c r="G134"/>
  <c r="G135"/>
  <c r="G136"/>
  <c r="G137"/>
  <c r="G138"/>
  <c r="G139"/>
  <c r="G140"/>
  <c r="G141"/>
  <c r="G142"/>
  <c r="G143"/>
  <c r="G127"/>
  <c r="G113"/>
  <c r="G114"/>
  <c r="G115"/>
  <c r="G116"/>
  <c r="G117"/>
  <c r="G118"/>
  <c r="G119"/>
  <c r="G120"/>
  <c r="G121"/>
  <c r="G122"/>
  <c r="G123"/>
  <c r="G124"/>
  <c r="G125"/>
  <c r="G126"/>
  <c r="G112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94"/>
  <c r="G80"/>
  <c r="G81"/>
  <c r="G82"/>
  <c r="G83"/>
  <c r="G84"/>
  <c r="G85"/>
  <c r="G86"/>
  <c r="G87"/>
  <c r="G88"/>
  <c r="G89"/>
  <c r="G90"/>
  <c r="G91"/>
  <c r="G92"/>
  <c r="G93"/>
  <c r="G67"/>
  <c r="G68"/>
  <c r="G69"/>
  <c r="G70"/>
  <c r="G71"/>
  <c r="G72"/>
  <c r="G73"/>
  <c r="G74"/>
  <c r="G75"/>
  <c r="G76"/>
  <c r="G77"/>
  <c r="G78"/>
  <c r="G66"/>
  <c r="G79"/>
  <c r="D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66"/>
  <c r="AQ22"/>
  <c r="AQ23"/>
  <c r="AQ24"/>
  <c r="AQ25"/>
  <c r="AQ26"/>
  <c r="AQ27"/>
  <c r="AQ28"/>
  <c r="AQ29"/>
  <c r="AQ30"/>
  <c r="AQ31"/>
  <c r="AQ32"/>
  <c r="AQ33"/>
  <c r="AQ34"/>
  <c r="AQ35"/>
  <c r="AQ36"/>
  <c r="AQ21"/>
  <c r="AE21"/>
  <c r="AK22"/>
  <c r="AK23"/>
  <c r="AK24"/>
  <c r="AK25"/>
  <c r="AK26"/>
  <c r="AK27"/>
  <c r="AK28"/>
  <c r="AK29"/>
  <c r="AK30"/>
  <c r="AK31"/>
  <c r="AK32"/>
  <c r="AK33"/>
  <c r="AK34"/>
  <c r="AK35"/>
  <c r="AK21"/>
  <c r="BI22"/>
  <c r="BI23"/>
  <c r="BI24"/>
  <c r="BI25"/>
  <c r="BI26"/>
  <c r="BI27"/>
  <c r="BI28"/>
  <c r="BI29"/>
  <c r="BI30"/>
  <c r="BI31"/>
  <c r="BI32"/>
  <c r="BI33"/>
  <c r="BI34"/>
  <c r="BI35"/>
  <c r="BI21"/>
  <c r="BC22"/>
  <c r="BC23"/>
  <c r="BC24"/>
  <c r="BC25"/>
  <c r="BC26"/>
  <c r="BC27"/>
  <c r="BC28"/>
  <c r="BC29"/>
  <c r="BC30"/>
  <c r="BC31"/>
  <c r="BC32"/>
  <c r="BC33"/>
  <c r="BC34"/>
  <c r="BC35"/>
  <c r="BC21"/>
  <c r="AW22"/>
  <c r="AW23"/>
  <c r="AW24"/>
  <c r="AW25"/>
  <c r="AW26"/>
  <c r="AW27"/>
  <c r="AW28"/>
  <c r="AW29"/>
  <c r="AW30"/>
  <c r="AW31"/>
  <c r="AW21"/>
  <c r="AE22"/>
  <c r="AE23"/>
  <c r="AE24"/>
  <c r="AE25"/>
  <c r="AE26"/>
  <c r="AE27"/>
  <c r="AE28"/>
  <c r="AE29"/>
  <c r="AE30"/>
  <c r="AE31"/>
  <c r="AE32"/>
  <c r="AE33"/>
  <c r="AE34"/>
  <c r="AE35"/>
  <c r="AE36"/>
  <c r="AE37"/>
  <c r="Y22"/>
  <c r="Y23"/>
  <c r="Y24"/>
  <c r="Y25"/>
  <c r="Y26"/>
  <c r="Y27"/>
  <c r="Y28"/>
  <c r="Y29"/>
  <c r="Y30"/>
  <c r="Y31"/>
  <c r="Y32"/>
  <c r="Y33"/>
  <c r="Y34"/>
  <c r="Y35"/>
  <c r="Y21"/>
  <c r="S22"/>
  <c r="S23"/>
  <c r="S24"/>
  <c r="S25"/>
  <c r="S26"/>
  <c r="S27"/>
  <c r="S28"/>
  <c r="S29"/>
  <c r="S30"/>
  <c r="S31"/>
  <c r="S32"/>
  <c r="S33"/>
  <c r="S34"/>
  <c r="S35"/>
  <c r="S36"/>
  <c r="S37"/>
  <c r="S38"/>
  <c r="S21"/>
  <c r="M22"/>
  <c r="M23"/>
  <c r="M24"/>
  <c r="M25"/>
  <c r="M26"/>
  <c r="M27"/>
  <c r="M28"/>
  <c r="M29"/>
  <c r="M30"/>
  <c r="M31"/>
  <c r="M32"/>
  <c r="M33"/>
  <c r="M34"/>
  <c r="M35"/>
  <c r="M21"/>
  <c r="G22"/>
  <c r="G23"/>
  <c r="G24"/>
  <c r="G25"/>
  <c r="G26"/>
  <c r="G27"/>
  <c r="G28"/>
  <c r="G29"/>
  <c r="G30"/>
  <c r="G31"/>
  <c r="G32"/>
  <c r="G33"/>
  <c r="C63"/>
  <c r="C62"/>
  <c r="C61"/>
  <c r="C60"/>
  <c r="C59"/>
  <c r="C58"/>
  <c r="C57"/>
  <c r="C56"/>
  <c r="C54"/>
  <c r="C55"/>
  <c r="AP21"/>
  <c r="H13"/>
  <c r="H12"/>
  <c r="H11"/>
  <c r="H10"/>
  <c r="H9"/>
  <c r="H8"/>
  <c r="H7"/>
  <c r="H6"/>
  <c r="H5"/>
  <c r="BH22"/>
  <c r="BH23"/>
  <c r="BH24"/>
  <c r="BH25"/>
  <c r="BH26"/>
  <c r="BH27"/>
  <c r="BH28"/>
  <c r="BH29"/>
  <c r="BH30"/>
  <c r="BH31"/>
  <c r="BH32"/>
  <c r="BH33"/>
  <c r="BH34"/>
  <c r="BH35"/>
  <c r="BH21"/>
  <c r="BB22"/>
  <c r="BB23"/>
  <c r="BB24"/>
  <c r="BB25"/>
  <c r="BB26"/>
  <c r="BB27"/>
  <c r="BB28"/>
  <c r="BB29"/>
  <c r="BB30"/>
  <c r="BB31"/>
  <c r="BB32"/>
  <c r="BB33"/>
  <c r="BB34"/>
  <c r="BB35"/>
  <c r="BB21"/>
  <c r="AV22"/>
  <c r="AV23"/>
  <c r="AV24"/>
  <c r="AV25"/>
  <c r="AV26"/>
  <c r="AV27"/>
  <c r="AV28"/>
  <c r="AV29"/>
  <c r="AV30"/>
  <c r="AV31"/>
  <c r="AV21"/>
  <c r="AP22"/>
  <c r="AP23"/>
  <c r="AP24"/>
  <c r="AP25"/>
  <c r="AP26"/>
  <c r="AP27"/>
  <c r="AP28"/>
  <c r="AP29"/>
  <c r="AP30"/>
  <c r="AP31"/>
  <c r="AP32"/>
  <c r="AP33"/>
  <c r="AP34"/>
  <c r="AP35"/>
  <c r="AP36"/>
  <c r="AJ22"/>
  <c r="AJ23"/>
  <c r="AJ24"/>
  <c r="AJ25"/>
  <c r="AJ26"/>
  <c r="AJ27"/>
  <c r="AJ28"/>
  <c r="AJ29"/>
  <c r="AJ30"/>
  <c r="AJ31"/>
  <c r="AJ32"/>
  <c r="AJ33"/>
  <c r="AJ34"/>
  <c r="AJ35"/>
  <c r="AJ21"/>
  <c r="AD22"/>
  <c r="AD23"/>
  <c r="AD24"/>
  <c r="AD25"/>
  <c r="AD26"/>
  <c r="AD27"/>
  <c r="AD28"/>
  <c r="AD29"/>
  <c r="AD30"/>
  <c r="AD31"/>
  <c r="AD32"/>
  <c r="AD33"/>
  <c r="AD34"/>
  <c r="AD35"/>
  <c r="AD36"/>
  <c r="AD37"/>
  <c r="AD21"/>
  <c r="X22"/>
  <c r="X23"/>
  <c r="X24"/>
  <c r="X25"/>
  <c r="X26"/>
  <c r="X27"/>
  <c r="X28"/>
  <c r="X29"/>
  <c r="X30"/>
  <c r="X31"/>
  <c r="X32"/>
  <c r="X33"/>
  <c r="X34"/>
  <c r="X35"/>
  <c r="X21"/>
  <c r="R22"/>
  <c r="R23"/>
  <c r="R24"/>
  <c r="R25"/>
  <c r="R26"/>
  <c r="R27"/>
  <c r="R28"/>
  <c r="R29"/>
  <c r="R30"/>
  <c r="R31"/>
  <c r="R32"/>
  <c r="R33"/>
  <c r="R34"/>
  <c r="R35"/>
  <c r="R36"/>
  <c r="R37"/>
  <c r="R38"/>
  <c r="R21"/>
  <c r="L22"/>
  <c r="L23"/>
  <c r="L24"/>
  <c r="L25"/>
  <c r="L26"/>
  <c r="L27"/>
  <c r="L28"/>
  <c r="L29"/>
  <c r="L30"/>
  <c r="L31"/>
  <c r="L32"/>
  <c r="L33"/>
  <c r="L34"/>
  <c r="L35"/>
  <c r="L21"/>
  <c r="F22"/>
  <c r="F23"/>
  <c r="F24"/>
  <c r="F25"/>
  <c r="F26"/>
  <c r="F27"/>
  <c r="F28"/>
  <c r="F29"/>
  <c r="F30"/>
  <c r="F31"/>
  <c r="F32"/>
  <c r="F33"/>
  <c r="G13"/>
  <c r="G12"/>
  <c r="G11"/>
  <c r="G10"/>
  <c r="G9"/>
  <c r="G8"/>
  <c r="G7"/>
  <c r="G6"/>
  <c r="G5"/>
  <c r="G4"/>
  <c r="F10"/>
  <c r="F13"/>
  <c r="F12"/>
  <c r="F11"/>
  <c r="F9"/>
  <c r="F8"/>
  <c r="F7"/>
  <c r="F6"/>
  <c r="F5"/>
  <c r="F4"/>
  <c r="AN23" i="1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22"/>
  <c r="T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H23"/>
  <c r="H24"/>
  <c r="H25"/>
  <c r="H26"/>
  <c r="H27"/>
  <c r="H28"/>
  <c r="H29"/>
  <c r="H30"/>
  <c r="H31"/>
  <c r="H32"/>
  <c r="H33"/>
  <c r="H34"/>
  <c r="H35"/>
  <c r="H36"/>
  <c r="H37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G5"/>
  <c r="G6"/>
  <c r="G7"/>
  <c r="G8"/>
  <c r="G9"/>
  <c r="G10"/>
  <c r="G11"/>
  <c r="G12"/>
  <c r="G13"/>
  <c r="G4"/>
  <c r="I7" i="4" l="1"/>
  <c r="O2" s="1"/>
  <c r="E14"/>
  <c r="K8"/>
  <c r="Q2" s="1"/>
  <c r="K99"/>
  <c r="Q9" s="1"/>
  <c r="I125"/>
  <c r="E25"/>
  <c r="I34"/>
  <c r="D60"/>
  <c r="K37"/>
  <c r="Q14" s="1"/>
  <c r="D62"/>
  <c r="I20"/>
  <c r="K23"/>
  <c r="R13" s="1"/>
  <c r="I59"/>
  <c r="K75"/>
  <c r="R17" s="1"/>
  <c r="I86"/>
  <c r="K11"/>
  <c r="Q12" s="1"/>
  <c r="E33"/>
  <c r="D66"/>
  <c r="K85"/>
  <c r="P8" s="1"/>
  <c r="D89"/>
  <c r="I99"/>
  <c r="D105"/>
  <c r="D113"/>
  <c r="D117"/>
  <c r="K10"/>
  <c r="R12" s="1"/>
  <c r="K21"/>
  <c r="Q3" s="1"/>
  <c r="D26"/>
  <c r="K102"/>
  <c r="Q19" s="1"/>
  <c r="K112"/>
  <c r="Q10" s="1"/>
  <c r="E116"/>
  <c r="K35"/>
  <c r="R4" s="1"/>
  <c r="I61"/>
  <c r="D67"/>
  <c r="I85"/>
  <c r="K88"/>
  <c r="R18" s="1"/>
  <c r="E102"/>
  <c r="K114"/>
  <c r="R20" s="1"/>
  <c r="I124"/>
  <c r="K127"/>
  <c r="R21" s="1"/>
  <c r="I8"/>
  <c r="I111"/>
  <c r="K7"/>
  <c r="P2" s="1"/>
  <c r="D11"/>
  <c r="I98"/>
  <c r="K100"/>
  <c r="R9" s="1"/>
  <c r="E117"/>
  <c r="D106"/>
  <c r="D36"/>
  <c r="E38"/>
  <c r="I46"/>
  <c r="K49"/>
  <c r="R15" s="1"/>
  <c r="K73"/>
  <c r="Q7" s="1"/>
  <c r="I73"/>
  <c r="I21"/>
  <c r="K22"/>
  <c r="R3" s="1"/>
  <c r="D25"/>
  <c r="D33"/>
  <c r="D34"/>
  <c r="I35"/>
  <c r="E37"/>
  <c r="E41"/>
  <c r="I48"/>
  <c r="I100"/>
  <c r="D102"/>
  <c r="E104"/>
  <c r="I112"/>
  <c r="D114"/>
  <c r="K9"/>
  <c r="R2" s="1"/>
  <c r="D20"/>
  <c r="K24"/>
  <c r="Q13" s="1"/>
  <c r="E28"/>
  <c r="K33"/>
  <c r="P4" s="1"/>
  <c r="D37"/>
  <c r="D40"/>
  <c r="D61"/>
  <c r="D64"/>
  <c r="K72"/>
  <c r="P7" s="1"/>
  <c r="K74"/>
  <c r="R7" s="1"/>
  <c r="K87"/>
  <c r="R8" s="1"/>
  <c r="E98"/>
  <c r="D99"/>
  <c r="K101"/>
  <c r="R19" s="1"/>
  <c r="D104"/>
  <c r="E111"/>
  <c r="K113"/>
  <c r="R10" s="1"/>
  <c r="K115"/>
  <c r="Q20" s="1"/>
  <c r="I9"/>
  <c r="D13"/>
  <c r="K20"/>
  <c r="P3" s="1"/>
  <c r="I22"/>
  <c r="E24"/>
  <c r="D28"/>
  <c r="I33"/>
  <c r="D35"/>
  <c r="K36"/>
  <c r="R14" s="1"/>
  <c r="E39"/>
  <c r="I47"/>
  <c r="E59"/>
  <c r="K63"/>
  <c r="Q16" s="1"/>
  <c r="I72"/>
  <c r="I74"/>
  <c r="E80"/>
  <c r="I87"/>
  <c r="D98"/>
  <c r="K98"/>
  <c r="P9" s="1"/>
  <c r="D100"/>
  <c r="E103"/>
  <c r="D111"/>
  <c r="D112"/>
  <c r="I113"/>
  <c r="E115"/>
  <c r="E119"/>
  <c r="I126"/>
  <c r="D24"/>
  <c r="E26"/>
  <c r="K34"/>
  <c r="Q4" s="1"/>
  <c r="D39"/>
  <c r="I60"/>
  <c r="K62"/>
  <c r="R16" s="1"/>
  <c r="E77"/>
  <c r="K86"/>
  <c r="Q8" s="1"/>
  <c r="D91"/>
  <c r="D101"/>
  <c r="D103"/>
  <c r="E106"/>
  <c r="K111"/>
  <c r="P10" s="1"/>
  <c r="D115"/>
  <c r="D118"/>
  <c r="E7"/>
  <c r="D8"/>
  <c r="D9"/>
  <c r="D10"/>
  <c r="D14"/>
  <c r="E21"/>
  <c r="E22"/>
  <c r="E23"/>
  <c r="E27"/>
  <c r="D38"/>
  <c r="D41"/>
  <c r="E51"/>
  <c r="E54"/>
  <c r="D63"/>
  <c r="D65"/>
  <c r="D72"/>
  <c r="E76"/>
  <c r="E78"/>
  <c r="E85"/>
  <c r="D86"/>
  <c r="D87"/>
  <c r="D88"/>
  <c r="D92"/>
  <c r="E99"/>
  <c r="E100"/>
  <c r="E101"/>
  <c r="D116"/>
  <c r="D119"/>
  <c r="E129"/>
  <c r="E132"/>
  <c r="E11"/>
  <c r="E13"/>
  <c r="E20"/>
  <c r="D21"/>
  <c r="D22"/>
  <c r="D23"/>
  <c r="E34"/>
  <c r="E35"/>
  <c r="E36"/>
  <c r="D51"/>
  <c r="D54"/>
  <c r="E64"/>
  <c r="E67"/>
  <c r="D76"/>
  <c r="D78"/>
  <c r="D85"/>
  <c r="E89"/>
  <c r="E91"/>
  <c r="E112"/>
  <c r="E113"/>
  <c r="E114"/>
  <c r="D129"/>
  <c r="D132"/>
  <c r="E47"/>
  <c r="E48"/>
  <c r="E49"/>
  <c r="K50"/>
  <c r="Q15" s="1"/>
  <c r="E53"/>
  <c r="E125"/>
  <c r="E126"/>
  <c r="E127"/>
  <c r="K128"/>
  <c r="Q21" s="1"/>
  <c r="E131"/>
  <c r="E12"/>
  <c r="E15"/>
  <c r="E46"/>
  <c r="D47"/>
  <c r="D48"/>
  <c r="D49"/>
  <c r="D53"/>
  <c r="E60"/>
  <c r="E61"/>
  <c r="E62"/>
  <c r="E66"/>
  <c r="D77"/>
  <c r="D80"/>
  <c r="E90"/>
  <c r="E93"/>
  <c r="E124"/>
  <c r="D125"/>
  <c r="D126"/>
  <c r="D127"/>
  <c r="D131"/>
  <c r="D12"/>
  <c r="D15"/>
  <c r="D46"/>
  <c r="K46"/>
  <c r="P5" s="1"/>
  <c r="K47"/>
  <c r="Q5" s="1"/>
  <c r="K48"/>
  <c r="R5" s="1"/>
  <c r="E50"/>
  <c r="E52"/>
  <c r="E73"/>
  <c r="E74"/>
  <c r="E75"/>
  <c r="K76"/>
  <c r="Q17" s="1"/>
  <c r="E79"/>
  <c r="D90"/>
  <c r="D93"/>
  <c r="D124"/>
  <c r="K124"/>
  <c r="P11" s="1"/>
  <c r="K125"/>
  <c r="Q11" s="1"/>
  <c r="K126"/>
  <c r="R11" s="1"/>
  <c r="E128"/>
  <c r="E130"/>
  <c r="E8"/>
  <c r="E9"/>
  <c r="E10"/>
  <c r="D50"/>
  <c r="D59"/>
  <c r="K59"/>
  <c r="P6" s="1"/>
  <c r="K60"/>
  <c r="Q6" s="1"/>
  <c r="K61"/>
  <c r="R6" s="1"/>
  <c r="E63"/>
  <c r="E72"/>
  <c r="D73"/>
  <c r="D74"/>
  <c r="D75"/>
  <c r="E86"/>
  <c r="E87"/>
  <c r="E88"/>
  <c r="K89"/>
  <c r="Q18" s="1"/>
  <c r="D128"/>
  <c r="O6" l="1"/>
  <c r="O9"/>
  <c r="O7"/>
  <c r="O3"/>
  <c r="O11"/>
  <c r="O5"/>
  <c r="O8"/>
  <c r="O4"/>
  <c r="O10"/>
</calcChain>
</file>

<file path=xl/sharedStrings.xml><?xml version="1.0" encoding="utf-8"?>
<sst xmlns="http://schemas.openxmlformats.org/spreadsheetml/2006/main" count="243" uniqueCount="62">
  <si>
    <t>lehtien lkm, kpl</t>
  </si>
  <si>
    <t>Id</t>
  </si>
  <si>
    <t>POINT_X</t>
  </si>
  <si>
    <t>POINT_Y</t>
  </si>
  <si>
    <t>Scale</t>
  </si>
  <si>
    <t>Shoot</t>
  </si>
  <si>
    <t>Leaves</t>
  </si>
  <si>
    <t>Shoots</t>
  </si>
  <si>
    <t>Sample leaves</t>
  </si>
  <si>
    <t>Shoot 1</t>
  </si>
  <si>
    <t>Shoot 2</t>
  </si>
  <si>
    <t>Shoot 3</t>
  </si>
  <si>
    <t>Shoot 4</t>
  </si>
  <si>
    <t>Shoot 5</t>
  </si>
  <si>
    <t>Shoot 6</t>
  </si>
  <si>
    <t>Shoot 7</t>
  </si>
  <si>
    <t>Shoot 8</t>
  </si>
  <si>
    <t>Shoot 9</t>
  </si>
  <si>
    <t>Shoot 10</t>
  </si>
  <si>
    <t>h_leaf</t>
  </si>
  <si>
    <t>l</t>
  </si>
  <si>
    <t xml:space="preserve">h_leaf </t>
  </si>
  <si>
    <t xml:space="preserve">l </t>
  </si>
  <si>
    <t>h</t>
  </si>
  <si>
    <t>h_leaf_min</t>
  </si>
  <si>
    <t>h_leaf_max</t>
  </si>
  <si>
    <t>d</t>
  </si>
  <si>
    <t>c</t>
  </si>
  <si>
    <t>N</t>
  </si>
  <si>
    <t>d_ls</t>
  </si>
  <si>
    <t>l_ls</t>
  </si>
  <si>
    <t>N_l</t>
  </si>
  <si>
    <t>Leaf 1</t>
  </si>
  <si>
    <t>Leaf 2</t>
  </si>
  <si>
    <t>Leaf 3</t>
  </si>
  <si>
    <t>Leaf 4</t>
  </si>
  <si>
    <t>Leaf 5</t>
  </si>
  <si>
    <t>Scale determined by digitizing a 10-cm-long line in the image (point Ids 10 and 11 are the line endpoints)</t>
  </si>
  <si>
    <t>Leaf</t>
  </si>
  <si>
    <t>Total length of the shoot</t>
  </si>
  <si>
    <t>Length of the 1st shoot segment</t>
  </si>
  <si>
    <t>Length of the 2nd shoot segment</t>
  </si>
  <si>
    <t>Length of the 3rd shoot segment</t>
  </si>
  <si>
    <t>Main leaflet</t>
  </si>
  <si>
    <t>Leaflet 1</t>
  </si>
  <si>
    <t>Leaflet 2</t>
  </si>
  <si>
    <t>Leaflet 3</t>
  </si>
  <si>
    <t>Leaflet 4</t>
  </si>
  <si>
    <t>Leaflet 5</t>
  </si>
  <si>
    <t>1st side leaflet</t>
  </si>
  <si>
    <t>Length of the main leaflet</t>
  </si>
  <si>
    <t>Length of the 1st side leaflet</t>
  </si>
  <si>
    <t>Length of the 2nd side leaflet</t>
  </si>
  <si>
    <t>2nd side leaflet</t>
  </si>
  <si>
    <t>Leaf 6</t>
  </si>
  <si>
    <t>Leaf 7</t>
  </si>
  <si>
    <t>Leaf 8</t>
  </si>
  <si>
    <t>Leaf 9</t>
  </si>
  <si>
    <t>Leaf 10</t>
  </si>
  <si>
    <t>Digitization of leaflets, N = 3x5</t>
  </si>
  <si>
    <t>9 digitized points per leaf</t>
  </si>
  <si>
    <t>Digitization of leaves</t>
  </si>
</sst>
</file>

<file path=xl/styles.xml><?xml version="1.0" encoding="utf-8"?>
<styleSheet xmlns="http://schemas.openxmlformats.org/spreadsheetml/2006/main">
  <numFmts count="3">
    <numFmt numFmtId="164" formatCode="0.00000000000"/>
    <numFmt numFmtId="165" formatCode="0.00000"/>
    <numFmt numFmtId="166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0" xfId="0" applyFont="1" applyBorder="1"/>
    <xf numFmtId="0" fontId="0" fillId="0" borderId="0" xfId="0" applyBorder="1" applyAlignment="1">
      <alignment horizontal="center" textRotation="90" wrapText="1"/>
    </xf>
    <xf numFmtId="0" fontId="0" fillId="0" borderId="0" xfId="0" applyFill="1" applyBorder="1" applyAlignment="1">
      <alignment horizontal="center" textRotation="90" wrapText="1"/>
    </xf>
    <xf numFmtId="0" fontId="0" fillId="0" borderId="5" xfId="0" applyFill="1" applyBorder="1" applyAlignment="1">
      <alignment horizontal="center" textRotation="90" wrapText="1"/>
    </xf>
    <xf numFmtId="0" fontId="0" fillId="0" borderId="0" xfId="0" applyFont="1" applyBorder="1" applyAlignment="1">
      <alignment textRotation="90" wrapText="1"/>
    </xf>
    <xf numFmtId="0" fontId="0" fillId="0" borderId="0" xfId="0" applyNumberFormat="1" applyBorder="1"/>
    <xf numFmtId="1" fontId="0" fillId="0" borderId="0" xfId="0" applyNumberFormat="1"/>
    <xf numFmtId="164" fontId="0" fillId="0" borderId="0" xfId="0" applyNumberFormat="1"/>
    <xf numFmtId="1" fontId="0" fillId="0" borderId="4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4" fontId="0" fillId="0" borderId="5" xfId="0" applyNumberFormat="1" applyBorder="1"/>
    <xf numFmtId="1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1" xfId="0" applyBorder="1"/>
    <xf numFmtId="0" fontId="1" fillId="0" borderId="0" xfId="0" applyFont="1" applyAlignment="1">
      <alignment textRotation="90"/>
    </xf>
    <xf numFmtId="2" fontId="1" fillId="0" borderId="0" xfId="0" applyNumberFormat="1" applyFont="1" applyAlignment="1">
      <alignment textRotation="90"/>
    </xf>
    <xf numFmtId="2" fontId="0" fillId="0" borderId="0" xfId="0" applyNumberFormat="1"/>
    <xf numFmtId="0" fontId="0" fillId="0" borderId="0" xfId="0" applyFont="1" applyBorder="1"/>
    <xf numFmtId="0" fontId="0" fillId="0" borderId="5" xfId="0" applyFont="1" applyBorder="1"/>
    <xf numFmtId="0" fontId="0" fillId="0" borderId="4" xfId="0" applyBorder="1" applyAlignment="1">
      <alignment textRotation="90" wrapText="1"/>
    </xf>
    <xf numFmtId="0" fontId="0" fillId="0" borderId="0" xfId="0" applyBorder="1" applyAlignment="1">
      <alignment textRotation="90" wrapText="1"/>
    </xf>
    <xf numFmtId="164" fontId="0" fillId="0" borderId="4" xfId="0" applyNumberFormat="1" applyBorder="1"/>
    <xf numFmtId="165" fontId="0" fillId="0" borderId="4" xfId="0" applyNumberFormat="1" applyBorder="1"/>
    <xf numFmtId="164" fontId="0" fillId="0" borderId="6" xfId="0" applyNumberFormat="1" applyBorder="1"/>
    <xf numFmtId="164" fontId="0" fillId="0" borderId="2" xfId="0" applyNumberFormat="1" applyBorder="1"/>
    <xf numFmtId="166" fontId="0" fillId="0" borderId="0" xfId="0" applyNumberFormat="1"/>
    <xf numFmtId="0" fontId="1" fillId="0" borderId="5" xfId="0" applyFont="1" applyBorder="1"/>
    <xf numFmtId="1" fontId="1" fillId="0" borderId="4" xfId="0" applyNumberFormat="1" applyFont="1" applyBorder="1"/>
    <xf numFmtId="1" fontId="1" fillId="0" borderId="1" xfId="0" applyNumberFormat="1" applyFont="1" applyBorder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7480730533683335"/>
                  <c:y val="-2.753098571011962E-2"/>
                </c:manualLayout>
              </c:layout>
              <c:numFmt formatCode="General" sourceLinked="0"/>
            </c:trendlineLbl>
          </c:trendline>
          <c:xVal>
            <c:numRef>
              <c:f>Fireweed_shoot!$C$4:$C$13</c:f>
              <c:numCache>
                <c:formatCode>General</c:formatCode>
                <c:ptCount val="10"/>
                <c:pt idx="0">
                  <c:v>129</c:v>
                </c:pt>
                <c:pt idx="1">
                  <c:v>121</c:v>
                </c:pt>
                <c:pt idx="2">
                  <c:v>134</c:v>
                </c:pt>
                <c:pt idx="3">
                  <c:v>129</c:v>
                </c:pt>
                <c:pt idx="4">
                  <c:v>89</c:v>
                </c:pt>
                <c:pt idx="5">
                  <c:v>143</c:v>
                </c:pt>
                <c:pt idx="6">
                  <c:v>96</c:v>
                </c:pt>
                <c:pt idx="7">
                  <c:v>110</c:v>
                </c:pt>
                <c:pt idx="8">
                  <c:v>125</c:v>
                </c:pt>
                <c:pt idx="9">
                  <c:v>107</c:v>
                </c:pt>
              </c:numCache>
            </c:numRef>
          </c:xVal>
          <c:yVal>
            <c:numRef>
              <c:f>Fireweed_shoot!$D$4:$D$13</c:f>
              <c:numCache>
                <c:formatCode>General</c:formatCode>
                <c:ptCount val="10"/>
                <c:pt idx="0">
                  <c:v>0.63300000000000001</c:v>
                </c:pt>
                <c:pt idx="1">
                  <c:v>0.53900000000000003</c:v>
                </c:pt>
                <c:pt idx="2">
                  <c:v>0.82799999999999996</c:v>
                </c:pt>
                <c:pt idx="3">
                  <c:v>0.752</c:v>
                </c:pt>
                <c:pt idx="4">
                  <c:v>0.58599999999999997</c:v>
                </c:pt>
                <c:pt idx="5">
                  <c:v>0.74199999999999999</c:v>
                </c:pt>
                <c:pt idx="6">
                  <c:v>0.40799999999999997</c:v>
                </c:pt>
                <c:pt idx="7">
                  <c:v>0.52400000000000002</c:v>
                </c:pt>
                <c:pt idx="8">
                  <c:v>0.75600000000000001</c:v>
                </c:pt>
                <c:pt idx="9">
                  <c:v>0.56100000000000005</c:v>
                </c:pt>
              </c:numCache>
            </c:numRef>
          </c:yVal>
        </c:ser>
        <c:axId val="156432256"/>
        <c:axId val="156184576"/>
      </c:scatterChart>
      <c:valAx>
        <c:axId val="156432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  <c:layout/>
        </c:title>
        <c:numFmt formatCode="General" sourceLinked="1"/>
        <c:tickLblPos val="nextTo"/>
        <c:crossAx val="156184576"/>
        <c:crosses val="autoZero"/>
        <c:crossBetween val="midCat"/>
      </c:valAx>
      <c:valAx>
        <c:axId val="1561845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Verson halk.</a:t>
                </a:r>
              </a:p>
            </c:rich>
          </c:tx>
          <c:layout/>
        </c:title>
        <c:numFmt formatCode="General" sourceLinked="1"/>
        <c:tickLblPos val="nextTo"/>
        <c:crossAx val="156432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Raspberry_shoot!$B$21:$B$33</c:f>
              <c:numCache>
                <c:formatCode>General</c:formatCode>
                <c:ptCount val="13"/>
                <c:pt idx="0">
                  <c:v>38</c:v>
                </c:pt>
                <c:pt idx="1">
                  <c:v>42</c:v>
                </c:pt>
                <c:pt idx="2">
                  <c:v>45</c:v>
                </c:pt>
                <c:pt idx="3">
                  <c:v>52</c:v>
                </c:pt>
                <c:pt idx="4">
                  <c:v>58</c:v>
                </c:pt>
                <c:pt idx="5">
                  <c:v>65</c:v>
                </c:pt>
                <c:pt idx="6">
                  <c:v>71</c:v>
                </c:pt>
                <c:pt idx="7">
                  <c:v>76</c:v>
                </c:pt>
                <c:pt idx="8">
                  <c:v>82</c:v>
                </c:pt>
                <c:pt idx="9">
                  <c:v>85.5</c:v>
                </c:pt>
                <c:pt idx="10">
                  <c:v>90</c:v>
                </c:pt>
                <c:pt idx="11">
                  <c:v>93</c:v>
                </c:pt>
                <c:pt idx="12">
                  <c:v>96</c:v>
                </c:pt>
              </c:numCache>
            </c:numRef>
          </c:xVal>
          <c:yVal>
            <c:numRef>
              <c:f>Raspberry_shoot!$D$21:$D$33</c:f>
              <c:numCache>
                <c:formatCode>General</c:formatCode>
                <c:ptCount val="13"/>
                <c:pt idx="0">
                  <c:v>12.6</c:v>
                </c:pt>
                <c:pt idx="1">
                  <c:v>11.4</c:v>
                </c:pt>
                <c:pt idx="2">
                  <c:v>12.5</c:v>
                </c:pt>
                <c:pt idx="3">
                  <c:v>14.5</c:v>
                </c:pt>
                <c:pt idx="4">
                  <c:v>13.3</c:v>
                </c:pt>
                <c:pt idx="5">
                  <c:v>13.7</c:v>
                </c:pt>
                <c:pt idx="6">
                  <c:v>11.3</c:v>
                </c:pt>
                <c:pt idx="7">
                  <c:v>10.9</c:v>
                </c:pt>
                <c:pt idx="8">
                  <c:v>9.6999999999999993</c:v>
                </c:pt>
                <c:pt idx="9">
                  <c:v>7.6</c:v>
                </c:pt>
                <c:pt idx="10">
                  <c:v>7.3</c:v>
                </c:pt>
                <c:pt idx="11">
                  <c:v>5.6</c:v>
                </c:pt>
                <c:pt idx="12">
                  <c:v>4.2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Raspberry_shoot!$H$21:$H$35</c:f>
              <c:numCache>
                <c:formatCode>General</c:formatCode>
                <c:ptCount val="15"/>
                <c:pt idx="0">
                  <c:v>31.5</c:v>
                </c:pt>
                <c:pt idx="1">
                  <c:v>40</c:v>
                </c:pt>
                <c:pt idx="2">
                  <c:v>47</c:v>
                </c:pt>
                <c:pt idx="3">
                  <c:v>53</c:v>
                </c:pt>
                <c:pt idx="4">
                  <c:v>58</c:v>
                </c:pt>
                <c:pt idx="5">
                  <c:v>63.5</c:v>
                </c:pt>
                <c:pt idx="6">
                  <c:v>67.5</c:v>
                </c:pt>
                <c:pt idx="7">
                  <c:v>73</c:v>
                </c:pt>
                <c:pt idx="8">
                  <c:v>78.5</c:v>
                </c:pt>
                <c:pt idx="9">
                  <c:v>83</c:v>
                </c:pt>
                <c:pt idx="10">
                  <c:v>87.5</c:v>
                </c:pt>
                <c:pt idx="11">
                  <c:v>91.5</c:v>
                </c:pt>
                <c:pt idx="12">
                  <c:v>96.5</c:v>
                </c:pt>
                <c:pt idx="13">
                  <c:v>99</c:v>
                </c:pt>
                <c:pt idx="14">
                  <c:v>101</c:v>
                </c:pt>
              </c:numCache>
            </c:numRef>
          </c:xVal>
          <c:yVal>
            <c:numRef>
              <c:f>Raspberry_shoot!$J$21:$J$35</c:f>
              <c:numCache>
                <c:formatCode>General</c:formatCode>
                <c:ptCount val="15"/>
                <c:pt idx="0">
                  <c:v>12.1</c:v>
                </c:pt>
                <c:pt idx="1">
                  <c:v>14.7</c:v>
                </c:pt>
                <c:pt idx="2">
                  <c:v>12.3</c:v>
                </c:pt>
                <c:pt idx="3">
                  <c:v>13</c:v>
                </c:pt>
                <c:pt idx="4">
                  <c:v>12</c:v>
                </c:pt>
                <c:pt idx="5">
                  <c:v>10.6</c:v>
                </c:pt>
                <c:pt idx="6">
                  <c:v>8.9</c:v>
                </c:pt>
                <c:pt idx="7">
                  <c:v>9.6</c:v>
                </c:pt>
                <c:pt idx="8">
                  <c:v>9.1</c:v>
                </c:pt>
                <c:pt idx="9">
                  <c:v>8.6999999999999993</c:v>
                </c:pt>
                <c:pt idx="10">
                  <c:v>8.6999999999999993</c:v>
                </c:pt>
                <c:pt idx="11">
                  <c:v>8.6</c:v>
                </c:pt>
                <c:pt idx="12">
                  <c:v>6.1</c:v>
                </c:pt>
                <c:pt idx="13">
                  <c:v>5.2</c:v>
                </c:pt>
                <c:pt idx="14">
                  <c:v>3.7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Raspberry_shoot!$N$21:$N$38</c:f>
              <c:numCache>
                <c:formatCode>General</c:formatCode>
                <c:ptCount val="18"/>
                <c:pt idx="0">
                  <c:v>40.5</c:v>
                </c:pt>
                <c:pt idx="1">
                  <c:v>46.5</c:v>
                </c:pt>
                <c:pt idx="2">
                  <c:v>53</c:v>
                </c:pt>
                <c:pt idx="3">
                  <c:v>57.5</c:v>
                </c:pt>
                <c:pt idx="4">
                  <c:v>62.5</c:v>
                </c:pt>
                <c:pt idx="5">
                  <c:v>66</c:v>
                </c:pt>
                <c:pt idx="6">
                  <c:v>71</c:v>
                </c:pt>
                <c:pt idx="7">
                  <c:v>75.5</c:v>
                </c:pt>
                <c:pt idx="8">
                  <c:v>79</c:v>
                </c:pt>
                <c:pt idx="9">
                  <c:v>83</c:v>
                </c:pt>
                <c:pt idx="10">
                  <c:v>86.5</c:v>
                </c:pt>
                <c:pt idx="11">
                  <c:v>91</c:v>
                </c:pt>
                <c:pt idx="12">
                  <c:v>94.5</c:v>
                </c:pt>
                <c:pt idx="13">
                  <c:v>97.5</c:v>
                </c:pt>
                <c:pt idx="14">
                  <c:v>100</c:v>
                </c:pt>
                <c:pt idx="15">
                  <c:v>104</c:v>
                </c:pt>
                <c:pt idx="16">
                  <c:v>106</c:v>
                </c:pt>
                <c:pt idx="17">
                  <c:v>107</c:v>
                </c:pt>
              </c:numCache>
            </c:numRef>
          </c:xVal>
          <c:yVal>
            <c:numRef>
              <c:f>Raspberry_shoot!$P$21:$P$38</c:f>
              <c:numCache>
                <c:formatCode>General</c:formatCode>
                <c:ptCount val="18"/>
                <c:pt idx="0">
                  <c:v>11.8</c:v>
                </c:pt>
                <c:pt idx="1">
                  <c:v>13.7</c:v>
                </c:pt>
                <c:pt idx="2">
                  <c:v>13.3</c:v>
                </c:pt>
                <c:pt idx="3">
                  <c:v>15</c:v>
                </c:pt>
                <c:pt idx="4">
                  <c:v>14.7</c:v>
                </c:pt>
                <c:pt idx="5">
                  <c:v>13.5</c:v>
                </c:pt>
                <c:pt idx="6">
                  <c:v>14.3</c:v>
                </c:pt>
                <c:pt idx="7">
                  <c:v>12.2</c:v>
                </c:pt>
                <c:pt idx="8">
                  <c:v>11.4</c:v>
                </c:pt>
                <c:pt idx="9">
                  <c:v>11.7</c:v>
                </c:pt>
                <c:pt idx="10">
                  <c:v>10.8</c:v>
                </c:pt>
                <c:pt idx="11">
                  <c:v>9.8000000000000007</c:v>
                </c:pt>
                <c:pt idx="12">
                  <c:v>6.1</c:v>
                </c:pt>
                <c:pt idx="13">
                  <c:v>8</c:v>
                </c:pt>
                <c:pt idx="14">
                  <c:v>5.9</c:v>
                </c:pt>
                <c:pt idx="15">
                  <c:v>6.1</c:v>
                </c:pt>
                <c:pt idx="16">
                  <c:v>4</c:v>
                </c:pt>
                <c:pt idx="17">
                  <c:v>2.6</c:v>
                </c:pt>
              </c:numCache>
            </c:numRef>
          </c:yVal>
        </c:ser>
        <c:ser>
          <c:idx val="3"/>
          <c:order val="3"/>
          <c:spPr>
            <a:ln w="28575">
              <a:noFill/>
            </a:ln>
          </c:spPr>
          <c:xVal>
            <c:numRef>
              <c:f>Raspberry_shoot!$T$21:$T$35</c:f>
              <c:numCache>
                <c:formatCode>General</c:formatCode>
                <c:ptCount val="15"/>
                <c:pt idx="0">
                  <c:v>39</c:v>
                </c:pt>
                <c:pt idx="1">
                  <c:v>51</c:v>
                </c:pt>
                <c:pt idx="2">
                  <c:v>62</c:v>
                </c:pt>
                <c:pt idx="3">
                  <c:v>72</c:v>
                </c:pt>
                <c:pt idx="4">
                  <c:v>79</c:v>
                </c:pt>
                <c:pt idx="5">
                  <c:v>86.5</c:v>
                </c:pt>
                <c:pt idx="6">
                  <c:v>92</c:v>
                </c:pt>
                <c:pt idx="7">
                  <c:v>98.5</c:v>
                </c:pt>
                <c:pt idx="8">
                  <c:v>104.5</c:v>
                </c:pt>
                <c:pt idx="9">
                  <c:v>109.5</c:v>
                </c:pt>
                <c:pt idx="10">
                  <c:v>115.5</c:v>
                </c:pt>
                <c:pt idx="11">
                  <c:v>119</c:v>
                </c:pt>
                <c:pt idx="12">
                  <c:v>123</c:v>
                </c:pt>
                <c:pt idx="13">
                  <c:v>126.5</c:v>
                </c:pt>
                <c:pt idx="14">
                  <c:v>128</c:v>
                </c:pt>
              </c:numCache>
            </c:numRef>
          </c:xVal>
          <c:yVal>
            <c:numRef>
              <c:f>Raspberry_shoot!$V$21:$V$35</c:f>
              <c:numCache>
                <c:formatCode>General</c:formatCode>
                <c:ptCount val="15"/>
                <c:pt idx="0">
                  <c:v>11.9</c:v>
                </c:pt>
                <c:pt idx="1">
                  <c:v>12.7</c:v>
                </c:pt>
                <c:pt idx="2">
                  <c:v>14.5</c:v>
                </c:pt>
                <c:pt idx="3">
                  <c:v>12.7</c:v>
                </c:pt>
                <c:pt idx="4">
                  <c:v>15</c:v>
                </c:pt>
                <c:pt idx="5">
                  <c:v>14.9</c:v>
                </c:pt>
                <c:pt idx="6">
                  <c:v>13.1</c:v>
                </c:pt>
                <c:pt idx="7">
                  <c:v>12.6</c:v>
                </c:pt>
                <c:pt idx="8">
                  <c:v>11.2</c:v>
                </c:pt>
                <c:pt idx="9">
                  <c:v>11</c:v>
                </c:pt>
                <c:pt idx="10">
                  <c:v>10.199999999999999</c:v>
                </c:pt>
                <c:pt idx="11">
                  <c:v>9.6</c:v>
                </c:pt>
                <c:pt idx="12">
                  <c:v>7.9</c:v>
                </c:pt>
                <c:pt idx="13">
                  <c:v>6.9</c:v>
                </c:pt>
                <c:pt idx="14">
                  <c:v>4.3</c:v>
                </c:pt>
              </c:numCache>
            </c:numRef>
          </c:yVal>
        </c:ser>
        <c:ser>
          <c:idx val="4"/>
          <c:order val="4"/>
          <c:spPr>
            <a:ln w="28575">
              <a:noFill/>
            </a:ln>
          </c:spPr>
          <c:xVal>
            <c:numRef>
              <c:f>Raspberry_shoot!$Z$21:$Z$37</c:f>
              <c:numCache>
                <c:formatCode>General</c:formatCode>
                <c:ptCount val="17"/>
                <c:pt idx="0">
                  <c:v>45</c:v>
                </c:pt>
                <c:pt idx="1">
                  <c:v>52</c:v>
                </c:pt>
                <c:pt idx="2">
                  <c:v>58</c:v>
                </c:pt>
                <c:pt idx="3">
                  <c:v>63</c:v>
                </c:pt>
                <c:pt idx="4">
                  <c:v>67</c:v>
                </c:pt>
                <c:pt idx="5">
                  <c:v>71</c:v>
                </c:pt>
                <c:pt idx="6">
                  <c:v>78</c:v>
                </c:pt>
                <c:pt idx="7">
                  <c:v>81.5</c:v>
                </c:pt>
                <c:pt idx="8">
                  <c:v>88</c:v>
                </c:pt>
                <c:pt idx="9">
                  <c:v>92.5</c:v>
                </c:pt>
                <c:pt idx="10">
                  <c:v>96.5</c:v>
                </c:pt>
                <c:pt idx="11">
                  <c:v>101</c:v>
                </c:pt>
                <c:pt idx="12">
                  <c:v>106</c:v>
                </c:pt>
                <c:pt idx="13">
                  <c:v>110.5</c:v>
                </c:pt>
                <c:pt idx="14">
                  <c:v>120</c:v>
                </c:pt>
                <c:pt idx="15">
                  <c:v>123</c:v>
                </c:pt>
                <c:pt idx="16">
                  <c:v>125</c:v>
                </c:pt>
              </c:numCache>
            </c:numRef>
          </c:xVal>
          <c:yVal>
            <c:numRef>
              <c:f>Raspberry_shoot!$AB$21:$AB$37</c:f>
              <c:numCache>
                <c:formatCode>General</c:formatCode>
                <c:ptCount val="17"/>
                <c:pt idx="0">
                  <c:v>13.8</c:v>
                </c:pt>
                <c:pt idx="1">
                  <c:v>14.6</c:v>
                </c:pt>
                <c:pt idx="2">
                  <c:v>12.1</c:v>
                </c:pt>
                <c:pt idx="3">
                  <c:v>13.7</c:v>
                </c:pt>
                <c:pt idx="4">
                  <c:v>12.8</c:v>
                </c:pt>
                <c:pt idx="5">
                  <c:v>11.7</c:v>
                </c:pt>
                <c:pt idx="6">
                  <c:v>14.3</c:v>
                </c:pt>
                <c:pt idx="7">
                  <c:v>11.1</c:v>
                </c:pt>
                <c:pt idx="8">
                  <c:v>12.4</c:v>
                </c:pt>
                <c:pt idx="9">
                  <c:v>11.6</c:v>
                </c:pt>
                <c:pt idx="10">
                  <c:v>10.8</c:v>
                </c:pt>
                <c:pt idx="11">
                  <c:v>13</c:v>
                </c:pt>
                <c:pt idx="12">
                  <c:v>9</c:v>
                </c:pt>
                <c:pt idx="13">
                  <c:v>10.199999999999999</c:v>
                </c:pt>
                <c:pt idx="14">
                  <c:v>8.1</c:v>
                </c:pt>
                <c:pt idx="15">
                  <c:v>8.1</c:v>
                </c:pt>
                <c:pt idx="16">
                  <c:v>5.3</c:v>
                </c:pt>
              </c:numCache>
            </c:numRef>
          </c:yVal>
        </c:ser>
        <c:ser>
          <c:idx val="5"/>
          <c:order val="5"/>
          <c:spPr>
            <a:ln w="28575">
              <a:noFill/>
            </a:ln>
          </c:spPr>
          <c:xVal>
            <c:numRef>
              <c:f>Raspberry_shoot!$AF$21:$AF$35</c:f>
              <c:numCache>
                <c:formatCode>General</c:formatCode>
                <c:ptCount val="15"/>
                <c:pt idx="0">
                  <c:v>46</c:v>
                </c:pt>
                <c:pt idx="1">
                  <c:v>54.5</c:v>
                </c:pt>
                <c:pt idx="2">
                  <c:v>60</c:v>
                </c:pt>
                <c:pt idx="3">
                  <c:v>66</c:v>
                </c:pt>
                <c:pt idx="4">
                  <c:v>73</c:v>
                </c:pt>
                <c:pt idx="5">
                  <c:v>76</c:v>
                </c:pt>
                <c:pt idx="6">
                  <c:v>83</c:v>
                </c:pt>
                <c:pt idx="7">
                  <c:v>87</c:v>
                </c:pt>
                <c:pt idx="8">
                  <c:v>92.5</c:v>
                </c:pt>
                <c:pt idx="9">
                  <c:v>97.5</c:v>
                </c:pt>
                <c:pt idx="10">
                  <c:v>103</c:v>
                </c:pt>
                <c:pt idx="11">
                  <c:v>108.5</c:v>
                </c:pt>
                <c:pt idx="12">
                  <c:v>112</c:v>
                </c:pt>
                <c:pt idx="13">
                  <c:v>115</c:v>
                </c:pt>
                <c:pt idx="14">
                  <c:v>116.5</c:v>
                </c:pt>
              </c:numCache>
            </c:numRef>
          </c:xVal>
          <c:yVal>
            <c:numRef>
              <c:f>Raspberry_shoot!$AH$21:$AH$35</c:f>
              <c:numCache>
                <c:formatCode>General</c:formatCode>
                <c:ptCount val="15"/>
                <c:pt idx="0">
                  <c:v>10.7</c:v>
                </c:pt>
                <c:pt idx="1">
                  <c:v>10.7</c:v>
                </c:pt>
                <c:pt idx="2">
                  <c:v>8.5</c:v>
                </c:pt>
                <c:pt idx="3">
                  <c:v>12.9</c:v>
                </c:pt>
                <c:pt idx="4">
                  <c:v>12.9</c:v>
                </c:pt>
                <c:pt idx="5">
                  <c:v>12.1</c:v>
                </c:pt>
                <c:pt idx="6">
                  <c:v>11.2</c:v>
                </c:pt>
                <c:pt idx="7">
                  <c:v>10.199999999999999</c:v>
                </c:pt>
                <c:pt idx="8">
                  <c:v>9.1</c:v>
                </c:pt>
                <c:pt idx="9">
                  <c:v>7.5</c:v>
                </c:pt>
                <c:pt idx="10">
                  <c:v>7.1</c:v>
                </c:pt>
                <c:pt idx="11">
                  <c:v>5.3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3.4</c:v>
                </c:pt>
              </c:numCache>
            </c:numRef>
          </c:yVal>
        </c:ser>
        <c:ser>
          <c:idx val="6"/>
          <c:order val="6"/>
          <c:spPr>
            <a:ln w="28575">
              <a:noFill/>
            </a:ln>
          </c:spPr>
          <c:xVal>
            <c:numRef>
              <c:f>Raspberry_shoot!$AL$21:$AL$36</c:f>
              <c:numCache>
                <c:formatCode>General</c:formatCode>
                <c:ptCount val="16"/>
                <c:pt idx="0">
                  <c:v>46</c:v>
                </c:pt>
                <c:pt idx="1">
                  <c:v>52</c:v>
                </c:pt>
                <c:pt idx="2">
                  <c:v>62</c:v>
                </c:pt>
                <c:pt idx="3">
                  <c:v>69.5</c:v>
                </c:pt>
                <c:pt idx="4">
                  <c:v>76.5</c:v>
                </c:pt>
                <c:pt idx="5">
                  <c:v>87</c:v>
                </c:pt>
                <c:pt idx="6">
                  <c:v>91.5</c:v>
                </c:pt>
                <c:pt idx="7">
                  <c:v>97</c:v>
                </c:pt>
                <c:pt idx="8">
                  <c:v>101</c:v>
                </c:pt>
                <c:pt idx="9">
                  <c:v>105.5</c:v>
                </c:pt>
                <c:pt idx="10">
                  <c:v>109</c:v>
                </c:pt>
                <c:pt idx="11">
                  <c:v>112</c:v>
                </c:pt>
                <c:pt idx="12">
                  <c:v>114.5</c:v>
                </c:pt>
                <c:pt idx="13">
                  <c:v>116.5</c:v>
                </c:pt>
                <c:pt idx="14">
                  <c:v>117.5</c:v>
                </c:pt>
                <c:pt idx="15">
                  <c:v>118.5</c:v>
                </c:pt>
              </c:numCache>
            </c:numRef>
          </c:xVal>
          <c:yVal>
            <c:numRef>
              <c:f>Raspberry_shoot!$AN$21:$AN$36</c:f>
              <c:numCache>
                <c:formatCode>General</c:formatCode>
                <c:ptCount val="16"/>
                <c:pt idx="0">
                  <c:v>18</c:v>
                </c:pt>
                <c:pt idx="1">
                  <c:v>15.9</c:v>
                </c:pt>
                <c:pt idx="2">
                  <c:v>15</c:v>
                </c:pt>
                <c:pt idx="3">
                  <c:v>15.5</c:v>
                </c:pt>
                <c:pt idx="4">
                  <c:v>12.5</c:v>
                </c:pt>
                <c:pt idx="5">
                  <c:v>11.9</c:v>
                </c:pt>
                <c:pt idx="6">
                  <c:v>11.1</c:v>
                </c:pt>
                <c:pt idx="7">
                  <c:v>8.1</c:v>
                </c:pt>
                <c:pt idx="8">
                  <c:v>8.4</c:v>
                </c:pt>
                <c:pt idx="9">
                  <c:v>7.9</c:v>
                </c:pt>
                <c:pt idx="10">
                  <c:v>6.9</c:v>
                </c:pt>
                <c:pt idx="11">
                  <c:v>7.8</c:v>
                </c:pt>
                <c:pt idx="12">
                  <c:v>6.4</c:v>
                </c:pt>
                <c:pt idx="13">
                  <c:v>5.3</c:v>
                </c:pt>
                <c:pt idx="14">
                  <c:v>3.7</c:v>
                </c:pt>
                <c:pt idx="15">
                  <c:v>2.2000000000000002</c:v>
                </c:pt>
              </c:numCache>
            </c:numRef>
          </c:yVal>
        </c:ser>
        <c:ser>
          <c:idx val="7"/>
          <c:order val="7"/>
          <c:spPr>
            <a:ln w="28575">
              <a:noFill/>
            </a:ln>
          </c:spPr>
          <c:xVal>
            <c:numRef>
              <c:f>Raspberry_shoot!$AR$21:$AR$31</c:f>
              <c:numCache>
                <c:formatCode>General</c:formatCode>
                <c:ptCount val="11"/>
                <c:pt idx="0">
                  <c:v>35</c:v>
                </c:pt>
                <c:pt idx="1">
                  <c:v>39.5</c:v>
                </c:pt>
                <c:pt idx="2">
                  <c:v>46</c:v>
                </c:pt>
                <c:pt idx="3">
                  <c:v>58</c:v>
                </c:pt>
                <c:pt idx="4">
                  <c:v>65</c:v>
                </c:pt>
                <c:pt idx="5">
                  <c:v>70.5</c:v>
                </c:pt>
                <c:pt idx="6">
                  <c:v>75.5</c:v>
                </c:pt>
                <c:pt idx="7">
                  <c:v>79.5</c:v>
                </c:pt>
                <c:pt idx="8">
                  <c:v>82</c:v>
                </c:pt>
                <c:pt idx="9">
                  <c:v>84</c:v>
                </c:pt>
                <c:pt idx="10">
                  <c:v>84.5</c:v>
                </c:pt>
              </c:numCache>
            </c:numRef>
          </c:xVal>
          <c:yVal>
            <c:numRef>
              <c:f>Raspberry_shoot!$AT$21:$AT$31</c:f>
              <c:numCache>
                <c:formatCode>General</c:formatCode>
                <c:ptCount val="11"/>
                <c:pt idx="0">
                  <c:v>8.1999999999999993</c:v>
                </c:pt>
                <c:pt idx="1">
                  <c:v>8.1999999999999993</c:v>
                </c:pt>
                <c:pt idx="2">
                  <c:v>10.199999999999999</c:v>
                </c:pt>
                <c:pt idx="3">
                  <c:v>11.7</c:v>
                </c:pt>
                <c:pt idx="4">
                  <c:v>6.5</c:v>
                </c:pt>
                <c:pt idx="5">
                  <c:v>9.1</c:v>
                </c:pt>
                <c:pt idx="6">
                  <c:v>7.8</c:v>
                </c:pt>
                <c:pt idx="7">
                  <c:v>7.7</c:v>
                </c:pt>
                <c:pt idx="8">
                  <c:v>5.6</c:v>
                </c:pt>
                <c:pt idx="9">
                  <c:v>3.4</c:v>
                </c:pt>
                <c:pt idx="10">
                  <c:v>1.8</c:v>
                </c:pt>
              </c:numCache>
            </c:numRef>
          </c:yVal>
        </c:ser>
        <c:ser>
          <c:idx val="8"/>
          <c:order val="8"/>
          <c:spPr>
            <a:ln w="28575">
              <a:noFill/>
            </a:ln>
          </c:spPr>
          <c:xVal>
            <c:numRef>
              <c:f>Raspberry_shoot!$AX$21:$AX$35</c:f>
              <c:numCache>
                <c:formatCode>General</c:formatCode>
                <c:ptCount val="15"/>
                <c:pt idx="0">
                  <c:v>38</c:v>
                </c:pt>
                <c:pt idx="1">
                  <c:v>48.5</c:v>
                </c:pt>
                <c:pt idx="2">
                  <c:v>50</c:v>
                </c:pt>
                <c:pt idx="3">
                  <c:v>56</c:v>
                </c:pt>
                <c:pt idx="4">
                  <c:v>64</c:v>
                </c:pt>
                <c:pt idx="5">
                  <c:v>65.5</c:v>
                </c:pt>
                <c:pt idx="6">
                  <c:v>73.5</c:v>
                </c:pt>
                <c:pt idx="7">
                  <c:v>78</c:v>
                </c:pt>
                <c:pt idx="8">
                  <c:v>83</c:v>
                </c:pt>
                <c:pt idx="9">
                  <c:v>83.5</c:v>
                </c:pt>
                <c:pt idx="10">
                  <c:v>89</c:v>
                </c:pt>
                <c:pt idx="11">
                  <c:v>90.5</c:v>
                </c:pt>
                <c:pt idx="12">
                  <c:v>92.5</c:v>
                </c:pt>
                <c:pt idx="13">
                  <c:v>94.5</c:v>
                </c:pt>
                <c:pt idx="14">
                  <c:v>96</c:v>
                </c:pt>
              </c:numCache>
            </c:numRef>
          </c:xVal>
          <c:yVal>
            <c:numRef>
              <c:f>Raspberry_shoot!$AZ$21:$AZ$35</c:f>
              <c:numCache>
                <c:formatCode>General</c:formatCode>
                <c:ptCount val="15"/>
                <c:pt idx="0">
                  <c:v>9.3000000000000007</c:v>
                </c:pt>
                <c:pt idx="1">
                  <c:v>8.5</c:v>
                </c:pt>
                <c:pt idx="2">
                  <c:v>10.199999999999999</c:v>
                </c:pt>
                <c:pt idx="3">
                  <c:v>9.5</c:v>
                </c:pt>
                <c:pt idx="4">
                  <c:v>11</c:v>
                </c:pt>
                <c:pt idx="5">
                  <c:v>10.199999999999999</c:v>
                </c:pt>
                <c:pt idx="6">
                  <c:v>9.9</c:v>
                </c:pt>
                <c:pt idx="7">
                  <c:v>9.3000000000000007</c:v>
                </c:pt>
                <c:pt idx="8">
                  <c:v>9.6</c:v>
                </c:pt>
                <c:pt idx="9">
                  <c:v>8.6999999999999993</c:v>
                </c:pt>
                <c:pt idx="10">
                  <c:v>6.9</c:v>
                </c:pt>
                <c:pt idx="11">
                  <c:v>6.5</c:v>
                </c:pt>
                <c:pt idx="12">
                  <c:v>5.6</c:v>
                </c:pt>
                <c:pt idx="13">
                  <c:v>3.9</c:v>
                </c:pt>
                <c:pt idx="14">
                  <c:v>1.9</c:v>
                </c:pt>
              </c:numCache>
            </c:numRef>
          </c:yVal>
        </c:ser>
        <c:ser>
          <c:idx val="9"/>
          <c:order val="9"/>
          <c:spPr>
            <a:ln w="28575">
              <a:noFill/>
            </a:ln>
          </c:spPr>
          <c:xVal>
            <c:numRef>
              <c:f>Raspberry_shoot!$BD$21:$BD$35</c:f>
              <c:numCache>
                <c:formatCode>General</c:formatCode>
                <c:ptCount val="15"/>
                <c:pt idx="0">
                  <c:v>55</c:v>
                </c:pt>
                <c:pt idx="1">
                  <c:v>62.5</c:v>
                </c:pt>
                <c:pt idx="2">
                  <c:v>72</c:v>
                </c:pt>
                <c:pt idx="3">
                  <c:v>79.5</c:v>
                </c:pt>
                <c:pt idx="4">
                  <c:v>86.5</c:v>
                </c:pt>
                <c:pt idx="5">
                  <c:v>93.5</c:v>
                </c:pt>
                <c:pt idx="6">
                  <c:v>100.5</c:v>
                </c:pt>
                <c:pt idx="7">
                  <c:v>107</c:v>
                </c:pt>
                <c:pt idx="8">
                  <c:v>112.5</c:v>
                </c:pt>
                <c:pt idx="9">
                  <c:v>116</c:v>
                </c:pt>
                <c:pt idx="10">
                  <c:v>119.5</c:v>
                </c:pt>
                <c:pt idx="11">
                  <c:v>122</c:v>
                </c:pt>
                <c:pt idx="12">
                  <c:v>124.5</c:v>
                </c:pt>
                <c:pt idx="13">
                  <c:v>126</c:v>
                </c:pt>
                <c:pt idx="14">
                  <c:v>127</c:v>
                </c:pt>
              </c:numCache>
            </c:numRef>
          </c:xVal>
          <c:yVal>
            <c:numRef>
              <c:f>Raspberry_shoot!$BF$21:$BF$35</c:f>
              <c:numCache>
                <c:formatCode>General</c:formatCode>
                <c:ptCount val="15"/>
                <c:pt idx="0">
                  <c:v>20</c:v>
                </c:pt>
                <c:pt idx="1">
                  <c:v>17.399999999999999</c:v>
                </c:pt>
                <c:pt idx="2">
                  <c:v>19.2</c:v>
                </c:pt>
                <c:pt idx="3">
                  <c:v>17.899999999999999</c:v>
                </c:pt>
                <c:pt idx="4">
                  <c:v>15</c:v>
                </c:pt>
                <c:pt idx="5">
                  <c:v>14.8</c:v>
                </c:pt>
                <c:pt idx="6">
                  <c:v>13.1</c:v>
                </c:pt>
                <c:pt idx="7">
                  <c:v>12.8</c:v>
                </c:pt>
                <c:pt idx="8">
                  <c:v>11.1</c:v>
                </c:pt>
                <c:pt idx="9">
                  <c:v>10.1</c:v>
                </c:pt>
                <c:pt idx="10">
                  <c:v>9.4</c:v>
                </c:pt>
                <c:pt idx="11">
                  <c:v>7.1</c:v>
                </c:pt>
                <c:pt idx="12">
                  <c:v>4.5</c:v>
                </c:pt>
                <c:pt idx="13">
                  <c:v>2.7</c:v>
                </c:pt>
                <c:pt idx="14">
                  <c:v>1.5</c:v>
                </c:pt>
              </c:numCache>
            </c:numRef>
          </c:yVal>
        </c:ser>
        <c:axId val="159516928"/>
        <c:axId val="159555584"/>
      </c:scatterChart>
      <c:valAx>
        <c:axId val="159516928"/>
        <c:scaling>
          <c:orientation val="minMax"/>
        </c:scaling>
        <c:axPos val="b"/>
        <c:numFmt formatCode="General" sourceLinked="1"/>
        <c:tickLblPos val="nextTo"/>
        <c:crossAx val="159555584"/>
        <c:crosses val="autoZero"/>
        <c:crossBetween val="midCat"/>
      </c:valAx>
      <c:valAx>
        <c:axId val="159555584"/>
        <c:scaling>
          <c:orientation val="minMax"/>
        </c:scaling>
        <c:axPos val="l"/>
        <c:majorGridlines/>
        <c:numFmt formatCode="General" sourceLinked="1"/>
        <c:tickLblPos val="nextTo"/>
        <c:crossAx val="1595169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1</c:v>
          </c:tx>
          <c:spPr>
            <a:ln w="28575">
              <a:noFill/>
            </a:ln>
          </c:spPr>
          <c:xVal>
            <c:numRef>
              <c:f>Raspberry_shoot!$F$21:$F$33</c:f>
              <c:numCache>
                <c:formatCode>General</c:formatCode>
                <c:ptCount val="13"/>
                <c:pt idx="0">
                  <c:v>0</c:v>
                </c:pt>
                <c:pt idx="1">
                  <c:v>6.7796610169491525E-2</c:v>
                </c:pt>
                <c:pt idx="2">
                  <c:v>0.11864406779661017</c:v>
                </c:pt>
                <c:pt idx="3">
                  <c:v>0.23728813559322035</c:v>
                </c:pt>
                <c:pt idx="4">
                  <c:v>0.33898305084745761</c:v>
                </c:pt>
                <c:pt idx="5">
                  <c:v>0.4576271186440678</c:v>
                </c:pt>
                <c:pt idx="6">
                  <c:v>0.55932203389830504</c:v>
                </c:pt>
                <c:pt idx="7">
                  <c:v>0.64406779661016944</c:v>
                </c:pt>
                <c:pt idx="8">
                  <c:v>0.74576271186440679</c:v>
                </c:pt>
                <c:pt idx="9">
                  <c:v>0.80508474576271183</c:v>
                </c:pt>
                <c:pt idx="10">
                  <c:v>0.88135593220338981</c:v>
                </c:pt>
                <c:pt idx="11">
                  <c:v>0.93220338983050843</c:v>
                </c:pt>
                <c:pt idx="12">
                  <c:v>0.98305084745762716</c:v>
                </c:pt>
              </c:numCache>
            </c:numRef>
          </c:xVal>
          <c:yVal>
            <c:numRef>
              <c:f>Raspberry_shoot!$D$21:$D$33</c:f>
              <c:numCache>
                <c:formatCode>General</c:formatCode>
                <c:ptCount val="13"/>
                <c:pt idx="0">
                  <c:v>12.6</c:v>
                </c:pt>
                <c:pt idx="1">
                  <c:v>11.4</c:v>
                </c:pt>
                <c:pt idx="2">
                  <c:v>12.5</c:v>
                </c:pt>
                <c:pt idx="3">
                  <c:v>14.5</c:v>
                </c:pt>
                <c:pt idx="4">
                  <c:v>13.3</c:v>
                </c:pt>
                <c:pt idx="5">
                  <c:v>13.7</c:v>
                </c:pt>
                <c:pt idx="6">
                  <c:v>11.3</c:v>
                </c:pt>
                <c:pt idx="7">
                  <c:v>10.9</c:v>
                </c:pt>
                <c:pt idx="8">
                  <c:v>9.6999999999999993</c:v>
                </c:pt>
                <c:pt idx="9">
                  <c:v>7.6</c:v>
                </c:pt>
                <c:pt idx="10">
                  <c:v>7.3</c:v>
                </c:pt>
                <c:pt idx="11">
                  <c:v>5.6</c:v>
                </c:pt>
                <c:pt idx="12">
                  <c:v>4.2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Raspberry_shoot!$L$21:$L$35</c:f>
              <c:numCache>
                <c:formatCode>General</c:formatCode>
                <c:ptCount val="15"/>
                <c:pt idx="0">
                  <c:v>0</c:v>
                </c:pt>
                <c:pt idx="1">
                  <c:v>0.11888111888111888</c:v>
                </c:pt>
                <c:pt idx="2">
                  <c:v>0.21678321678321677</c:v>
                </c:pt>
                <c:pt idx="3">
                  <c:v>0.30069930069930068</c:v>
                </c:pt>
                <c:pt idx="4">
                  <c:v>0.37062937062937062</c:v>
                </c:pt>
                <c:pt idx="5">
                  <c:v>0.44755244755244755</c:v>
                </c:pt>
                <c:pt idx="6">
                  <c:v>0.50349650349650354</c:v>
                </c:pt>
                <c:pt idx="7">
                  <c:v>0.58041958041958042</c:v>
                </c:pt>
                <c:pt idx="8">
                  <c:v>0.65734265734265729</c:v>
                </c:pt>
                <c:pt idx="9">
                  <c:v>0.72027972027972031</c:v>
                </c:pt>
                <c:pt idx="10">
                  <c:v>0.78321678321678323</c:v>
                </c:pt>
                <c:pt idx="11">
                  <c:v>0.83916083916083917</c:v>
                </c:pt>
                <c:pt idx="12">
                  <c:v>0.90909090909090906</c:v>
                </c:pt>
                <c:pt idx="13">
                  <c:v>0.94405594405594406</c:v>
                </c:pt>
                <c:pt idx="14">
                  <c:v>0.97202797202797198</c:v>
                </c:pt>
              </c:numCache>
            </c:numRef>
          </c:xVal>
          <c:yVal>
            <c:numRef>
              <c:f>Raspberry_shoot!$J$21:$J$35</c:f>
              <c:numCache>
                <c:formatCode>General</c:formatCode>
                <c:ptCount val="15"/>
                <c:pt idx="0">
                  <c:v>12.1</c:v>
                </c:pt>
                <c:pt idx="1">
                  <c:v>14.7</c:v>
                </c:pt>
                <c:pt idx="2">
                  <c:v>12.3</c:v>
                </c:pt>
                <c:pt idx="3">
                  <c:v>13</c:v>
                </c:pt>
                <c:pt idx="4">
                  <c:v>12</c:v>
                </c:pt>
                <c:pt idx="5">
                  <c:v>10.6</c:v>
                </c:pt>
                <c:pt idx="6">
                  <c:v>8.9</c:v>
                </c:pt>
                <c:pt idx="7">
                  <c:v>9.6</c:v>
                </c:pt>
                <c:pt idx="8">
                  <c:v>9.1</c:v>
                </c:pt>
                <c:pt idx="9">
                  <c:v>8.6999999999999993</c:v>
                </c:pt>
                <c:pt idx="10">
                  <c:v>8.6999999999999993</c:v>
                </c:pt>
                <c:pt idx="11">
                  <c:v>8.6</c:v>
                </c:pt>
                <c:pt idx="12">
                  <c:v>6.1</c:v>
                </c:pt>
                <c:pt idx="13">
                  <c:v>5.2</c:v>
                </c:pt>
                <c:pt idx="14">
                  <c:v>3.7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Raspberry_shoot!$R$21:$R$38</c:f>
              <c:numCache>
                <c:formatCode>General</c:formatCode>
                <c:ptCount val="18"/>
                <c:pt idx="0">
                  <c:v>0</c:v>
                </c:pt>
                <c:pt idx="1">
                  <c:v>8.8888888888888892E-2</c:v>
                </c:pt>
                <c:pt idx="2">
                  <c:v>0.18518518518518517</c:v>
                </c:pt>
                <c:pt idx="3">
                  <c:v>0.25185185185185183</c:v>
                </c:pt>
                <c:pt idx="4">
                  <c:v>0.32592592592592595</c:v>
                </c:pt>
                <c:pt idx="5">
                  <c:v>0.37777777777777777</c:v>
                </c:pt>
                <c:pt idx="6">
                  <c:v>0.45185185185185184</c:v>
                </c:pt>
                <c:pt idx="7">
                  <c:v>0.51851851851851849</c:v>
                </c:pt>
                <c:pt idx="8">
                  <c:v>0.57037037037037042</c:v>
                </c:pt>
                <c:pt idx="9">
                  <c:v>0.62962962962962965</c:v>
                </c:pt>
                <c:pt idx="10">
                  <c:v>0.68148148148148147</c:v>
                </c:pt>
                <c:pt idx="11">
                  <c:v>0.74814814814814812</c:v>
                </c:pt>
                <c:pt idx="12">
                  <c:v>0.8</c:v>
                </c:pt>
                <c:pt idx="13">
                  <c:v>0.84444444444444444</c:v>
                </c:pt>
                <c:pt idx="14">
                  <c:v>0.88148148148148153</c:v>
                </c:pt>
                <c:pt idx="15">
                  <c:v>0.94074074074074077</c:v>
                </c:pt>
                <c:pt idx="16">
                  <c:v>0.97037037037037033</c:v>
                </c:pt>
                <c:pt idx="17">
                  <c:v>0.98518518518518516</c:v>
                </c:pt>
              </c:numCache>
            </c:numRef>
          </c:xVal>
          <c:yVal>
            <c:numRef>
              <c:f>Raspberry_shoot!$P$21:$P$38</c:f>
              <c:numCache>
                <c:formatCode>General</c:formatCode>
                <c:ptCount val="18"/>
                <c:pt idx="0">
                  <c:v>11.8</c:v>
                </c:pt>
                <c:pt idx="1">
                  <c:v>13.7</c:v>
                </c:pt>
                <c:pt idx="2">
                  <c:v>13.3</c:v>
                </c:pt>
                <c:pt idx="3">
                  <c:v>15</c:v>
                </c:pt>
                <c:pt idx="4">
                  <c:v>14.7</c:v>
                </c:pt>
                <c:pt idx="5">
                  <c:v>13.5</c:v>
                </c:pt>
                <c:pt idx="6">
                  <c:v>14.3</c:v>
                </c:pt>
                <c:pt idx="7">
                  <c:v>12.2</c:v>
                </c:pt>
                <c:pt idx="8">
                  <c:v>11.4</c:v>
                </c:pt>
                <c:pt idx="9">
                  <c:v>11.7</c:v>
                </c:pt>
                <c:pt idx="10">
                  <c:v>10.8</c:v>
                </c:pt>
                <c:pt idx="11">
                  <c:v>9.8000000000000007</c:v>
                </c:pt>
                <c:pt idx="12">
                  <c:v>6.1</c:v>
                </c:pt>
                <c:pt idx="13">
                  <c:v>8</c:v>
                </c:pt>
                <c:pt idx="14">
                  <c:v>5.9</c:v>
                </c:pt>
                <c:pt idx="15">
                  <c:v>6.1</c:v>
                </c:pt>
                <c:pt idx="16">
                  <c:v>4</c:v>
                </c:pt>
                <c:pt idx="17">
                  <c:v>2.6</c:v>
                </c:pt>
              </c:numCache>
            </c:numRef>
          </c:yVal>
        </c:ser>
        <c:ser>
          <c:idx val="3"/>
          <c:order val="3"/>
          <c:tx>
            <c:v>4</c:v>
          </c:tx>
          <c:spPr>
            <a:ln w="28575">
              <a:noFill/>
            </a:ln>
          </c:spPr>
          <c:xVal>
            <c:numRef>
              <c:f>Raspberry_shoot!$X$21:$X$35</c:f>
              <c:numCache>
                <c:formatCode>General</c:formatCode>
                <c:ptCount val="15"/>
                <c:pt idx="0">
                  <c:v>0</c:v>
                </c:pt>
                <c:pt idx="1">
                  <c:v>0.13333333333333333</c:v>
                </c:pt>
                <c:pt idx="2">
                  <c:v>0.25555555555555554</c:v>
                </c:pt>
                <c:pt idx="3">
                  <c:v>0.36666666666666664</c:v>
                </c:pt>
                <c:pt idx="4">
                  <c:v>0.44444444444444442</c:v>
                </c:pt>
                <c:pt idx="5">
                  <c:v>0.52777777777777779</c:v>
                </c:pt>
                <c:pt idx="6">
                  <c:v>0.58888888888888891</c:v>
                </c:pt>
                <c:pt idx="7">
                  <c:v>0.66111111111111109</c:v>
                </c:pt>
                <c:pt idx="8">
                  <c:v>0.72777777777777775</c:v>
                </c:pt>
                <c:pt idx="9">
                  <c:v>0.78333333333333333</c:v>
                </c:pt>
                <c:pt idx="10">
                  <c:v>0.85</c:v>
                </c:pt>
                <c:pt idx="11">
                  <c:v>0.88888888888888884</c:v>
                </c:pt>
                <c:pt idx="12">
                  <c:v>0.93333333333333335</c:v>
                </c:pt>
                <c:pt idx="13">
                  <c:v>0.97222222222222221</c:v>
                </c:pt>
                <c:pt idx="14">
                  <c:v>0.98888888888888893</c:v>
                </c:pt>
              </c:numCache>
            </c:numRef>
          </c:xVal>
          <c:yVal>
            <c:numRef>
              <c:f>Raspberry_shoot!$V$21:$V$35</c:f>
              <c:numCache>
                <c:formatCode>General</c:formatCode>
                <c:ptCount val="15"/>
                <c:pt idx="0">
                  <c:v>11.9</c:v>
                </c:pt>
                <c:pt idx="1">
                  <c:v>12.7</c:v>
                </c:pt>
                <c:pt idx="2">
                  <c:v>14.5</c:v>
                </c:pt>
                <c:pt idx="3">
                  <c:v>12.7</c:v>
                </c:pt>
                <c:pt idx="4">
                  <c:v>15</c:v>
                </c:pt>
                <c:pt idx="5">
                  <c:v>14.9</c:v>
                </c:pt>
                <c:pt idx="6">
                  <c:v>13.1</c:v>
                </c:pt>
                <c:pt idx="7">
                  <c:v>12.6</c:v>
                </c:pt>
                <c:pt idx="8">
                  <c:v>11.2</c:v>
                </c:pt>
                <c:pt idx="9">
                  <c:v>11</c:v>
                </c:pt>
                <c:pt idx="10">
                  <c:v>10.199999999999999</c:v>
                </c:pt>
                <c:pt idx="11">
                  <c:v>9.6</c:v>
                </c:pt>
                <c:pt idx="12">
                  <c:v>7.9</c:v>
                </c:pt>
                <c:pt idx="13">
                  <c:v>6.9</c:v>
                </c:pt>
                <c:pt idx="14">
                  <c:v>4.3</c:v>
                </c:pt>
              </c:numCache>
            </c:numRef>
          </c:yVal>
        </c:ser>
        <c:ser>
          <c:idx val="4"/>
          <c:order val="4"/>
          <c:tx>
            <c:v>5</c:v>
          </c:tx>
          <c:spPr>
            <a:ln w="28575">
              <a:noFill/>
            </a:ln>
          </c:spPr>
          <c:xVal>
            <c:numRef>
              <c:f>Raspberry_shoot!$AD$21:$AD$37</c:f>
              <c:numCache>
                <c:formatCode>General</c:formatCode>
                <c:ptCount val="17"/>
                <c:pt idx="0">
                  <c:v>0</c:v>
                </c:pt>
                <c:pt idx="1">
                  <c:v>8.7499999999999994E-2</c:v>
                </c:pt>
                <c:pt idx="2">
                  <c:v>0.16250000000000001</c:v>
                </c:pt>
                <c:pt idx="3">
                  <c:v>0.22500000000000001</c:v>
                </c:pt>
                <c:pt idx="4">
                  <c:v>0.27500000000000002</c:v>
                </c:pt>
                <c:pt idx="5">
                  <c:v>0.32500000000000001</c:v>
                </c:pt>
                <c:pt idx="6">
                  <c:v>0.41249999999999998</c:v>
                </c:pt>
                <c:pt idx="7">
                  <c:v>0.45624999999999999</c:v>
                </c:pt>
                <c:pt idx="8">
                  <c:v>0.53749999999999998</c:v>
                </c:pt>
                <c:pt idx="9">
                  <c:v>0.59375</c:v>
                </c:pt>
                <c:pt idx="10">
                  <c:v>0.64375000000000004</c:v>
                </c:pt>
                <c:pt idx="11">
                  <c:v>0.7</c:v>
                </c:pt>
                <c:pt idx="12">
                  <c:v>0.76249999999999996</c:v>
                </c:pt>
                <c:pt idx="13">
                  <c:v>0.81874999999999998</c:v>
                </c:pt>
                <c:pt idx="14">
                  <c:v>0.9375</c:v>
                </c:pt>
                <c:pt idx="15">
                  <c:v>0.97499999999999998</c:v>
                </c:pt>
                <c:pt idx="16">
                  <c:v>1</c:v>
                </c:pt>
              </c:numCache>
            </c:numRef>
          </c:xVal>
          <c:yVal>
            <c:numRef>
              <c:f>Raspberry_shoot!$AB$21:$AB$37</c:f>
              <c:numCache>
                <c:formatCode>General</c:formatCode>
                <c:ptCount val="17"/>
                <c:pt idx="0">
                  <c:v>13.8</c:v>
                </c:pt>
                <c:pt idx="1">
                  <c:v>14.6</c:v>
                </c:pt>
                <c:pt idx="2">
                  <c:v>12.1</c:v>
                </c:pt>
                <c:pt idx="3">
                  <c:v>13.7</c:v>
                </c:pt>
                <c:pt idx="4">
                  <c:v>12.8</c:v>
                </c:pt>
                <c:pt idx="5">
                  <c:v>11.7</c:v>
                </c:pt>
                <c:pt idx="6">
                  <c:v>14.3</c:v>
                </c:pt>
                <c:pt idx="7">
                  <c:v>11.1</c:v>
                </c:pt>
                <c:pt idx="8">
                  <c:v>12.4</c:v>
                </c:pt>
                <c:pt idx="9">
                  <c:v>11.6</c:v>
                </c:pt>
                <c:pt idx="10">
                  <c:v>10.8</c:v>
                </c:pt>
                <c:pt idx="11">
                  <c:v>13</c:v>
                </c:pt>
                <c:pt idx="12">
                  <c:v>9</c:v>
                </c:pt>
                <c:pt idx="13">
                  <c:v>10.199999999999999</c:v>
                </c:pt>
                <c:pt idx="14">
                  <c:v>8.1</c:v>
                </c:pt>
                <c:pt idx="15">
                  <c:v>8.1</c:v>
                </c:pt>
                <c:pt idx="16">
                  <c:v>5.3</c:v>
                </c:pt>
              </c:numCache>
            </c:numRef>
          </c:yVal>
        </c:ser>
        <c:ser>
          <c:idx val="5"/>
          <c:order val="5"/>
          <c:tx>
            <c:v>6</c:v>
          </c:tx>
          <c:spPr>
            <a:ln w="28575">
              <a:noFill/>
            </a:ln>
          </c:spPr>
          <c:xVal>
            <c:numRef>
              <c:f>Raspberry_shoot!$AJ$21:$AJ$35</c:f>
              <c:numCache>
                <c:formatCode>General</c:formatCode>
                <c:ptCount val="15"/>
                <c:pt idx="0">
                  <c:v>0</c:v>
                </c:pt>
                <c:pt idx="1">
                  <c:v>0.11805555555555555</c:v>
                </c:pt>
                <c:pt idx="2">
                  <c:v>0.19444444444444445</c:v>
                </c:pt>
                <c:pt idx="3">
                  <c:v>0.27777777777777779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0.51388888888888884</c:v>
                </c:pt>
                <c:pt idx="7">
                  <c:v>0.56944444444444442</c:v>
                </c:pt>
                <c:pt idx="8">
                  <c:v>0.64583333333333337</c:v>
                </c:pt>
                <c:pt idx="9">
                  <c:v>0.71527777777777779</c:v>
                </c:pt>
                <c:pt idx="10">
                  <c:v>0.79166666666666663</c:v>
                </c:pt>
                <c:pt idx="11">
                  <c:v>0.86805555555555558</c:v>
                </c:pt>
                <c:pt idx="12">
                  <c:v>0.91666666666666663</c:v>
                </c:pt>
                <c:pt idx="13">
                  <c:v>0.95833333333333337</c:v>
                </c:pt>
                <c:pt idx="14">
                  <c:v>0.97916666666666663</c:v>
                </c:pt>
              </c:numCache>
            </c:numRef>
          </c:xVal>
          <c:yVal>
            <c:numRef>
              <c:f>Raspberry_shoot!$AH$21:$AH$35</c:f>
              <c:numCache>
                <c:formatCode>General</c:formatCode>
                <c:ptCount val="15"/>
                <c:pt idx="0">
                  <c:v>10.7</c:v>
                </c:pt>
                <c:pt idx="1">
                  <c:v>10.7</c:v>
                </c:pt>
                <c:pt idx="2">
                  <c:v>8.5</c:v>
                </c:pt>
                <c:pt idx="3">
                  <c:v>12.9</c:v>
                </c:pt>
                <c:pt idx="4">
                  <c:v>12.9</c:v>
                </c:pt>
                <c:pt idx="5">
                  <c:v>12.1</c:v>
                </c:pt>
                <c:pt idx="6">
                  <c:v>11.2</c:v>
                </c:pt>
                <c:pt idx="7">
                  <c:v>10.199999999999999</c:v>
                </c:pt>
                <c:pt idx="8">
                  <c:v>9.1</c:v>
                </c:pt>
                <c:pt idx="9">
                  <c:v>7.5</c:v>
                </c:pt>
                <c:pt idx="10">
                  <c:v>7.1</c:v>
                </c:pt>
                <c:pt idx="11">
                  <c:v>5.3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3.4</c:v>
                </c:pt>
              </c:numCache>
            </c:numRef>
          </c:yVal>
        </c:ser>
        <c:ser>
          <c:idx val="6"/>
          <c:order val="6"/>
          <c:tx>
            <c:v>7</c:v>
          </c:tx>
          <c:spPr>
            <a:ln w="28575">
              <a:noFill/>
            </a:ln>
          </c:spPr>
          <c:xVal>
            <c:numRef>
              <c:f>Raspberry_shoot!$AP$21:$AP$36</c:f>
              <c:numCache>
                <c:formatCode>General</c:formatCode>
                <c:ptCount val="16"/>
                <c:pt idx="0">
                  <c:v>0</c:v>
                </c:pt>
                <c:pt idx="1">
                  <c:v>8.1632653061224483E-2</c:v>
                </c:pt>
                <c:pt idx="2">
                  <c:v>0.21768707482993196</c:v>
                </c:pt>
                <c:pt idx="3">
                  <c:v>0.31972789115646261</c:v>
                </c:pt>
                <c:pt idx="4">
                  <c:v>0.41496598639455784</c:v>
                </c:pt>
                <c:pt idx="5">
                  <c:v>0.55782312925170063</c:v>
                </c:pt>
                <c:pt idx="6">
                  <c:v>0.61904761904761907</c:v>
                </c:pt>
                <c:pt idx="7">
                  <c:v>0.69387755102040816</c:v>
                </c:pt>
                <c:pt idx="8">
                  <c:v>0.74829931972789121</c:v>
                </c:pt>
                <c:pt idx="9">
                  <c:v>0.80952380952380953</c:v>
                </c:pt>
                <c:pt idx="10">
                  <c:v>0.8571428571428571</c:v>
                </c:pt>
                <c:pt idx="11">
                  <c:v>0.89795918367346939</c:v>
                </c:pt>
                <c:pt idx="12">
                  <c:v>0.93197278911564629</c:v>
                </c:pt>
                <c:pt idx="13">
                  <c:v>0.95918367346938771</c:v>
                </c:pt>
                <c:pt idx="14">
                  <c:v>0.97278911564625847</c:v>
                </c:pt>
                <c:pt idx="15">
                  <c:v>0.98639455782312924</c:v>
                </c:pt>
              </c:numCache>
            </c:numRef>
          </c:xVal>
          <c:yVal>
            <c:numRef>
              <c:f>Raspberry_shoot!$AN$21:$AN$36</c:f>
              <c:numCache>
                <c:formatCode>General</c:formatCode>
                <c:ptCount val="16"/>
                <c:pt idx="0">
                  <c:v>18</c:v>
                </c:pt>
                <c:pt idx="1">
                  <c:v>15.9</c:v>
                </c:pt>
                <c:pt idx="2">
                  <c:v>15</c:v>
                </c:pt>
                <c:pt idx="3">
                  <c:v>15.5</c:v>
                </c:pt>
                <c:pt idx="4">
                  <c:v>12.5</c:v>
                </c:pt>
                <c:pt idx="5">
                  <c:v>11.9</c:v>
                </c:pt>
                <c:pt idx="6">
                  <c:v>11.1</c:v>
                </c:pt>
                <c:pt idx="7">
                  <c:v>8.1</c:v>
                </c:pt>
                <c:pt idx="8">
                  <c:v>8.4</c:v>
                </c:pt>
                <c:pt idx="9">
                  <c:v>7.9</c:v>
                </c:pt>
                <c:pt idx="10">
                  <c:v>6.9</c:v>
                </c:pt>
                <c:pt idx="11">
                  <c:v>7.8</c:v>
                </c:pt>
                <c:pt idx="12">
                  <c:v>6.4</c:v>
                </c:pt>
                <c:pt idx="13">
                  <c:v>5.3</c:v>
                </c:pt>
                <c:pt idx="14">
                  <c:v>3.7</c:v>
                </c:pt>
                <c:pt idx="15">
                  <c:v>2.2000000000000002</c:v>
                </c:pt>
              </c:numCache>
            </c:numRef>
          </c:yVal>
        </c:ser>
        <c:ser>
          <c:idx val="7"/>
          <c:order val="7"/>
          <c:tx>
            <c:v>8</c:v>
          </c:tx>
          <c:spPr>
            <a:ln w="28575">
              <a:noFill/>
            </a:ln>
          </c:spPr>
          <c:xVal>
            <c:numRef>
              <c:f>Raspberry_shoot!$AV$21:$AV$31</c:f>
              <c:numCache>
                <c:formatCode>General</c:formatCode>
                <c:ptCount val="11"/>
                <c:pt idx="0">
                  <c:v>0</c:v>
                </c:pt>
                <c:pt idx="1">
                  <c:v>0.09</c:v>
                </c:pt>
                <c:pt idx="2">
                  <c:v>0.22</c:v>
                </c:pt>
                <c:pt idx="3">
                  <c:v>0.46</c:v>
                </c:pt>
                <c:pt idx="4">
                  <c:v>0.6</c:v>
                </c:pt>
                <c:pt idx="5">
                  <c:v>0.71</c:v>
                </c:pt>
                <c:pt idx="6">
                  <c:v>0.81</c:v>
                </c:pt>
                <c:pt idx="7">
                  <c:v>0.89</c:v>
                </c:pt>
                <c:pt idx="8">
                  <c:v>0.94</c:v>
                </c:pt>
                <c:pt idx="9">
                  <c:v>0.98</c:v>
                </c:pt>
                <c:pt idx="10">
                  <c:v>0.99</c:v>
                </c:pt>
              </c:numCache>
            </c:numRef>
          </c:xVal>
          <c:yVal>
            <c:numRef>
              <c:f>Raspberry_shoot!$AT$21:$AT$31</c:f>
              <c:numCache>
                <c:formatCode>General</c:formatCode>
                <c:ptCount val="11"/>
                <c:pt idx="0">
                  <c:v>8.1999999999999993</c:v>
                </c:pt>
                <c:pt idx="1">
                  <c:v>8.1999999999999993</c:v>
                </c:pt>
                <c:pt idx="2">
                  <c:v>10.199999999999999</c:v>
                </c:pt>
                <c:pt idx="3">
                  <c:v>11.7</c:v>
                </c:pt>
                <c:pt idx="4">
                  <c:v>6.5</c:v>
                </c:pt>
                <c:pt idx="5">
                  <c:v>9.1</c:v>
                </c:pt>
                <c:pt idx="6">
                  <c:v>7.8</c:v>
                </c:pt>
                <c:pt idx="7">
                  <c:v>7.7</c:v>
                </c:pt>
                <c:pt idx="8">
                  <c:v>5.6</c:v>
                </c:pt>
                <c:pt idx="9">
                  <c:v>3.4</c:v>
                </c:pt>
                <c:pt idx="10">
                  <c:v>1.8</c:v>
                </c:pt>
              </c:numCache>
            </c:numRef>
          </c:yVal>
        </c:ser>
        <c:ser>
          <c:idx val="8"/>
          <c:order val="8"/>
          <c:tx>
            <c:v>9</c:v>
          </c:tx>
          <c:spPr>
            <a:ln w="28575">
              <a:noFill/>
            </a:ln>
          </c:spPr>
          <c:xVal>
            <c:numRef>
              <c:f>Raspberry_shoot!$BB$21:$BB$35</c:f>
              <c:numCache>
                <c:formatCode>General</c:formatCode>
                <c:ptCount val="15"/>
                <c:pt idx="0">
                  <c:v>0</c:v>
                </c:pt>
                <c:pt idx="1">
                  <c:v>0.17499999999999999</c:v>
                </c:pt>
                <c:pt idx="2">
                  <c:v>0.2</c:v>
                </c:pt>
                <c:pt idx="3">
                  <c:v>0.3</c:v>
                </c:pt>
                <c:pt idx="4">
                  <c:v>0.43333333333333335</c:v>
                </c:pt>
                <c:pt idx="5">
                  <c:v>0.45833333333333331</c:v>
                </c:pt>
                <c:pt idx="6">
                  <c:v>0.59166666666666667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0.7583333333333333</c:v>
                </c:pt>
                <c:pt idx="10">
                  <c:v>0.85</c:v>
                </c:pt>
                <c:pt idx="11">
                  <c:v>0.875</c:v>
                </c:pt>
                <c:pt idx="12">
                  <c:v>0.90833333333333333</c:v>
                </c:pt>
                <c:pt idx="13">
                  <c:v>0.94166666666666665</c:v>
                </c:pt>
                <c:pt idx="14">
                  <c:v>0.96666666666666667</c:v>
                </c:pt>
              </c:numCache>
            </c:numRef>
          </c:xVal>
          <c:yVal>
            <c:numRef>
              <c:f>Raspberry_shoot!$AZ$21:$AZ$35</c:f>
              <c:numCache>
                <c:formatCode>General</c:formatCode>
                <c:ptCount val="15"/>
                <c:pt idx="0">
                  <c:v>9.3000000000000007</c:v>
                </c:pt>
                <c:pt idx="1">
                  <c:v>8.5</c:v>
                </c:pt>
                <c:pt idx="2">
                  <c:v>10.199999999999999</c:v>
                </c:pt>
                <c:pt idx="3">
                  <c:v>9.5</c:v>
                </c:pt>
                <c:pt idx="4">
                  <c:v>11</c:v>
                </c:pt>
                <c:pt idx="5">
                  <c:v>10.199999999999999</c:v>
                </c:pt>
                <c:pt idx="6">
                  <c:v>9.9</c:v>
                </c:pt>
                <c:pt idx="7">
                  <c:v>9.3000000000000007</c:v>
                </c:pt>
                <c:pt idx="8">
                  <c:v>9.6</c:v>
                </c:pt>
                <c:pt idx="9">
                  <c:v>8.6999999999999993</c:v>
                </c:pt>
                <c:pt idx="10">
                  <c:v>6.9</c:v>
                </c:pt>
                <c:pt idx="11">
                  <c:v>6.5</c:v>
                </c:pt>
                <c:pt idx="12">
                  <c:v>5.6</c:v>
                </c:pt>
                <c:pt idx="13">
                  <c:v>3.9</c:v>
                </c:pt>
                <c:pt idx="14">
                  <c:v>1.9</c:v>
                </c:pt>
              </c:numCache>
            </c:numRef>
          </c:yVal>
        </c:ser>
        <c:ser>
          <c:idx val="9"/>
          <c:order val="9"/>
          <c:tx>
            <c:v>10</c:v>
          </c:tx>
          <c:spPr>
            <a:ln w="28575">
              <a:noFill/>
            </a:ln>
          </c:spPr>
          <c:xVal>
            <c:numRef>
              <c:f>Raspberry_shoot!$BH$21:$BH$35</c:f>
              <c:numCache>
                <c:formatCode>General</c:formatCode>
                <c:ptCount val="15"/>
                <c:pt idx="0">
                  <c:v>0</c:v>
                </c:pt>
                <c:pt idx="1">
                  <c:v>0.10416666666666667</c:v>
                </c:pt>
                <c:pt idx="2">
                  <c:v>0.2361111111111111</c:v>
                </c:pt>
                <c:pt idx="3">
                  <c:v>0.34027777777777779</c:v>
                </c:pt>
                <c:pt idx="4">
                  <c:v>0.4375</c:v>
                </c:pt>
                <c:pt idx="5">
                  <c:v>0.53472222222222221</c:v>
                </c:pt>
                <c:pt idx="6">
                  <c:v>0.63194444444444442</c:v>
                </c:pt>
                <c:pt idx="7">
                  <c:v>0.72222222222222221</c:v>
                </c:pt>
                <c:pt idx="8">
                  <c:v>0.79861111111111116</c:v>
                </c:pt>
                <c:pt idx="9">
                  <c:v>0.84722222222222221</c:v>
                </c:pt>
                <c:pt idx="10">
                  <c:v>0.89583333333333337</c:v>
                </c:pt>
                <c:pt idx="11">
                  <c:v>0.93055555555555558</c:v>
                </c:pt>
                <c:pt idx="12">
                  <c:v>0.96527777777777779</c:v>
                </c:pt>
                <c:pt idx="13">
                  <c:v>0.98611111111111116</c:v>
                </c:pt>
                <c:pt idx="14">
                  <c:v>1</c:v>
                </c:pt>
              </c:numCache>
            </c:numRef>
          </c:xVal>
          <c:yVal>
            <c:numRef>
              <c:f>Raspberry_shoot!$BF$21:$BF$35</c:f>
              <c:numCache>
                <c:formatCode>General</c:formatCode>
                <c:ptCount val="15"/>
                <c:pt idx="0">
                  <c:v>20</c:v>
                </c:pt>
                <c:pt idx="1">
                  <c:v>17.399999999999999</c:v>
                </c:pt>
                <c:pt idx="2">
                  <c:v>19.2</c:v>
                </c:pt>
                <c:pt idx="3">
                  <c:v>17.899999999999999</c:v>
                </c:pt>
                <c:pt idx="4">
                  <c:v>15</c:v>
                </c:pt>
                <c:pt idx="5">
                  <c:v>14.8</c:v>
                </c:pt>
                <c:pt idx="6">
                  <c:v>13.1</c:v>
                </c:pt>
                <c:pt idx="7">
                  <c:v>12.8</c:v>
                </c:pt>
                <c:pt idx="8">
                  <c:v>11.1</c:v>
                </c:pt>
                <c:pt idx="9">
                  <c:v>10.1</c:v>
                </c:pt>
                <c:pt idx="10">
                  <c:v>9.4</c:v>
                </c:pt>
                <c:pt idx="11">
                  <c:v>7.1</c:v>
                </c:pt>
                <c:pt idx="12">
                  <c:v>4.5</c:v>
                </c:pt>
                <c:pt idx="13">
                  <c:v>2.7</c:v>
                </c:pt>
                <c:pt idx="14">
                  <c:v>1.5</c:v>
                </c:pt>
              </c:numCache>
            </c:numRef>
          </c:yVal>
        </c:ser>
        <c:axId val="159750400"/>
        <c:axId val="159768576"/>
      </c:scatterChart>
      <c:valAx>
        <c:axId val="159750400"/>
        <c:scaling>
          <c:orientation val="minMax"/>
        </c:scaling>
        <c:axPos val="b"/>
        <c:numFmt formatCode="General" sourceLinked="1"/>
        <c:tickLblPos val="nextTo"/>
        <c:crossAx val="159768576"/>
        <c:crosses val="autoZero"/>
        <c:crossBetween val="midCat"/>
      </c:valAx>
      <c:valAx>
        <c:axId val="159768576"/>
        <c:scaling>
          <c:orientation val="minMax"/>
        </c:scaling>
        <c:axPos val="l"/>
        <c:majorGridlines/>
        <c:numFmt formatCode="General" sourceLinked="1"/>
        <c:tickLblPos val="nextTo"/>
        <c:crossAx val="1597504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234230096237988"/>
                  <c:y val="-5.1807013706620011E-2"/>
                </c:manualLayout>
              </c:layout>
              <c:numFmt formatCode="General" sourceLinked="0"/>
            </c:trendlineLbl>
          </c:trendline>
          <c:xVal>
            <c:numRef>
              <c:f>Raspberry_shoot!$C$4:$C$13</c:f>
              <c:numCache>
                <c:formatCode>General</c:formatCode>
                <c:ptCount val="10"/>
                <c:pt idx="0">
                  <c:v>97</c:v>
                </c:pt>
                <c:pt idx="1">
                  <c:v>103</c:v>
                </c:pt>
                <c:pt idx="2">
                  <c:v>108</c:v>
                </c:pt>
                <c:pt idx="3">
                  <c:v>129</c:v>
                </c:pt>
                <c:pt idx="4">
                  <c:v>125</c:v>
                </c:pt>
                <c:pt idx="5">
                  <c:v>118</c:v>
                </c:pt>
                <c:pt idx="6">
                  <c:v>119.5</c:v>
                </c:pt>
                <c:pt idx="7">
                  <c:v>85</c:v>
                </c:pt>
                <c:pt idx="8">
                  <c:v>98</c:v>
                </c:pt>
                <c:pt idx="9">
                  <c:v>127</c:v>
                </c:pt>
              </c:numCache>
            </c:numRef>
          </c:xVal>
          <c:yVal>
            <c:numRef>
              <c:f>Raspberry_shoot!$H$4:$H$13</c:f>
              <c:numCache>
                <c:formatCode>General</c:formatCode>
                <c:ptCount val="10"/>
                <c:pt idx="0">
                  <c:v>14.5</c:v>
                </c:pt>
                <c:pt idx="1">
                  <c:v>14.7</c:v>
                </c:pt>
                <c:pt idx="2">
                  <c:v>15</c:v>
                </c:pt>
                <c:pt idx="3">
                  <c:v>15</c:v>
                </c:pt>
                <c:pt idx="4">
                  <c:v>14.6</c:v>
                </c:pt>
                <c:pt idx="5">
                  <c:v>12.9</c:v>
                </c:pt>
                <c:pt idx="6">
                  <c:v>18</c:v>
                </c:pt>
                <c:pt idx="7">
                  <c:v>11.7</c:v>
                </c:pt>
                <c:pt idx="8">
                  <c:v>11</c:v>
                </c:pt>
                <c:pt idx="9">
                  <c:v>20</c:v>
                </c:pt>
              </c:numCache>
            </c:numRef>
          </c:yVal>
        </c:ser>
        <c:axId val="159670272"/>
        <c:axId val="159672192"/>
      </c:scatterChart>
      <c:valAx>
        <c:axId val="15967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</c:title>
        <c:numFmt formatCode="General" sourceLinked="1"/>
        <c:tickLblPos val="nextTo"/>
        <c:crossAx val="159672192"/>
        <c:crosses val="autoZero"/>
        <c:crossBetween val="midCat"/>
      </c:valAx>
      <c:valAx>
        <c:axId val="159672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max. Lehtivarren pituus</a:t>
                </a:r>
              </a:p>
            </c:rich>
          </c:tx>
        </c:title>
        <c:numFmt formatCode="General" sourceLinked="1"/>
        <c:tickLblPos val="nextTo"/>
        <c:crossAx val="1596702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280920359407629"/>
          <c:y val="4.1699616783000049E-2"/>
          <c:w val="0.59396995995938451"/>
          <c:h val="0.784566273946626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234230096237988"/>
                  <c:y val="-5.1807013706620011E-2"/>
                </c:manualLayout>
              </c:layout>
              <c:numFmt formatCode="General" sourceLinked="0"/>
            </c:trendlineLbl>
          </c:trendline>
          <c:xVal>
            <c:numRef>
              <c:f>Raspberry_shoot!$C$4:$C$13</c:f>
              <c:numCache>
                <c:formatCode>General</c:formatCode>
                <c:ptCount val="10"/>
                <c:pt idx="0">
                  <c:v>97</c:v>
                </c:pt>
                <c:pt idx="1">
                  <c:v>103</c:v>
                </c:pt>
                <c:pt idx="2">
                  <c:v>108</c:v>
                </c:pt>
                <c:pt idx="3">
                  <c:v>129</c:v>
                </c:pt>
                <c:pt idx="4">
                  <c:v>125</c:v>
                </c:pt>
                <c:pt idx="5">
                  <c:v>118</c:v>
                </c:pt>
                <c:pt idx="6">
                  <c:v>119.5</c:v>
                </c:pt>
                <c:pt idx="7">
                  <c:v>85</c:v>
                </c:pt>
                <c:pt idx="8">
                  <c:v>98</c:v>
                </c:pt>
                <c:pt idx="9">
                  <c:v>127</c:v>
                </c:pt>
              </c:numCache>
            </c:numRef>
          </c:xVal>
          <c:yVal>
            <c:numRef>
              <c:f>Raspberry_shoot!$D$4:$D$13</c:f>
              <c:numCache>
                <c:formatCode>General</c:formatCode>
                <c:ptCount val="10"/>
                <c:pt idx="0">
                  <c:v>0.55600000000000005</c:v>
                </c:pt>
                <c:pt idx="1">
                  <c:v>0.66200000000000003</c:v>
                </c:pt>
                <c:pt idx="2">
                  <c:v>0.64400000000000002</c:v>
                </c:pt>
                <c:pt idx="3">
                  <c:v>0.63300000000000001</c:v>
                </c:pt>
                <c:pt idx="4">
                  <c:v>0.81100000000000005</c:v>
                </c:pt>
                <c:pt idx="5">
                  <c:v>0.52300000000000002</c:v>
                </c:pt>
                <c:pt idx="6">
                  <c:v>0.68200000000000005</c:v>
                </c:pt>
                <c:pt idx="7">
                  <c:v>0.501</c:v>
                </c:pt>
                <c:pt idx="8">
                  <c:v>0.58399999999999996</c:v>
                </c:pt>
                <c:pt idx="9">
                  <c:v>0.75600000000000001</c:v>
                </c:pt>
              </c:numCache>
            </c:numRef>
          </c:yVal>
        </c:ser>
        <c:axId val="159697152"/>
        <c:axId val="159777152"/>
      </c:scatterChart>
      <c:valAx>
        <c:axId val="159697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</c:title>
        <c:numFmt formatCode="General" sourceLinked="1"/>
        <c:tickLblPos val="nextTo"/>
        <c:crossAx val="159777152"/>
        <c:crosses val="autoZero"/>
        <c:crossBetween val="midCat"/>
      </c:valAx>
      <c:valAx>
        <c:axId val="159777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verson halkaisija</a:t>
                </a:r>
              </a:p>
            </c:rich>
          </c:tx>
        </c:title>
        <c:numFmt formatCode="General" sourceLinked="1"/>
        <c:tickLblPos val="nextTo"/>
        <c:crossAx val="1596971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234230096237988"/>
                  <c:y val="-5.1807013706620011E-2"/>
                </c:manualLayout>
              </c:layout>
              <c:numFmt formatCode="General" sourceLinked="0"/>
            </c:trendlineLbl>
          </c:trendline>
          <c:xVal>
            <c:numRef>
              <c:f>Raspberry_shoot!$C$4:$C$13</c:f>
              <c:numCache>
                <c:formatCode>General</c:formatCode>
                <c:ptCount val="10"/>
                <c:pt idx="0">
                  <c:v>97</c:v>
                </c:pt>
                <c:pt idx="1">
                  <c:v>103</c:v>
                </c:pt>
                <c:pt idx="2">
                  <c:v>108</c:v>
                </c:pt>
                <c:pt idx="3">
                  <c:v>129</c:v>
                </c:pt>
                <c:pt idx="4">
                  <c:v>125</c:v>
                </c:pt>
                <c:pt idx="5">
                  <c:v>118</c:v>
                </c:pt>
                <c:pt idx="6">
                  <c:v>119.5</c:v>
                </c:pt>
                <c:pt idx="7">
                  <c:v>85</c:v>
                </c:pt>
                <c:pt idx="8">
                  <c:v>98</c:v>
                </c:pt>
                <c:pt idx="9">
                  <c:v>127</c:v>
                </c:pt>
              </c:numCache>
            </c:numRef>
          </c:xVal>
          <c:yVal>
            <c:numRef>
              <c:f>Raspberry_shoot!$F$4:$F$13</c:f>
              <c:numCache>
                <c:formatCode>General</c:formatCode>
                <c:ptCount val="10"/>
                <c:pt idx="0">
                  <c:v>13</c:v>
                </c:pt>
                <c:pt idx="1">
                  <c:v>15</c:v>
                </c:pt>
                <c:pt idx="2">
                  <c:v>18</c:v>
                </c:pt>
                <c:pt idx="3">
                  <c:v>15</c:v>
                </c:pt>
                <c:pt idx="4">
                  <c:v>17</c:v>
                </c:pt>
                <c:pt idx="5">
                  <c:v>15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</c:ser>
        <c:axId val="159802112"/>
        <c:axId val="159804032"/>
      </c:scatterChart>
      <c:valAx>
        <c:axId val="159802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</c:title>
        <c:numFmt formatCode="General" sourceLinked="1"/>
        <c:tickLblPos val="nextTo"/>
        <c:crossAx val="159804032"/>
        <c:crosses val="autoZero"/>
        <c:crossBetween val="midCat"/>
      </c:valAx>
      <c:valAx>
        <c:axId val="159804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lehtien lkm</a:t>
                </a:r>
              </a:p>
            </c:rich>
          </c:tx>
        </c:title>
        <c:numFmt formatCode="General" sourceLinked="1"/>
        <c:tickLblPos val="nextTo"/>
        <c:crossAx val="1598021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5988408261029647"/>
                  <c:y val="-4.2633740163557102E-2"/>
                </c:manualLayout>
              </c:layout>
              <c:numFmt formatCode="General" sourceLinked="0"/>
            </c:trendlineLbl>
          </c:trendline>
          <c:xVal>
            <c:numRef>
              <c:f>Raspberry_shoot!$B$54:$B$63</c:f>
              <c:numCache>
                <c:formatCode>General</c:formatCode>
                <c:ptCount val="10"/>
                <c:pt idx="0">
                  <c:v>97</c:v>
                </c:pt>
                <c:pt idx="1">
                  <c:v>103</c:v>
                </c:pt>
                <c:pt idx="2">
                  <c:v>108</c:v>
                </c:pt>
                <c:pt idx="3">
                  <c:v>129</c:v>
                </c:pt>
                <c:pt idx="4">
                  <c:v>125</c:v>
                </c:pt>
                <c:pt idx="5">
                  <c:v>118</c:v>
                </c:pt>
                <c:pt idx="6">
                  <c:v>119.5</c:v>
                </c:pt>
                <c:pt idx="7">
                  <c:v>85</c:v>
                </c:pt>
                <c:pt idx="8">
                  <c:v>98</c:v>
                </c:pt>
                <c:pt idx="9">
                  <c:v>127</c:v>
                </c:pt>
              </c:numCache>
            </c:numRef>
          </c:xVal>
          <c:yVal>
            <c:numRef>
              <c:f>Raspberry_shoot!$C$54:$C$63</c:f>
              <c:numCache>
                <c:formatCode>General</c:formatCode>
                <c:ptCount val="10"/>
                <c:pt idx="0">
                  <c:v>13.080000000000002</c:v>
                </c:pt>
                <c:pt idx="1">
                  <c:v>12.52</c:v>
                </c:pt>
                <c:pt idx="2">
                  <c:v>14.040000000000001</c:v>
                </c:pt>
                <c:pt idx="3">
                  <c:v>13.959999999999999</c:v>
                </c:pt>
                <c:pt idx="4">
                  <c:v>12.98</c:v>
                </c:pt>
                <c:pt idx="5">
                  <c:v>11.42</c:v>
                </c:pt>
                <c:pt idx="6">
                  <c:v>14.16</c:v>
                </c:pt>
                <c:pt idx="7">
                  <c:v>9.1399999999999988</c:v>
                </c:pt>
                <c:pt idx="8">
                  <c:v>9.8800000000000008</c:v>
                </c:pt>
                <c:pt idx="9">
                  <c:v>16.86</c:v>
                </c:pt>
              </c:numCache>
            </c:numRef>
          </c:yVal>
        </c:ser>
        <c:axId val="159833088"/>
        <c:axId val="159847168"/>
      </c:scatterChart>
      <c:valAx>
        <c:axId val="159833088"/>
        <c:scaling>
          <c:orientation val="minMax"/>
        </c:scaling>
        <c:axPos val="b"/>
        <c:numFmt formatCode="General" sourceLinked="1"/>
        <c:tickLblPos val="nextTo"/>
        <c:crossAx val="159847168"/>
        <c:crosses val="autoZero"/>
        <c:crossBetween val="midCat"/>
      </c:valAx>
      <c:valAx>
        <c:axId val="159847168"/>
        <c:scaling>
          <c:orientation val="minMax"/>
        </c:scaling>
        <c:axPos val="l"/>
        <c:majorGridlines/>
        <c:numFmt formatCode="General" sourceLinked="1"/>
        <c:tickLblPos val="nextTo"/>
        <c:crossAx val="1598330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1261986001749812"/>
                  <c:y val="-0.5675769174686498"/>
                </c:manualLayout>
              </c:layout>
              <c:numFmt formatCode="General" sourceLinked="0"/>
            </c:trendlineLbl>
          </c:trendline>
          <c:xVal>
            <c:numRef>
              <c:f>Raspberry_shoot!$B$66:$B$215</c:f>
              <c:numCache>
                <c:formatCode>General</c:formatCode>
                <c:ptCount val="150"/>
                <c:pt idx="0">
                  <c:v>0</c:v>
                </c:pt>
                <c:pt idx="1">
                  <c:v>6.7796610169491525E-2</c:v>
                </c:pt>
                <c:pt idx="2">
                  <c:v>0.11864406779661017</c:v>
                </c:pt>
                <c:pt idx="3">
                  <c:v>0.23728813559322035</c:v>
                </c:pt>
                <c:pt idx="4">
                  <c:v>0.33898305084745761</c:v>
                </c:pt>
                <c:pt idx="5">
                  <c:v>0.4576271186440678</c:v>
                </c:pt>
                <c:pt idx="6">
                  <c:v>0.55932203389830504</c:v>
                </c:pt>
                <c:pt idx="7">
                  <c:v>0.64406779661016944</c:v>
                </c:pt>
                <c:pt idx="8">
                  <c:v>0.74576271186440679</c:v>
                </c:pt>
                <c:pt idx="9">
                  <c:v>0.80508474576271183</c:v>
                </c:pt>
                <c:pt idx="10">
                  <c:v>0.88135593220338981</c:v>
                </c:pt>
                <c:pt idx="11">
                  <c:v>0.93220338983050843</c:v>
                </c:pt>
                <c:pt idx="12">
                  <c:v>0.98305084745762716</c:v>
                </c:pt>
                <c:pt idx="13">
                  <c:v>0</c:v>
                </c:pt>
                <c:pt idx="14">
                  <c:v>0.11888111888111888</c:v>
                </c:pt>
                <c:pt idx="15">
                  <c:v>0.21678321678321677</c:v>
                </c:pt>
                <c:pt idx="16">
                  <c:v>0.30069930069930068</c:v>
                </c:pt>
                <c:pt idx="17">
                  <c:v>0.37062937062937062</c:v>
                </c:pt>
                <c:pt idx="18">
                  <c:v>0.44755244755244755</c:v>
                </c:pt>
                <c:pt idx="19">
                  <c:v>0.50349650349650354</c:v>
                </c:pt>
                <c:pt idx="20">
                  <c:v>0.58041958041958042</c:v>
                </c:pt>
                <c:pt idx="21">
                  <c:v>0.65734265734265729</c:v>
                </c:pt>
                <c:pt idx="22">
                  <c:v>0.72027972027972031</c:v>
                </c:pt>
                <c:pt idx="23">
                  <c:v>0.78321678321678323</c:v>
                </c:pt>
                <c:pt idx="24">
                  <c:v>0.83916083916083917</c:v>
                </c:pt>
                <c:pt idx="25">
                  <c:v>0.90909090909090906</c:v>
                </c:pt>
                <c:pt idx="26">
                  <c:v>0.94405594405594406</c:v>
                </c:pt>
                <c:pt idx="27">
                  <c:v>0.97202797202797198</c:v>
                </c:pt>
                <c:pt idx="28">
                  <c:v>0</c:v>
                </c:pt>
                <c:pt idx="29">
                  <c:v>8.8888888888888892E-2</c:v>
                </c:pt>
                <c:pt idx="30">
                  <c:v>0.18518518518518517</c:v>
                </c:pt>
                <c:pt idx="31">
                  <c:v>0.25185185185185183</c:v>
                </c:pt>
                <c:pt idx="32">
                  <c:v>0.32592592592592595</c:v>
                </c:pt>
                <c:pt idx="33">
                  <c:v>0.37777777777777777</c:v>
                </c:pt>
                <c:pt idx="34">
                  <c:v>0.45185185185185184</c:v>
                </c:pt>
                <c:pt idx="35">
                  <c:v>0.51851851851851849</c:v>
                </c:pt>
                <c:pt idx="36">
                  <c:v>0.57037037037037042</c:v>
                </c:pt>
                <c:pt idx="37">
                  <c:v>0.62962962962962965</c:v>
                </c:pt>
                <c:pt idx="38">
                  <c:v>0.68148148148148147</c:v>
                </c:pt>
                <c:pt idx="39">
                  <c:v>0.74814814814814812</c:v>
                </c:pt>
                <c:pt idx="40">
                  <c:v>0.8</c:v>
                </c:pt>
                <c:pt idx="41">
                  <c:v>0.84444444444444444</c:v>
                </c:pt>
                <c:pt idx="42">
                  <c:v>0.88148148148148153</c:v>
                </c:pt>
                <c:pt idx="43">
                  <c:v>0.94074074074074077</c:v>
                </c:pt>
                <c:pt idx="44">
                  <c:v>0.97037037037037033</c:v>
                </c:pt>
                <c:pt idx="45">
                  <c:v>0.98518518518518516</c:v>
                </c:pt>
                <c:pt idx="46">
                  <c:v>0</c:v>
                </c:pt>
                <c:pt idx="47">
                  <c:v>0.13333333333333333</c:v>
                </c:pt>
                <c:pt idx="48">
                  <c:v>0.25555555555555554</c:v>
                </c:pt>
                <c:pt idx="49">
                  <c:v>0.36666666666666664</c:v>
                </c:pt>
                <c:pt idx="50">
                  <c:v>0.44444444444444442</c:v>
                </c:pt>
                <c:pt idx="51">
                  <c:v>0.52777777777777779</c:v>
                </c:pt>
                <c:pt idx="52">
                  <c:v>0.58888888888888891</c:v>
                </c:pt>
                <c:pt idx="53">
                  <c:v>0.66111111111111109</c:v>
                </c:pt>
                <c:pt idx="54">
                  <c:v>0.72777777777777775</c:v>
                </c:pt>
                <c:pt idx="55">
                  <c:v>0.78333333333333333</c:v>
                </c:pt>
                <c:pt idx="56">
                  <c:v>0.85</c:v>
                </c:pt>
                <c:pt idx="57">
                  <c:v>0.88888888888888884</c:v>
                </c:pt>
                <c:pt idx="58">
                  <c:v>0.93333333333333335</c:v>
                </c:pt>
                <c:pt idx="59">
                  <c:v>0.97222222222222221</c:v>
                </c:pt>
                <c:pt idx="60">
                  <c:v>0.98888888888888893</c:v>
                </c:pt>
                <c:pt idx="61">
                  <c:v>0</c:v>
                </c:pt>
                <c:pt idx="62">
                  <c:v>8.7499999999999994E-2</c:v>
                </c:pt>
                <c:pt idx="63">
                  <c:v>0.16250000000000001</c:v>
                </c:pt>
                <c:pt idx="64">
                  <c:v>0.22500000000000001</c:v>
                </c:pt>
                <c:pt idx="65">
                  <c:v>0.27500000000000002</c:v>
                </c:pt>
                <c:pt idx="66">
                  <c:v>0.32500000000000001</c:v>
                </c:pt>
                <c:pt idx="67">
                  <c:v>0.41249999999999998</c:v>
                </c:pt>
                <c:pt idx="68">
                  <c:v>0.45624999999999999</c:v>
                </c:pt>
                <c:pt idx="69">
                  <c:v>0.53749999999999998</c:v>
                </c:pt>
                <c:pt idx="70">
                  <c:v>0.59375</c:v>
                </c:pt>
                <c:pt idx="71">
                  <c:v>0.64375000000000004</c:v>
                </c:pt>
                <c:pt idx="72">
                  <c:v>0.7</c:v>
                </c:pt>
                <c:pt idx="73">
                  <c:v>0.76249999999999996</c:v>
                </c:pt>
                <c:pt idx="74">
                  <c:v>0.81874999999999998</c:v>
                </c:pt>
                <c:pt idx="75">
                  <c:v>0.9375</c:v>
                </c:pt>
                <c:pt idx="76">
                  <c:v>0.97499999999999998</c:v>
                </c:pt>
                <c:pt idx="77">
                  <c:v>1</c:v>
                </c:pt>
                <c:pt idx="78">
                  <c:v>0</c:v>
                </c:pt>
                <c:pt idx="79">
                  <c:v>0.11805555555555555</c:v>
                </c:pt>
                <c:pt idx="80">
                  <c:v>0.19444444444444445</c:v>
                </c:pt>
                <c:pt idx="81">
                  <c:v>0.27777777777777779</c:v>
                </c:pt>
                <c:pt idx="82">
                  <c:v>0.375</c:v>
                </c:pt>
                <c:pt idx="83">
                  <c:v>0.41666666666666669</c:v>
                </c:pt>
                <c:pt idx="84">
                  <c:v>0.51388888888888884</c:v>
                </c:pt>
                <c:pt idx="85">
                  <c:v>0.56944444444444442</c:v>
                </c:pt>
                <c:pt idx="86">
                  <c:v>0.64583333333333337</c:v>
                </c:pt>
                <c:pt idx="87">
                  <c:v>0.71527777777777779</c:v>
                </c:pt>
                <c:pt idx="88">
                  <c:v>0.79166666666666663</c:v>
                </c:pt>
                <c:pt idx="89">
                  <c:v>0.86805555555555558</c:v>
                </c:pt>
                <c:pt idx="90">
                  <c:v>0.91666666666666663</c:v>
                </c:pt>
                <c:pt idx="91">
                  <c:v>0.95833333333333337</c:v>
                </c:pt>
                <c:pt idx="92">
                  <c:v>0.97916666666666663</c:v>
                </c:pt>
                <c:pt idx="93">
                  <c:v>0</c:v>
                </c:pt>
                <c:pt idx="94">
                  <c:v>8.1632653061224483E-2</c:v>
                </c:pt>
                <c:pt idx="95">
                  <c:v>0.21768707482993196</c:v>
                </c:pt>
                <c:pt idx="96">
                  <c:v>0.31972789115646261</c:v>
                </c:pt>
                <c:pt idx="97">
                  <c:v>0.41496598639455784</c:v>
                </c:pt>
                <c:pt idx="98">
                  <c:v>0.55782312925170063</c:v>
                </c:pt>
                <c:pt idx="99">
                  <c:v>0.61904761904761907</c:v>
                </c:pt>
                <c:pt idx="100">
                  <c:v>0.69387755102040816</c:v>
                </c:pt>
                <c:pt idx="101">
                  <c:v>0.74829931972789121</c:v>
                </c:pt>
                <c:pt idx="102">
                  <c:v>0.80952380952380953</c:v>
                </c:pt>
                <c:pt idx="103">
                  <c:v>0.8571428571428571</c:v>
                </c:pt>
                <c:pt idx="104">
                  <c:v>0.89795918367346939</c:v>
                </c:pt>
                <c:pt idx="105">
                  <c:v>0.93197278911564629</c:v>
                </c:pt>
                <c:pt idx="106">
                  <c:v>0.95918367346938771</c:v>
                </c:pt>
                <c:pt idx="107">
                  <c:v>0.97278911564625847</c:v>
                </c:pt>
                <c:pt idx="108">
                  <c:v>0.98639455782312924</c:v>
                </c:pt>
                <c:pt idx="109">
                  <c:v>0</c:v>
                </c:pt>
                <c:pt idx="110">
                  <c:v>0.09</c:v>
                </c:pt>
                <c:pt idx="111">
                  <c:v>0.22</c:v>
                </c:pt>
                <c:pt idx="112">
                  <c:v>0.46</c:v>
                </c:pt>
                <c:pt idx="113">
                  <c:v>0.6</c:v>
                </c:pt>
                <c:pt idx="114">
                  <c:v>0.71</c:v>
                </c:pt>
                <c:pt idx="115">
                  <c:v>0.81</c:v>
                </c:pt>
                <c:pt idx="116">
                  <c:v>0.89</c:v>
                </c:pt>
                <c:pt idx="117">
                  <c:v>0.94</c:v>
                </c:pt>
                <c:pt idx="118">
                  <c:v>0.98</c:v>
                </c:pt>
                <c:pt idx="119">
                  <c:v>0.99</c:v>
                </c:pt>
                <c:pt idx="120">
                  <c:v>0</c:v>
                </c:pt>
                <c:pt idx="121">
                  <c:v>0.17499999999999999</c:v>
                </c:pt>
                <c:pt idx="122">
                  <c:v>0.2</c:v>
                </c:pt>
                <c:pt idx="123">
                  <c:v>0.3</c:v>
                </c:pt>
                <c:pt idx="124">
                  <c:v>0.43333333333333335</c:v>
                </c:pt>
                <c:pt idx="125">
                  <c:v>0.45833333333333331</c:v>
                </c:pt>
                <c:pt idx="126">
                  <c:v>0.59166666666666667</c:v>
                </c:pt>
                <c:pt idx="127">
                  <c:v>0.66666666666666663</c:v>
                </c:pt>
                <c:pt idx="128">
                  <c:v>0.75</c:v>
                </c:pt>
                <c:pt idx="129">
                  <c:v>0.7583333333333333</c:v>
                </c:pt>
                <c:pt idx="130">
                  <c:v>0.85</c:v>
                </c:pt>
                <c:pt idx="131">
                  <c:v>0.875</c:v>
                </c:pt>
                <c:pt idx="132">
                  <c:v>0.90833333333333333</c:v>
                </c:pt>
                <c:pt idx="133">
                  <c:v>0.94166666666666665</c:v>
                </c:pt>
                <c:pt idx="134">
                  <c:v>0.96666666666666667</c:v>
                </c:pt>
                <c:pt idx="135">
                  <c:v>0</c:v>
                </c:pt>
                <c:pt idx="136">
                  <c:v>0.10416666666666667</c:v>
                </c:pt>
                <c:pt idx="137">
                  <c:v>0.2361111111111111</c:v>
                </c:pt>
                <c:pt idx="138">
                  <c:v>0.34027777777777779</c:v>
                </c:pt>
                <c:pt idx="139">
                  <c:v>0.4375</c:v>
                </c:pt>
                <c:pt idx="140">
                  <c:v>0.53472222222222221</c:v>
                </c:pt>
                <c:pt idx="141">
                  <c:v>0.63194444444444442</c:v>
                </c:pt>
                <c:pt idx="142">
                  <c:v>0.72222222222222221</c:v>
                </c:pt>
                <c:pt idx="143">
                  <c:v>0.79861111111111116</c:v>
                </c:pt>
                <c:pt idx="144">
                  <c:v>0.84722222222222221</c:v>
                </c:pt>
                <c:pt idx="145">
                  <c:v>0.89583333333333337</c:v>
                </c:pt>
                <c:pt idx="146">
                  <c:v>0.93055555555555558</c:v>
                </c:pt>
                <c:pt idx="147">
                  <c:v>0.96527777777777779</c:v>
                </c:pt>
                <c:pt idx="148">
                  <c:v>0.98611111111111116</c:v>
                </c:pt>
                <c:pt idx="149">
                  <c:v>1</c:v>
                </c:pt>
              </c:numCache>
            </c:numRef>
          </c:xVal>
          <c:yVal>
            <c:numRef>
              <c:f>Raspberry_shoot!$C$66:$C$215</c:f>
              <c:numCache>
                <c:formatCode>General</c:formatCode>
                <c:ptCount val="150"/>
                <c:pt idx="0">
                  <c:v>0.12989690721649483</c:v>
                </c:pt>
                <c:pt idx="1">
                  <c:v>0.11752577319587629</c:v>
                </c:pt>
                <c:pt idx="2">
                  <c:v>0.12886597938144329</c:v>
                </c:pt>
                <c:pt idx="3">
                  <c:v>0.14948453608247422</c:v>
                </c:pt>
                <c:pt idx="4">
                  <c:v>0.13711340206185568</c:v>
                </c:pt>
                <c:pt idx="5">
                  <c:v>0.14123711340206185</c:v>
                </c:pt>
                <c:pt idx="6">
                  <c:v>0.11649484536082474</c:v>
                </c:pt>
                <c:pt idx="7">
                  <c:v>0.11237113402061856</c:v>
                </c:pt>
                <c:pt idx="8">
                  <c:v>9.9999999999999992E-2</c:v>
                </c:pt>
                <c:pt idx="9">
                  <c:v>7.8350515463917525E-2</c:v>
                </c:pt>
                <c:pt idx="10">
                  <c:v>7.5257731958762883E-2</c:v>
                </c:pt>
                <c:pt idx="11">
                  <c:v>5.7731958762886594E-2</c:v>
                </c:pt>
                <c:pt idx="12">
                  <c:v>4.3298969072164947E-2</c:v>
                </c:pt>
                <c:pt idx="13">
                  <c:v>0.1174757281553398</c:v>
                </c:pt>
                <c:pt idx="14">
                  <c:v>0.14271844660194175</c:v>
                </c:pt>
                <c:pt idx="15">
                  <c:v>0.11941747572815535</c:v>
                </c:pt>
                <c:pt idx="16">
                  <c:v>0.12621359223300971</c:v>
                </c:pt>
                <c:pt idx="17">
                  <c:v>0.11650485436893204</c:v>
                </c:pt>
                <c:pt idx="18">
                  <c:v>0.1029126213592233</c:v>
                </c:pt>
                <c:pt idx="19">
                  <c:v>8.6407766990291263E-2</c:v>
                </c:pt>
                <c:pt idx="20">
                  <c:v>9.3203883495145634E-2</c:v>
                </c:pt>
                <c:pt idx="21">
                  <c:v>8.8349514563106787E-2</c:v>
                </c:pt>
                <c:pt idx="22">
                  <c:v>8.4466019417475724E-2</c:v>
                </c:pt>
                <c:pt idx="23">
                  <c:v>8.4466019417475724E-2</c:v>
                </c:pt>
                <c:pt idx="24">
                  <c:v>8.3495145631067955E-2</c:v>
                </c:pt>
                <c:pt idx="25">
                  <c:v>5.9223300970873784E-2</c:v>
                </c:pt>
                <c:pt idx="26">
                  <c:v>5.0485436893203887E-2</c:v>
                </c:pt>
                <c:pt idx="27">
                  <c:v>3.5922330097087382E-2</c:v>
                </c:pt>
                <c:pt idx="28">
                  <c:v>0.10925925925925926</c:v>
                </c:pt>
                <c:pt idx="29">
                  <c:v>0.12685185185185185</c:v>
                </c:pt>
                <c:pt idx="30">
                  <c:v>0.12314814814814816</c:v>
                </c:pt>
                <c:pt idx="31">
                  <c:v>0.1388888888888889</c:v>
                </c:pt>
                <c:pt idx="32">
                  <c:v>0.1361111111111111</c:v>
                </c:pt>
                <c:pt idx="33">
                  <c:v>0.125</c:v>
                </c:pt>
                <c:pt idx="34">
                  <c:v>0.13240740740740742</c:v>
                </c:pt>
                <c:pt idx="35">
                  <c:v>0.11296296296296296</c:v>
                </c:pt>
                <c:pt idx="36">
                  <c:v>0.10555555555555556</c:v>
                </c:pt>
                <c:pt idx="37">
                  <c:v>0.10833333333333332</c:v>
                </c:pt>
                <c:pt idx="38">
                  <c:v>0.1</c:v>
                </c:pt>
                <c:pt idx="39">
                  <c:v>9.0740740740740747E-2</c:v>
                </c:pt>
                <c:pt idx="40">
                  <c:v>5.648148148148148E-2</c:v>
                </c:pt>
                <c:pt idx="41">
                  <c:v>7.407407407407407E-2</c:v>
                </c:pt>
                <c:pt idx="42">
                  <c:v>5.4629629629629632E-2</c:v>
                </c:pt>
                <c:pt idx="43">
                  <c:v>5.648148148148148E-2</c:v>
                </c:pt>
                <c:pt idx="44">
                  <c:v>3.7037037037037035E-2</c:v>
                </c:pt>
                <c:pt idx="45">
                  <c:v>2.4074074074074074E-2</c:v>
                </c:pt>
                <c:pt idx="46">
                  <c:v>9.2248062015503882E-2</c:v>
                </c:pt>
                <c:pt idx="47">
                  <c:v>9.8449612403100767E-2</c:v>
                </c:pt>
                <c:pt idx="48">
                  <c:v>0.1124031007751938</c:v>
                </c:pt>
                <c:pt idx="49">
                  <c:v>9.8449612403100767E-2</c:v>
                </c:pt>
                <c:pt idx="50">
                  <c:v>0.11627906976744186</c:v>
                </c:pt>
                <c:pt idx="51">
                  <c:v>0.11550387596899225</c:v>
                </c:pt>
                <c:pt idx="52">
                  <c:v>0.10155038759689922</c:v>
                </c:pt>
                <c:pt idx="53">
                  <c:v>9.7674418604651161E-2</c:v>
                </c:pt>
                <c:pt idx="54">
                  <c:v>8.6821705426356588E-2</c:v>
                </c:pt>
                <c:pt idx="55">
                  <c:v>8.5271317829457363E-2</c:v>
                </c:pt>
                <c:pt idx="56">
                  <c:v>7.9069767441860464E-2</c:v>
                </c:pt>
                <c:pt idx="57">
                  <c:v>7.441860465116279E-2</c:v>
                </c:pt>
                <c:pt idx="58">
                  <c:v>6.1240310077519386E-2</c:v>
                </c:pt>
                <c:pt idx="59">
                  <c:v>5.3488372093023262E-2</c:v>
                </c:pt>
                <c:pt idx="60">
                  <c:v>3.3333333333333333E-2</c:v>
                </c:pt>
                <c:pt idx="61">
                  <c:v>0.11040000000000001</c:v>
                </c:pt>
                <c:pt idx="62">
                  <c:v>0.1168</c:v>
                </c:pt>
                <c:pt idx="63">
                  <c:v>9.6799999999999997E-2</c:v>
                </c:pt>
                <c:pt idx="64">
                  <c:v>0.10959999999999999</c:v>
                </c:pt>
                <c:pt idx="65">
                  <c:v>0.1024</c:v>
                </c:pt>
                <c:pt idx="66">
                  <c:v>9.3599999999999989E-2</c:v>
                </c:pt>
                <c:pt idx="67">
                  <c:v>0.1144</c:v>
                </c:pt>
                <c:pt idx="68">
                  <c:v>8.8800000000000004E-2</c:v>
                </c:pt>
                <c:pt idx="69">
                  <c:v>9.9199999999999997E-2</c:v>
                </c:pt>
                <c:pt idx="70">
                  <c:v>9.2799999999999994E-2</c:v>
                </c:pt>
                <c:pt idx="71">
                  <c:v>8.6400000000000005E-2</c:v>
                </c:pt>
                <c:pt idx="72">
                  <c:v>0.104</c:v>
                </c:pt>
                <c:pt idx="73">
                  <c:v>7.1999999999999995E-2</c:v>
                </c:pt>
                <c:pt idx="74">
                  <c:v>8.1599999999999992E-2</c:v>
                </c:pt>
                <c:pt idx="75">
                  <c:v>6.4799999999999996E-2</c:v>
                </c:pt>
                <c:pt idx="76">
                  <c:v>6.4799999999999996E-2</c:v>
                </c:pt>
                <c:pt idx="77">
                  <c:v>4.24E-2</c:v>
                </c:pt>
                <c:pt idx="78">
                  <c:v>9.0677966101694915E-2</c:v>
                </c:pt>
                <c:pt idx="79">
                  <c:v>9.0677966101694915E-2</c:v>
                </c:pt>
                <c:pt idx="80">
                  <c:v>7.2033898305084748E-2</c:v>
                </c:pt>
                <c:pt idx="81">
                  <c:v>0.10932203389830508</c:v>
                </c:pt>
                <c:pt idx="82">
                  <c:v>0.10932203389830508</c:v>
                </c:pt>
                <c:pt idx="83">
                  <c:v>0.10254237288135593</c:v>
                </c:pt>
                <c:pt idx="84">
                  <c:v>9.4915254237288124E-2</c:v>
                </c:pt>
                <c:pt idx="85">
                  <c:v>8.6440677966101692E-2</c:v>
                </c:pt>
                <c:pt idx="86">
                  <c:v>7.7118644067796602E-2</c:v>
                </c:pt>
                <c:pt idx="87">
                  <c:v>6.3559322033898302E-2</c:v>
                </c:pt>
                <c:pt idx="88">
                  <c:v>6.0169491525423724E-2</c:v>
                </c:pt>
                <c:pt idx="89">
                  <c:v>4.4915254237288135E-2</c:v>
                </c:pt>
                <c:pt idx="90">
                  <c:v>3.8983050847457623E-2</c:v>
                </c:pt>
                <c:pt idx="91">
                  <c:v>3.8983050847457623E-2</c:v>
                </c:pt>
                <c:pt idx="92">
                  <c:v>2.8813559322033899E-2</c:v>
                </c:pt>
                <c:pt idx="93">
                  <c:v>0.15062761506276151</c:v>
                </c:pt>
                <c:pt idx="94">
                  <c:v>0.13305439330543933</c:v>
                </c:pt>
                <c:pt idx="95">
                  <c:v>0.12552301255230125</c:v>
                </c:pt>
                <c:pt idx="96">
                  <c:v>0.1297071129707113</c:v>
                </c:pt>
                <c:pt idx="97">
                  <c:v>0.10460251046025104</c:v>
                </c:pt>
                <c:pt idx="98">
                  <c:v>9.9581589958158995E-2</c:v>
                </c:pt>
                <c:pt idx="99">
                  <c:v>9.2887029288702933E-2</c:v>
                </c:pt>
                <c:pt idx="100">
                  <c:v>6.7782426778242671E-2</c:v>
                </c:pt>
                <c:pt idx="101">
                  <c:v>7.0292887029288709E-2</c:v>
                </c:pt>
                <c:pt idx="102">
                  <c:v>6.610878661087867E-2</c:v>
                </c:pt>
                <c:pt idx="103">
                  <c:v>5.7740585774058578E-2</c:v>
                </c:pt>
                <c:pt idx="104">
                  <c:v>6.5271966527196648E-2</c:v>
                </c:pt>
                <c:pt idx="105">
                  <c:v>5.3556485355648539E-2</c:v>
                </c:pt>
                <c:pt idx="106">
                  <c:v>4.435146443514644E-2</c:v>
                </c:pt>
                <c:pt idx="107">
                  <c:v>3.0962343096234312E-2</c:v>
                </c:pt>
                <c:pt idx="108">
                  <c:v>1.8410041841004185E-2</c:v>
                </c:pt>
                <c:pt idx="109">
                  <c:v>9.6470588235294114E-2</c:v>
                </c:pt>
                <c:pt idx="110">
                  <c:v>9.6470588235294114E-2</c:v>
                </c:pt>
                <c:pt idx="111">
                  <c:v>0.12</c:v>
                </c:pt>
                <c:pt idx="112">
                  <c:v>0.1376470588235294</c:v>
                </c:pt>
                <c:pt idx="113">
                  <c:v>7.6470588235294124E-2</c:v>
                </c:pt>
                <c:pt idx="114">
                  <c:v>0.10705882352941176</c:v>
                </c:pt>
                <c:pt idx="115">
                  <c:v>9.1764705882352943E-2</c:v>
                </c:pt>
                <c:pt idx="116">
                  <c:v>9.058823529411765E-2</c:v>
                </c:pt>
                <c:pt idx="117">
                  <c:v>6.5882352941176461E-2</c:v>
                </c:pt>
                <c:pt idx="118">
                  <c:v>0.04</c:v>
                </c:pt>
                <c:pt idx="119">
                  <c:v>2.1176470588235293E-2</c:v>
                </c:pt>
                <c:pt idx="120">
                  <c:v>9.4897959183673483E-2</c:v>
                </c:pt>
                <c:pt idx="121">
                  <c:v>8.673469387755102E-2</c:v>
                </c:pt>
                <c:pt idx="122">
                  <c:v>0.10408163265306122</c:v>
                </c:pt>
                <c:pt idx="123">
                  <c:v>9.6938775510204078E-2</c:v>
                </c:pt>
                <c:pt idx="124">
                  <c:v>0.11224489795918367</c:v>
                </c:pt>
                <c:pt idx="125">
                  <c:v>0.10408163265306122</c:v>
                </c:pt>
                <c:pt idx="126">
                  <c:v>0.10102040816326531</c:v>
                </c:pt>
                <c:pt idx="127">
                  <c:v>9.4897959183673483E-2</c:v>
                </c:pt>
                <c:pt idx="128">
                  <c:v>9.7959183673469383E-2</c:v>
                </c:pt>
                <c:pt idx="129">
                  <c:v>8.8775510204081629E-2</c:v>
                </c:pt>
                <c:pt idx="130">
                  <c:v>7.040816326530612E-2</c:v>
                </c:pt>
                <c:pt idx="131">
                  <c:v>6.6326530612244902E-2</c:v>
                </c:pt>
                <c:pt idx="132">
                  <c:v>5.7142857142857141E-2</c:v>
                </c:pt>
                <c:pt idx="133">
                  <c:v>3.9795918367346937E-2</c:v>
                </c:pt>
                <c:pt idx="134">
                  <c:v>1.9387755102040816E-2</c:v>
                </c:pt>
                <c:pt idx="135">
                  <c:v>0.15748031496062992</c:v>
                </c:pt>
                <c:pt idx="136">
                  <c:v>0.13700787401574802</c:v>
                </c:pt>
                <c:pt idx="137">
                  <c:v>0.15118110236220472</c:v>
                </c:pt>
                <c:pt idx="138">
                  <c:v>0.14094488188976376</c:v>
                </c:pt>
                <c:pt idx="139">
                  <c:v>0.11811023622047244</c:v>
                </c:pt>
                <c:pt idx="140">
                  <c:v>0.11653543307086615</c:v>
                </c:pt>
                <c:pt idx="141">
                  <c:v>0.10314960629921259</c:v>
                </c:pt>
                <c:pt idx="142">
                  <c:v>0.10078740157480316</c:v>
                </c:pt>
                <c:pt idx="143">
                  <c:v>8.7401574803149598E-2</c:v>
                </c:pt>
                <c:pt idx="144">
                  <c:v>7.9527559055118102E-2</c:v>
                </c:pt>
                <c:pt idx="145">
                  <c:v>7.4015748031496062E-2</c:v>
                </c:pt>
                <c:pt idx="146">
                  <c:v>5.5905511811023621E-2</c:v>
                </c:pt>
                <c:pt idx="147">
                  <c:v>3.5433070866141732E-2</c:v>
                </c:pt>
                <c:pt idx="148">
                  <c:v>2.1259842519685039E-2</c:v>
                </c:pt>
                <c:pt idx="149">
                  <c:v>1.1811023622047244E-2</c:v>
                </c:pt>
              </c:numCache>
            </c:numRef>
          </c:yVal>
        </c:ser>
        <c:axId val="159859456"/>
        <c:axId val="159861376"/>
      </c:scatterChart>
      <c:valAx>
        <c:axId val="159859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Relative</a:t>
                </a:r>
                <a:r>
                  <a:rPr lang="fi-FI" baseline="0"/>
                  <a:t> distance from lowest leaf</a:t>
                </a:r>
                <a:endParaRPr lang="fi-FI"/>
              </a:p>
            </c:rich>
          </c:tx>
        </c:title>
        <c:numFmt formatCode="General" sourceLinked="1"/>
        <c:tickLblPos val="nextTo"/>
        <c:crossAx val="159861376"/>
        <c:crosses val="autoZero"/>
        <c:crossBetween val="midCat"/>
      </c:valAx>
      <c:valAx>
        <c:axId val="159861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'Branch</a:t>
                </a:r>
                <a:r>
                  <a:rPr lang="fi-FI" baseline="0"/>
                  <a:t> length' / h</a:t>
                </a:r>
                <a:endParaRPr lang="fi-FI"/>
              </a:p>
            </c:rich>
          </c:tx>
        </c:title>
        <c:numFmt formatCode="General" sourceLinked="1"/>
        <c:tickLblPos val="nextTo"/>
        <c:crossAx val="1598594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27768595935817308"/>
                  <c:y val="-0.54904513406412514"/>
                </c:manualLayout>
              </c:layout>
              <c:numFmt formatCode="General" sourceLinked="0"/>
            </c:trendlineLbl>
          </c:trendline>
          <c:xVal>
            <c:numRef>
              <c:f>Raspberry_shoot!$G$66:$G$215</c:f>
              <c:numCache>
                <c:formatCode>General</c:formatCode>
                <c:ptCount val="150"/>
                <c:pt idx="0">
                  <c:v>0.39175257731958762</c:v>
                </c:pt>
                <c:pt idx="1">
                  <c:v>0.4329896907216495</c:v>
                </c:pt>
                <c:pt idx="2">
                  <c:v>0.46391752577319589</c:v>
                </c:pt>
                <c:pt idx="3">
                  <c:v>0.53608247422680411</c:v>
                </c:pt>
                <c:pt idx="4">
                  <c:v>0.59793814432989689</c:v>
                </c:pt>
                <c:pt idx="5">
                  <c:v>0.67010309278350511</c:v>
                </c:pt>
                <c:pt idx="6">
                  <c:v>0.73195876288659789</c:v>
                </c:pt>
                <c:pt idx="7">
                  <c:v>0.78350515463917525</c:v>
                </c:pt>
                <c:pt idx="8">
                  <c:v>0.84536082474226804</c:v>
                </c:pt>
                <c:pt idx="9">
                  <c:v>0.88144329896907214</c:v>
                </c:pt>
                <c:pt idx="10">
                  <c:v>0.92783505154639179</c:v>
                </c:pt>
                <c:pt idx="11">
                  <c:v>0.95876288659793818</c:v>
                </c:pt>
                <c:pt idx="12">
                  <c:v>0.98969072164948457</c:v>
                </c:pt>
                <c:pt idx="13">
                  <c:v>0.30582524271844658</c:v>
                </c:pt>
                <c:pt idx="14">
                  <c:v>0.38834951456310679</c:v>
                </c:pt>
                <c:pt idx="15">
                  <c:v>0.4563106796116505</c:v>
                </c:pt>
                <c:pt idx="16">
                  <c:v>0.5145631067961165</c:v>
                </c:pt>
                <c:pt idx="17">
                  <c:v>0.56310679611650483</c:v>
                </c:pt>
                <c:pt idx="18">
                  <c:v>0.61650485436893199</c:v>
                </c:pt>
                <c:pt idx="19">
                  <c:v>0.65533980582524276</c:v>
                </c:pt>
                <c:pt idx="20">
                  <c:v>0.70873786407766992</c:v>
                </c:pt>
                <c:pt idx="21">
                  <c:v>0.76213592233009708</c:v>
                </c:pt>
                <c:pt idx="22">
                  <c:v>0.80582524271844658</c:v>
                </c:pt>
                <c:pt idx="23">
                  <c:v>0.84951456310679607</c:v>
                </c:pt>
                <c:pt idx="24">
                  <c:v>0.88834951456310685</c:v>
                </c:pt>
                <c:pt idx="25">
                  <c:v>0.93689320388349517</c:v>
                </c:pt>
                <c:pt idx="26">
                  <c:v>0.96116504854368934</c:v>
                </c:pt>
                <c:pt idx="27">
                  <c:v>0.98058252427184467</c:v>
                </c:pt>
                <c:pt idx="28">
                  <c:v>0.375</c:v>
                </c:pt>
                <c:pt idx="29">
                  <c:v>0.43055555555555558</c:v>
                </c:pt>
                <c:pt idx="30">
                  <c:v>0.49074074074074076</c:v>
                </c:pt>
                <c:pt idx="31">
                  <c:v>0.53240740740740744</c:v>
                </c:pt>
                <c:pt idx="32">
                  <c:v>0.57870370370370372</c:v>
                </c:pt>
                <c:pt idx="33">
                  <c:v>0.61111111111111116</c:v>
                </c:pt>
                <c:pt idx="34">
                  <c:v>0.65740740740740744</c:v>
                </c:pt>
                <c:pt idx="35">
                  <c:v>0.69907407407407407</c:v>
                </c:pt>
                <c:pt idx="36">
                  <c:v>0.73148148148148151</c:v>
                </c:pt>
                <c:pt idx="37">
                  <c:v>0.76851851851851849</c:v>
                </c:pt>
                <c:pt idx="38">
                  <c:v>0.80092592592592593</c:v>
                </c:pt>
                <c:pt idx="39">
                  <c:v>0.84259259259259256</c:v>
                </c:pt>
                <c:pt idx="40">
                  <c:v>0.875</c:v>
                </c:pt>
                <c:pt idx="41">
                  <c:v>0.90277777777777779</c:v>
                </c:pt>
                <c:pt idx="42">
                  <c:v>0.92592592592592593</c:v>
                </c:pt>
                <c:pt idx="43">
                  <c:v>0.96296296296296291</c:v>
                </c:pt>
                <c:pt idx="44">
                  <c:v>0.98148148148148151</c:v>
                </c:pt>
                <c:pt idx="45">
                  <c:v>0.9907407407407407</c:v>
                </c:pt>
                <c:pt idx="46">
                  <c:v>0.30232558139534882</c:v>
                </c:pt>
                <c:pt idx="47">
                  <c:v>0.39534883720930231</c:v>
                </c:pt>
                <c:pt idx="48">
                  <c:v>0.48062015503875971</c:v>
                </c:pt>
                <c:pt idx="49">
                  <c:v>0.55813953488372092</c:v>
                </c:pt>
                <c:pt idx="50">
                  <c:v>0.61240310077519378</c:v>
                </c:pt>
                <c:pt idx="51">
                  <c:v>0.6705426356589147</c:v>
                </c:pt>
                <c:pt idx="52">
                  <c:v>0.71317829457364346</c:v>
                </c:pt>
                <c:pt idx="53">
                  <c:v>0.76356589147286824</c:v>
                </c:pt>
                <c:pt idx="54">
                  <c:v>0.81007751937984496</c:v>
                </c:pt>
                <c:pt idx="55">
                  <c:v>0.84883720930232553</c:v>
                </c:pt>
                <c:pt idx="56">
                  <c:v>0.89534883720930236</c:v>
                </c:pt>
                <c:pt idx="57">
                  <c:v>0.92248062015503873</c:v>
                </c:pt>
                <c:pt idx="58">
                  <c:v>0.95348837209302328</c:v>
                </c:pt>
                <c:pt idx="59">
                  <c:v>0.98062015503875966</c:v>
                </c:pt>
                <c:pt idx="60">
                  <c:v>0.99224806201550386</c:v>
                </c:pt>
                <c:pt idx="61">
                  <c:v>0.36</c:v>
                </c:pt>
                <c:pt idx="62">
                  <c:v>0.41599999999999998</c:v>
                </c:pt>
                <c:pt idx="63">
                  <c:v>0.46400000000000002</c:v>
                </c:pt>
                <c:pt idx="64">
                  <c:v>0.504</c:v>
                </c:pt>
                <c:pt idx="65">
                  <c:v>0.53600000000000003</c:v>
                </c:pt>
                <c:pt idx="66">
                  <c:v>0.56799999999999995</c:v>
                </c:pt>
                <c:pt idx="67">
                  <c:v>0.624</c:v>
                </c:pt>
                <c:pt idx="68">
                  <c:v>0.65200000000000002</c:v>
                </c:pt>
                <c:pt idx="69">
                  <c:v>0.70399999999999996</c:v>
                </c:pt>
                <c:pt idx="70">
                  <c:v>0.74</c:v>
                </c:pt>
                <c:pt idx="71">
                  <c:v>0.77200000000000002</c:v>
                </c:pt>
                <c:pt idx="72">
                  <c:v>0.80800000000000005</c:v>
                </c:pt>
                <c:pt idx="73">
                  <c:v>0.84799999999999998</c:v>
                </c:pt>
                <c:pt idx="74">
                  <c:v>0.88400000000000001</c:v>
                </c:pt>
                <c:pt idx="75">
                  <c:v>0.96</c:v>
                </c:pt>
                <c:pt idx="76">
                  <c:v>0.98399999999999999</c:v>
                </c:pt>
                <c:pt idx="77">
                  <c:v>1</c:v>
                </c:pt>
                <c:pt idx="78">
                  <c:v>0.38983050847457629</c:v>
                </c:pt>
                <c:pt idx="79">
                  <c:v>0.46186440677966101</c:v>
                </c:pt>
                <c:pt idx="80">
                  <c:v>0.50847457627118642</c:v>
                </c:pt>
                <c:pt idx="81">
                  <c:v>0.55932203389830504</c:v>
                </c:pt>
                <c:pt idx="82">
                  <c:v>0.61864406779661019</c:v>
                </c:pt>
                <c:pt idx="83">
                  <c:v>0.64406779661016944</c:v>
                </c:pt>
                <c:pt idx="84">
                  <c:v>0.70338983050847459</c:v>
                </c:pt>
                <c:pt idx="85">
                  <c:v>0.73728813559322037</c:v>
                </c:pt>
                <c:pt idx="86">
                  <c:v>0.78389830508474578</c:v>
                </c:pt>
                <c:pt idx="87">
                  <c:v>0.82627118644067798</c:v>
                </c:pt>
                <c:pt idx="88">
                  <c:v>0.8728813559322034</c:v>
                </c:pt>
                <c:pt idx="89">
                  <c:v>0.91949152542372881</c:v>
                </c:pt>
                <c:pt idx="90">
                  <c:v>0.94915254237288138</c:v>
                </c:pt>
                <c:pt idx="91">
                  <c:v>0.97457627118644063</c:v>
                </c:pt>
                <c:pt idx="92">
                  <c:v>0.98728813559322037</c:v>
                </c:pt>
                <c:pt idx="93">
                  <c:v>0.38493723849372385</c:v>
                </c:pt>
                <c:pt idx="94">
                  <c:v>0.43514644351464438</c:v>
                </c:pt>
                <c:pt idx="95">
                  <c:v>0.51882845188284521</c:v>
                </c:pt>
                <c:pt idx="96">
                  <c:v>0.58158995815899583</c:v>
                </c:pt>
                <c:pt idx="97">
                  <c:v>0.64016736401673635</c:v>
                </c:pt>
                <c:pt idx="98">
                  <c:v>0.72803347280334729</c:v>
                </c:pt>
                <c:pt idx="99">
                  <c:v>0.76569037656903771</c:v>
                </c:pt>
                <c:pt idx="100">
                  <c:v>0.81171548117154813</c:v>
                </c:pt>
                <c:pt idx="101">
                  <c:v>0.84518828451882844</c:v>
                </c:pt>
                <c:pt idx="102">
                  <c:v>0.88284518828451886</c:v>
                </c:pt>
                <c:pt idx="103">
                  <c:v>0.91213389121338917</c:v>
                </c:pt>
                <c:pt idx="104">
                  <c:v>0.93723849372384938</c:v>
                </c:pt>
                <c:pt idx="105">
                  <c:v>0.95815899581589958</c:v>
                </c:pt>
                <c:pt idx="106">
                  <c:v>0.97489539748953979</c:v>
                </c:pt>
                <c:pt idx="107">
                  <c:v>0.98326359832635979</c:v>
                </c:pt>
                <c:pt idx="108">
                  <c:v>0.99163179916317989</c:v>
                </c:pt>
                <c:pt idx="109">
                  <c:v>0.41176470588235292</c:v>
                </c:pt>
                <c:pt idx="110">
                  <c:v>0.46470588235294119</c:v>
                </c:pt>
                <c:pt idx="111">
                  <c:v>0.54117647058823526</c:v>
                </c:pt>
                <c:pt idx="112">
                  <c:v>0.68235294117647061</c:v>
                </c:pt>
                <c:pt idx="113">
                  <c:v>0.76470588235294112</c:v>
                </c:pt>
                <c:pt idx="114">
                  <c:v>0.8294117647058824</c:v>
                </c:pt>
                <c:pt idx="115">
                  <c:v>0.88823529411764701</c:v>
                </c:pt>
                <c:pt idx="116">
                  <c:v>0.93529411764705883</c:v>
                </c:pt>
                <c:pt idx="117">
                  <c:v>0.96470588235294119</c:v>
                </c:pt>
                <c:pt idx="118">
                  <c:v>0.9882352941176471</c:v>
                </c:pt>
                <c:pt idx="119">
                  <c:v>0.99411764705882355</c:v>
                </c:pt>
                <c:pt idx="120">
                  <c:v>0.38775510204081631</c:v>
                </c:pt>
                <c:pt idx="121">
                  <c:v>0.49489795918367346</c:v>
                </c:pt>
                <c:pt idx="122">
                  <c:v>0.51020408163265307</c:v>
                </c:pt>
                <c:pt idx="123">
                  <c:v>0.5714285714285714</c:v>
                </c:pt>
                <c:pt idx="124">
                  <c:v>0.65306122448979587</c:v>
                </c:pt>
                <c:pt idx="125">
                  <c:v>0.66836734693877553</c:v>
                </c:pt>
                <c:pt idx="126">
                  <c:v>0.75</c:v>
                </c:pt>
                <c:pt idx="127">
                  <c:v>0.79591836734693877</c:v>
                </c:pt>
                <c:pt idx="128">
                  <c:v>0.84693877551020413</c:v>
                </c:pt>
                <c:pt idx="129">
                  <c:v>0.85204081632653061</c:v>
                </c:pt>
                <c:pt idx="130">
                  <c:v>0.90816326530612246</c:v>
                </c:pt>
                <c:pt idx="131">
                  <c:v>0.92346938775510201</c:v>
                </c:pt>
                <c:pt idx="132">
                  <c:v>0.94387755102040816</c:v>
                </c:pt>
                <c:pt idx="133">
                  <c:v>0.9642857142857143</c:v>
                </c:pt>
                <c:pt idx="134">
                  <c:v>0.97959183673469385</c:v>
                </c:pt>
                <c:pt idx="135">
                  <c:v>0.43307086614173229</c:v>
                </c:pt>
                <c:pt idx="136">
                  <c:v>0.49212598425196852</c:v>
                </c:pt>
                <c:pt idx="137">
                  <c:v>0.56692913385826771</c:v>
                </c:pt>
                <c:pt idx="138">
                  <c:v>0.62598425196850394</c:v>
                </c:pt>
                <c:pt idx="139">
                  <c:v>0.68110236220472442</c:v>
                </c:pt>
                <c:pt idx="140">
                  <c:v>0.73622047244094491</c:v>
                </c:pt>
                <c:pt idx="141">
                  <c:v>0.79133858267716539</c:v>
                </c:pt>
                <c:pt idx="142">
                  <c:v>0.84251968503937003</c:v>
                </c:pt>
                <c:pt idx="143">
                  <c:v>0.88582677165354329</c:v>
                </c:pt>
                <c:pt idx="144">
                  <c:v>0.91338582677165359</c:v>
                </c:pt>
                <c:pt idx="145">
                  <c:v>0.94094488188976377</c:v>
                </c:pt>
                <c:pt idx="146">
                  <c:v>0.96062992125984248</c:v>
                </c:pt>
                <c:pt idx="147">
                  <c:v>0.98031496062992129</c:v>
                </c:pt>
                <c:pt idx="148">
                  <c:v>0.99212598425196852</c:v>
                </c:pt>
                <c:pt idx="149">
                  <c:v>1</c:v>
                </c:pt>
              </c:numCache>
            </c:numRef>
          </c:xVal>
          <c:yVal>
            <c:numRef>
              <c:f>Raspberry_shoot!$C$66:$C$215</c:f>
              <c:numCache>
                <c:formatCode>General</c:formatCode>
                <c:ptCount val="150"/>
                <c:pt idx="0">
                  <c:v>0.12989690721649483</c:v>
                </c:pt>
                <c:pt idx="1">
                  <c:v>0.11752577319587629</c:v>
                </c:pt>
                <c:pt idx="2">
                  <c:v>0.12886597938144329</c:v>
                </c:pt>
                <c:pt idx="3">
                  <c:v>0.14948453608247422</c:v>
                </c:pt>
                <c:pt idx="4">
                  <c:v>0.13711340206185568</c:v>
                </c:pt>
                <c:pt idx="5">
                  <c:v>0.14123711340206185</c:v>
                </c:pt>
                <c:pt idx="6">
                  <c:v>0.11649484536082474</c:v>
                </c:pt>
                <c:pt idx="7">
                  <c:v>0.11237113402061856</c:v>
                </c:pt>
                <c:pt idx="8">
                  <c:v>9.9999999999999992E-2</c:v>
                </c:pt>
                <c:pt idx="9">
                  <c:v>7.8350515463917525E-2</c:v>
                </c:pt>
                <c:pt idx="10">
                  <c:v>7.5257731958762883E-2</c:v>
                </c:pt>
                <c:pt idx="11">
                  <c:v>5.7731958762886594E-2</c:v>
                </c:pt>
                <c:pt idx="12">
                  <c:v>4.3298969072164947E-2</c:v>
                </c:pt>
                <c:pt idx="13">
                  <c:v>0.1174757281553398</c:v>
                </c:pt>
                <c:pt idx="14">
                  <c:v>0.14271844660194175</c:v>
                </c:pt>
                <c:pt idx="15">
                  <c:v>0.11941747572815535</c:v>
                </c:pt>
                <c:pt idx="16">
                  <c:v>0.12621359223300971</c:v>
                </c:pt>
                <c:pt idx="17">
                  <c:v>0.11650485436893204</c:v>
                </c:pt>
                <c:pt idx="18">
                  <c:v>0.1029126213592233</c:v>
                </c:pt>
                <c:pt idx="19">
                  <c:v>8.6407766990291263E-2</c:v>
                </c:pt>
                <c:pt idx="20">
                  <c:v>9.3203883495145634E-2</c:v>
                </c:pt>
                <c:pt idx="21">
                  <c:v>8.8349514563106787E-2</c:v>
                </c:pt>
                <c:pt idx="22">
                  <c:v>8.4466019417475724E-2</c:v>
                </c:pt>
                <c:pt idx="23">
                  <c:v>8.4466019417475724E-2</c:v>
                </c:pt>
                <c:pt idx="24">
                  <c:v>8.3495145631067955E-2</c:v>
                </c:pt>
                <c:pt idx="25">
                  <c:v>5.9223300970873784E-2</c:v>
                </c:pt>
                <c:pt idx="26">
                  <c:v>5.0485436893203887E-2</c:v>
                </c:pt>
                <c:pt idx="27">
                  <c:v>3.5922330097087382E-2</c:v>
                </c:pt>
                <c:pt idx="28">
                  <c:v>0.10925925925925926</c:v>
                </c:pt>
                <c:pt idx="29">
                  <c:v>0.12685185185185185</c:v>
                </c:pt>
                <c:pt idx="30">
                  <c:v>0.12314814814814816</c:v>
                </c:pt>
                <c:pt idx="31">
                  <c:v>0.1388888888888889</c:v>
                </c:pt>
                <c:pt idx="32">
                  <c:v>0.1361111111111111</c:v>
                </c:pt>
                <c:pt idx="33">
                  <c:v>0.125</c:v>
                </c:pt>
                <c:pt idx="34">
                  <c:v>0.13240740740740742</c:v>
                </c:pt>
                <c:pt idx="35">
                  <c:v>0.11296296296296296</c:v>
                </c:pt>
                <c:pt idx="36">
                  <c:v>0.10555555555555556</c:v>
                </c:pt>
                <c:pt idx="37">
                  <c:v>0.10833333333333332</c:v>
                </c:pt>
                <c:pt idx="38">
                  <c:v>0.1</c:v>
                </c:pt>
                <c:pt idx="39">
                  <c:v>9.0740740740740747E-2</c:v>
                </c:pt>
                <c:pt idx="40">
                  <c:v>5.648148148148148E-2</c:v>
                </c:pt>
                <c:pt idx="41">
                  <c:v>7.407407407407407E-2</c:v>
                </c:pt>
                <c:pt idx="42">
                  <c:v>5.4629629629629632E-2</c:v>
                </c:pt>
                <c:pt idx="43">
                  <c:v>5.648148148148148E-2</c:v>
                </c:pt>
                <c:pt idx="44">
                  <c:v>3.7037037037037035E-2</c:v>
                </c:pt>
                <c:pt idx="45">
                  <c:v>2.4074074074074074E-2</c:v>
                </c:pt>
                <c:pt idx="46">
                  <c:v>9.2248062015503882E-2</c:v>
                </c:pt>
                <c:pt idx="47">
                  <c:v>9.8449612403100767E-2</c:v>
                </c:pt>
                <c:pt idx="48">
                  <c:v>0.1124031007751938</c:v>
                </c:pt>
                <c:pt idx="49">
                  <c:v>9.8449612403100767E-2</c:v>
                </c:pt>
                <c:pt idx="50">
                  <c:v>0.11627906976744186</c:v>
                </c:pt>
                <c:pt idx="51">
                  <c:v>0.11550387596899225</c:v>
                </c:pt>
                <c:pt idx="52">
                  <c:v>0.10155038759689922</c:v>
                </c:pt>
                <c:pt idx="53">
                  <c:v>9.7674418604651161E-2</c:v>
                </c:pt>
                <c:pt idx="54">
                  <c:v>8.6821705426356588E-2</c:v>
                </c:pt>
                <c:pt idx="55">
                  <c:v>8.5271317829457363E-2</c:v>
                </c:pt>
                <c:pt idx="56">
                  <c:v>7.9069767441860464E-2</c:v>
                </c:pt>
                <c:pt idx="57">
                  <c:v>7.441860465116279E-2</c:v>
                </c:pt>
                <c:pt idx="58">
                  <c:v>6.1240310077519386E-2</c:v>
                </c:pt>
                <c:pt idx="59">
                  <c:v>5.3488372093023262E-2</c:v>
                </c:pt>
                <c:pt idx="60">
                  <c:v>3.3333333333333333E-2</c:v>
                </c:pt>
                <c:pt idx="61">
                  <c:v>0.11040000000000001</c:v>
                </c:pt>
                <c:pt idx="62">
                  <c:v>0.1168</c:v>
                </c:pt>
                <c:pt idx="63">
                  <c:v>9.6799999999999997E-2</c:v>
                </c:pt>
                <c:pt idx="64">
                  <c:v>0.10959999999999999</c:v>
                </c:pt>
                <c:pt idx="65">
                  <c:v>0.1024</c:v>
                </c:pt>
                <c:pt idx="66">
                  <c:v>9.3599999999999989E-2</c:v>
                </c:pt>
                <c:pt idx="67">
                  <c:v>0.1144</c:v>
                </c:pt>
                <c:pt idx="68">
                  <c:v>8.8800000000000004E-2</c:v>
                </c:pt>
                <c:pt idx="69">
                  <c:v>9.9199999999999997E-2</c:v>
                </c:pt>
                <c:pt idx="70">
                  <c:v>9.2799999999999994E-2</c:v>
                </c:pt>
                <c:pt idx="71">
                  <c:v>8.6400000000000005E-2</c:v>
                </c:pt>
                <c:pt idx="72">
                  <c:v>0.104</c:v>
                </c:pt>
                <c:pt idx="73">
                  <c:v>7.1999999999999995E-2</c:v>
                </c:pt>
                <c:pt idx="74">
                  <c:v>8.1599999999999992E-2</c:v>
                </c:pt>
                <c:pt idx="75">
                  <c:v>6.4799999999999996E-2</c:v>
                </c:pt>
                <c:pt idx="76">
                  <c:v>6.4799999999999996E-2</c:v>
                </c:pt>
                <c:pt idx="77">
                  <c:v>4.24E-2</c:v>
                </c:pt>
                <c:pt idx="78">
                  <c:v>9.0677966101694915E-2</c:v>
                </c:pt>
                <c:pt idx="79">
                  <c:v>9.0677966101694915E-2</c:v>
                </c:pt>
                <c:pt idx="80">
                  <c:v>7.2033898305084748E-2</c:v>
                </c:pt>
                <c:pt idx="81">
                  <c:v>0.10932203389830508</c:v>
                </c:pt>
                <c:pt idx="82">
                  <c:v>0.10932203389830508</c:v>
                </c:pt>
                <c:pt idx="83">
                  <c:v>0.10254237288135593</c:v>
                </c:pt>
                <c:pt idx="84">
                  <c:v>9.4915254237288124E-2</c:v>
                </c:pt>
                <c:pt idx="85">
                  <c:v>8.6440677966101692E-2</c:v>
                </c:pt>
                <c:pt idx="86">
                  <c:v>7.7118644067796602E-2</c:v>
                </c:pt>
                <c:pt idx="87">
                  <c:v>6.3559322033898302E-2</c:v>
                </c:pt>
                <c:pt idx="88">
                  <c:v>6.0169491525423724E-2</c:v>
                </c:pt>
                <c:pt idx="89">
                  <c:v>4.4915254237288135E-2</c:v>
                </c:pt>
                <c:pt idx="90">
                  <c:v>3.8983050847457623E-2</c:v>
                </c:pt>
                <c:pt idx="91">
                  <c:v>3.8983050847457623E-2</c:v>
                </c:pt>
                <c:pt idx="92">
                  <c:v>2.8813559322033899E-2</c:v>
                </c:pt>
                <c:pt idx="93">
                  <c:v>0.15062761506276151</c:v>
                </c:pt>
                <c:pt idx="94">
                  <c:v>0.13305439330543933</c:v>
                </c:pt>
                <c:pt idx="95">
                  <c:v>0.12552301255230125</c:v>
                </c:pt>
                <c:pt idx="96">
                  <c:v>0.1297071129707113</c:v>
                </c:pt>
                <c:pt idx="97">
                  <c:v>0.10460251046025104</c:v>
                </c:pt>
                <c:pt idx="98">
                  <c:v>9.9581589958158995E-2</c:v>
                </c:pt>
                <c:pt idx="99">
                  <c:v>9.2887029288702933E-2</c:v>
                </c:pt>
                <c:pt idx="100">
                  <c:v>6.7782426778242671E-2</c:v>
                </c:pt>
                <c:pt idx="101">
                  <c:v>7.0292887029288709E-2</c:v>
                </c:pt>
                <c:pt idx="102">
                  <c:v>6.610878661087867E-2</c:v>
                </c:pt>
                <c:pt idx="103">
                  <c:v>5.7740585774058578E-2</c:v>
                </c:pt>
                <c:pt idx="104">
                  <c:v>6.5271966527196648E-2</c:v>
                </c:pt>
                <c:pt idx="105">
                  <c:v>5.3556485355648539E-2</c:v>
                </c:pt>
                <c:pt idx="106">
                  <c:v>4.435146443514644E-2</c:v>
                </c:pt>
                <c:pt idx="107">
                  <c:v>3.0962343096234312E-2</c:v>
                </c:pt>
                <c:pt idx="108">
                  <c:v>1.8410041841004185E-2</c:v>
                </c:pt>
                <c:pt idx="109">
                  <c:v>9.6470588235294114E-2</c:v>
                </c:pt>
                <c:pt idx="110">
                  <c:v>9.6470588235294114E-2</c:v>
                </c:pt>
                <c:pt idx="111">
                  <c:v>0.12</c:v>
                </c:pt>
                <c:pt idx="112">
                  <c:v>0.1376470588235294</c:v>
                </c:pt>
                <c:pt idx="113">
                  <c:v>7.6470588235294124E-2</c:v>
                </c:pt>
                <c:pt idx="114">
                  <c:v>0.10705882352941176</c:v>
                </c:pt>
                <c:pt idx="115">
                  <c:v>9.1764705882352943E-2</c:v>
                </c:pt>
                <c:pt idx="116">
                  <c:v>9.058823529411765E-2</c:v>
                </c:pt>
                <c:pt idx="117">
                  <c:v>6.5882352941176461E-2</c:v>
                </c:pt>
                <c:pt idx="118">
                  <c:v>0.04</c:v>
                </c:pt>
                <c:pt idx="119">
                  <c:v>2.1176470588235293E-2</c:v>
                </c:pt>
                <c:pt idx="120">
                  <c:v>9.4897959183673483E-2</c:v>
                </c:pt>
                <c:pt idx="121">
                  <c:v>8.673469387755102E-2</c:v>
                </c:pt>
                <c:pt idx="122">
                  <c:v>0.10408163265306122</c:v>
                </c:pt>
                <c:pt idx="123">
                  <c:v>9.6938775510204078E-2</c:v>
                </c:pt>
                <c:pt idx="124">
                  <c:v>0.11224489795918367</c:v>
                </c:pt>
                <c:pt idx="125">
                  <c:v>0.10408163265306122</c:v>
                </c:pt>
                <c:pt idx="126">
                  <c:v>0.10102040816326531</c:v>
                </c:pt>
                <c:pt idx="127">
                  <c:v>9.4897959183673483E-2</c:v>
                </c:pt>
                <c:pt idx="128">
                  <c:v>9.7959183673469383E-2</c:v>
                </c:pt>
                <c:pt idx="129">
                  <c:v>8.8775510204081629E-2</c:v>
                </c:pt>
                <c:pt idx="130">
                  <c:v>7.040816326530612E-2</c:v>
                </c:pt>
                <c:pt idx="131">
                  <c:v>6.6326530612244902E-2</c:v>
                </c:pt>
                <c:pt idx="132">
                  <c:v>5.7142857142857141E-2</c:v>
                </c:pt>
                <c:pt idx="133">
                  <c:v>3.9795918367346937E-2</c:v>
                </c:pt>
                <c:pt idx="134">
                  <c:v>1.9387755102040816E-2</c:v>
                </c:pt>
                <c:pt idx="135">
                  <c:v>0.15748031496062992</c:v>
                </c:pt>
                <c:pt idx="136">
                  <c:v>0.13700787401574802</c:v>
                </c:pt>
                <c:pt idx="137">
                  <c:v>0.15118110236220472</c:v>
                </c:pt>
                <c:pt idx="138">
                  <c:v>0.14094488188976376</c:v>
                </c:pt>
                <c:pt idx="139">
                  <c:v>0.11811023622047244</c:v>
                </c:pt>
                <c:pt idx="140">
                  <c:v>0.11653543307086615</c:v>
                </c:pt>
                <c:pt idx="141">
                  <c:v>0.10314960629921259</c:v>
                </c:pt>
                <c:pt idx="142">
                  <c:v>0.10078740157480316</c:v>
                </c:pt>
                <c:pt idx="143">
                  <c:v>8.7401574803149598E-2</c:v>
                </c:pt>
                <c:pt idx="144">
                  <c:v>7.9527559055118102E-2</c:v>
                </c:pt>
                <c:pt idx="145">
                  <c:v>7.4015748031496062E-2</c:v>
                </c:pt>
                <c:pt idx="146">
                  <c:v>5.5905511811023621E-2</c:v>
                </c:pt>
                <c:pt idx="147">
                  <c:v>3.5433070866141732E-2</c:v>
                </c:pt>
                <c:pt idx="148">
                  <c:v>2.1259842519685039E-2</c:v>
                </c:pt>
                <c:pt idx="149">
                  <c:v>1.1811023622047244E-2</c:v>
                </c:pt>
              </c:numCache>
            </c:numRef>
          </c:yVal>
        </c:ser>
        <c:axId val="159902720"/>
        <c:axId val="159913088"/>
      </c:scatterChart>
      <c:valAx>
        <c:axId val="15990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distance from ground</a:t>
                </a:r>
              </a:p>
            </c:rich>
          </c:tx>
        </c:title>
        <c:numFmt formatCode="General" sourceLinked="1"/>
        <c:tickLblPos val="nextTo"/>
        <c:crossAx val="159913088"/>
        <c:crosses val="autoZero"/>
        <c:crossBetween val="midCat"/>
      </c:valAx>
      <c:valAx>
        <c:axId val="159913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'Branch length' / h</a:t>
                </a:r>
              </a:p>
            </c:rich>
          </c:tx>
        </c:title>
        <c:numFmt formatCode="General" sourceLinked="1"/>
        <c:tickLblPos val="nextTo"/>
        <c:crossAx val="1599027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autoTitleDeleted val="1"/>
    <c:plotArea>
      <c:layout>
        <c:manualLayout>
          <c:layoutTarget val="inner"/>
          <c:xMode val="edge"/>
          <c:yMode val="edge"/>
          <c:x val="0.10402786190187766"/>
          <c:y val="3.1308290764729692E-2"/>
          <c:w val="0.85529275186755449"/>
          <c:h val="0.94694136351235669"/>
        </c:manualLayout>
      </c:layout>
      <c:bubbleChart>
        <c:ser>
          <c:idx val="0"/>
          <c:order val="0"/>
          <c:spPr>
            <a:noFill/>
            <a:ln w="28575">
              <a:noFill/>
            </a:ln>
          </c:spPr>
          <c:dLbls>
            <c:dLblPos val="ctr"/>
            <c:showBubbleSize val="1"/>
          </c:dLbls>
          <c:xVal>
            <c:numRef>
              <c:f>Raspberry_leaf_digitized!$D$7:$D$15</c:f>
              <c:numCache>
                <c:formatCode>0.00000000000</c:formatCode>
                <c:ptCount val="9"/>
                <c:pt idx="0">
                  <c:v>0.14149992778415607</c:v>
                </c:pt>
                <c:pt idx="1">
                  <c:v>0.13134131280204486</c:v>
                </c:pt>
                <c:pt idx="2">
                  <c:v>0.12816674561992236</c:v>
                </c:pt>
                <c:pt idx="3">
                  <c:v>0.12657946202886111</c:v>
                </c:pt>
                <c:pt idx="4">
                  <c:v>0.12372235156546144</c:v>
                </c:pt>
                <c:pt idx="5">
                  <c:v>7.1976906499247456E-2</c:v>
                </c:pt>
                <c:pt idx="6">
                  <c:v>8.3722805072590112E-2</c:v>
                </c:pt>
                <c:pt idx="7">
                  <c:v>0.1735630563224019</c:v>
                </c:pt>
                <c:pt idx="8">
                  <c:v>0.19134063254194747</c:v>
                </c:pt>
              </c:numCache>
            </c:numRef>
          </c:xVal>
          <c:yVal>
            <c:numRef>
              <c:f>Raspberry_leaf_digitized!$E$7:$E$15</c:f>
              <c:numCache>
                <c:formatCode>0.00000000000</c:formatCode>
                <c:ptCount val="9"/>
                <c:pt idx="0">
                  <c:v>-8.1226375046058702E-2</c:v>
                </c:pt>
                <c:pt idx="1">
                  <c:v>-0.15868581428593317</c:v>
                </c:pt>
                <c:pt idx="2">
                  <c:v>-0.19455842344289614</c:v>
                </c:pt>
                <c:pt idx="3">
                  <c:v>-0.21519311012584139</c:v>
                </c:pt>
                <c:pt idx="4">
                  <c:v>-0.28757324187466027</c:v>
                </c:pt>
                <c:pt idx="5">
                  <c:v>-0.1955107935973627</c:v>
                </c:pt>
                <c:pt idx="6">
                  <c:v>-0.22979611916241355</c:v>
                </c:pt>
                <c:pt idx="7">
                  <c:v>-0.23551034009006386</c:v>
                </c:pt>
                <c:pt idx="8">
                  <c:v>-0.1958282503152346</c:v>
                </c:pt>
              </c:numCache>
            </c:numRef>
          </c:yVal>
          <c:bubbleSize>
            <c:numRef>
              <c:f>Raspberry_leaf_digitized!$A$7:$A$15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bubbleSize>
        </c:ser>
        <c:bubbleScale val="10"/>
        <c:sizeRepresents val="w"/>
        <c:axId val="161380224"/>
        <c:axId val="161381760"/>
      </c:bubbleChart>
      <c:valAx>
        <c:axId val="161380224"/>
        <c:scaling>
          <c:orientation val="minMax"/>
        </c:scaling>
        <c:axPos val="b"/>
        <c:numFmt formatCode="0.00" sourceLinked="0"/>
        <c:tickLblPos val="nextTo"/>
        <c:crossAx val="161381760"/>
        <c:crosses val="autoZero"/>
        <c:crossBetween val="midCat"/>
      </c:valAx>
      <c:valAx>
        <c:axId val="161381760"/>
        <c:scaling>
          <c:orientation val="minMax"/>
        </c:scaling>
        <c:axPos val="l"/>
        <c:numFmt formatCode="0.00" sourceLinked="0"/>
        <c:tickLblPos val="nextTo"/>
        <c:crossAx val="161380224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autoTitleDeleted val="1"/>
    <c:plotArea>
      <c:layout>
        <c:manualLayout>
          <c:layoutTarget val="inner"/>
          <c:xMode val="edge"/>
          <c:yMode val="edge"/>
          <c:x val="0.10402786190187766"/>
          <c:y val="3.1308290764729692E-2"/>
          <c:w val="0.85529275186755449"/>
          <c:h val="0.94694136351235669"/>
        </c:manualLayout>
      </c:layout>
      <c:bubbleChart>
        <c:ser>
          <c:idx val="0"/>
          <c:order val="0"/>
          <c:spPr>
            <a:noFill/>
            <a:ln w="28575">
              <a:noFill/>
            </a:ln>
          </c:spPr>
          <c:dLbls>
            <c:dLblPos val="ctr"/>
            <c:showBubbleSize val="1"/>
          </c:dLbls>
          <c:xVal>
            <c:numRef>
              <c:f>Raspberry_leaf_digitized!$D$124:$D$132</c:f>
              <c:numCache>
                <c:formatCode>0.00000000000</c:formatCode>
                <c:ptCount val="9"/>
                <c:pt idx="0">
                  <c:v>8.6281584679636605E-2</c:v>
                </c:pt>
                <c:pt idx="1">
                  <c:v>8.5944544167092837E-2</c:v>
                </c:pt>
                <c:pt idx="2">
                  <c:v>8.4259341603531934E-2</c:v>
                </c:pt>
                <c:pt idx="3">
                  <c:v>8.1412008094672736E-2</c:v>
                </c:pt>
                <c:pt idx="4">
                  <c:v>7.6482790595962372E-2</c:v>
                </c:pt>
                <c:pt idx="5">
                  <c:v>0.14801963942392229</c:v>
                </c:pt>
                <c:pt idx="6">
                  <c:v>0.1274180380830009</c:v>
                </c:pt>
                <c:pt idx="7">
                  <c:v>3.982963483623924E-2</c:v>
                </c:pt>
                <c:pt idx="8">
                  <c:v>2.4536421571039909E-2</c:v>
                </c:pt>
              </c:numCache>
            </c:numRef>
          </c:xVal>
          <c:yVal>
            <c:numRef>
              <c:f>Raspberry_leaf_digitized!$E$124:$E$132</c:f>
              <c:numCache>
                <c:formatCode>0.00000000000</c:formatCode>
                <c:ptCount val="9"/>
                <c:pt idx="0">
                  <c:v>-0.25416953297918193</c:v>
                </c:pt>
                <c:pt idx="1">
                  <c:v>-0.16367415531023558</c:v>
                </c:pt>
                <c:pt idx="2">
                  <c:v>-0.12609413814097492</c:v>
                </c:pt>
                <c:pt idx="3">
                  <c:v>-0.10679527466695664</c:v>
                </c:pt>
                <c:pt idx="4">
                  <c:v>-4.0061253145482111E-2</c:v>
                </c:pt>
                <c:pt idx="5">
                  <c:v>-0.12170931735522847</c:v>
                </c:pt>
                <c:pt idx="6">
                  <c:v>-7.5576897174675334E-2</c:v>
                </c:pt>
                <c:pt idx="7">
                  <c:v>-8.1896406788449741E-2</c:v>
                </c:pt>
                <c:pt idx="8">
                  <c:v>-0.12790243677627272</c:v>
                </c:pt>
              </c:numCache>
            </c:numRef>
          </c:yVal>
          <c:bubbleSize>
            <c:numRef>
              <c:f>Raspberry_leaf_digitized!$A$124:$A$132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bubbleSize>
        </c:ser>
        <c:bubbleScale val="10"/>
        <c:sizeRepresents val="w"/>
        <c:axId val="161397760"/>
        <c:axId val="160043776"/>
      </c:bubbleChart>
      <c:valAx>
        <c:axId val="161397760"/>
        <c:scaling>
          <c:orientation val="minMax"/>
          <c:max val="0.30000000000000032"/>
          <c:min val="0"/>
        </c:scaling>
        <c:axPos val="b"/>
        <c:numFmt formatCode="0.00" sourceLinked="0"/>
        <c:tickLblPos val="nextTo"/>
        <c:crossAx val="160043776"/>
        <c:crosses val="autoZero"/>
        <c:crossBetween val="midCat"/>
      </c:valAx>
      <c:valAx>
        <c:axId val="160043776"/>
        <c:scaling>
          <c:orientation val="minMax"/>
          <c:max val="0"/>
          <c:min val="-0.30000000000000032"/>
        </c:scaling>
        <c:axPos val="l"/>
        <c:numFmt formatCode="0.00" sourceLinked="0"/>
        <c:tickLblPos val="nextTo"/>
        <c:crossAx val="161397760"/>
        <c:crosses val="autoZero"/>
        <c:crossBetween val="midCat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7480730533683346"/>
                  <c:y val="-2.7530985710119638E-2"/>
                </c:manualLayout>
              </c:layout>
              <c:numFmt formatCode="General" sourceLinked="0"/>
            </c:trendlineLbl>
          </c:trendline>
          <c:xVal>
            <c:numRef>
              <c:f>Fireweed_shoot!$C$4:$C$13</c:f>
              <c:numCache>
                <c:formatCode>General</c:formatCode>
                <c:ptCount val="10"/>
                <c:pt idx="0">
                  <c:v>129</c:v>
                </c:pt>
                <c:pt idx="1">
                  <c:v>121</c:v>
                </c:pt>
                <c:pt idx="2">
                  <c:v>134</c:v>
                </c:pt>
                <c:pt idx="3">
                  <c:v>129</c:v>
                </c:pt>
                <c:pt idx="4">
                  <c:v>89</c:v>
                </c:pt>
                <c:pt idx="5">
                  <c:v>143</c:v>
                </c:pt>
                <c:pt idx="6">
                  <c:v>96</c:v>
                </c:pt>
                <c:pt idx="7">
                  <c:v>110</c:v>
                </c:pt>
                <c:pt idx="8">
                  <c:v>125</c:v>
                </c:pt>
                <c:pt idx="9">
                  <c:v>107</c:v>
                </c:pt>
              </c:numCache>
            </c:numRef>
          </c:xVal>
          <c:yVal>
            <c:numRef>
              <c:f>Fireweed_shoot!$E$4:$E$13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20.5</c:v>
                </c:pt>
                <c:pt idx="4">
                  <c:v>31.5</c:v>
                </c:pt>
                <c:pt idx="5">
                  <c:v>25</c:v>
                </c:pt>
                <c:pt idx="6">
                  <c:v>27.5</c:v>
                </c:pt>
                <c:pt idx="7">
                  <c:v>23</c:v>
                </c:pt>
                <c:pt idx="8">
                  <c:v>30</c:v>
                </c:pt>
                <c:pt idx="9">
                  <c:v>33</c:v>
                </c:pt>
              </c:numCache>
            </c:numRef>
          </c:yVal>
        </c:ser>
        <c:axId val="156205440"/>
        <c:axId val="156207360"/>
      </c:scatterChart>
      <c:valAx>
        <c:axId val="156205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  <c:layout/>
        </c:title>
        <c:numFmt formatCode="General" sourceLinked="1"/>
        <c:tickLblPos val="nextTo"/>
        <c:crossAx val="156207360"/>
        <c:crosses val="autoZero"/>
        <c:crossBetween val="midCat"/>
      </c:valAx>
      <c:valAx>
        <c:axId val="1562073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Lehtien alaraja</a:t>
                </a:r>
              </a:p>
            </c:rich>
          </c:tx>
          <c:layout/>
        </c:title>
        <c:numFmt formatCode="General" sourceLinked="1"/>
        <c:tickLblPos val="nextTo"/>
        <c:crossAx val="1562054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3224995912305473"/>
          <c:y val="0.18719878256260342"/>
          <c:w val="0.72337990309643463"/>
          <c:h val="0.6431957731667917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036898402051168"/>
                  <c:y val="-0.27292655193345189"/>
                </c:manualLayout>
              </c:layout>
              <c:numFmt formatCode="General" sourceLinked="0"/>
            </c:trendlineLbl>
          </c:trendline>
          <c:xVal>
            <c:numRef>
              <c:f>Raspberry_leaf_digitized!$O$2:$O$11</c:f>
              <c:numCache>
                <c:formatCode>0.000</c:formatCode>
                <c:ptCount val="10"/>
                <c:pt idx="0">
                  <c:v>0.13483118675038147</c:v>
                </c:pt>
                <c:pt idx="1">
                  <c:v>0.14579132970996553</c:v>
                </c:pt>
                <c:pt idx="2">
                  <c:v>0.14977914447793991</c:v>
                </c:pt>
                <c:pt idx="3">
                  <c:v>9.9865587719900145E-2</c:v>
                </c:pt>
                <c:pt idx="4">
                  <c:v>7.2745703777350734E-2</c:v>
                </c:pt>
                <c:pt idx="5">
                  <c:v>0.10236795721206265</c:v>
                </c:pt>
                <c:pt idx="6">
                  <c:v>0.12448495150385466</c:v>
                </c:pt>
                <c:pt idx="7">
                  <c:v>9.4054816422131426E-2</c:v>
                </c:pt>
                <c:pt idx="8">
                  <c:v>8.0215091437106673E-2</c:v>
                </c:pt>
                <c:pt idx="9">
                  <c:v>0.14762156725494452</c:v>
                </c:pt>
              </c:numCache>
            </c:numRef>
          </c:xVal>
          <c:yVal>
            <c:numRef>
              <c:f>Raspberry_leaf_digitized!$P$2:$P$11</c:f>
              <c:numCache>
                <c:formatCode>0.00</c:formatCode>
                <c:ptCount val="10"/>
                <c:pt idx="0">
                  <c:v>7.2436500137544241E-2</c:v>
                </c:pt>
                <c:pt idx="1">
                  <c:v>7.7235615811134403E-2</c:v>
                </c:pt>
                <c:pt idx="2">
                  <c:v>0.11836163677302856</c:v>
                </c:pt>
                <c:pt idx="3">
                  <c:v>7.4557439003243894E-2</c:v>
                </c:pt>
                <c:pt idx="4">
                  <c:v>6.6528202691121835E-2</c:v>
                </c:pt>
                <c:pt idx="5">
                  <c:v>8.0434434905541377E-2</c:v>
                </c:pt>
                <c:pt idx="6">
                  <c:v>0.10547699692928586</c:v>
                </c:pt>
                <c:pt idx="7">
                  <c:v>9.1457700822499696E-2</c:v>
                </c:pt>
                <c:pt idx="8">
                  <c:v>6.5402017342567273E-2</c:v>
                </c:pt>
                <c:pt idx="9">
                  <c:v>6.6915818859057674E-2</c:v>
                </c:pt>
              </c:numCache>
            </c:numRef>
          </c:yVal>
        </c:ser>
        <c:axId val="160088448"/>
        <c:axId val="160090368"/>
      </c:scatterChart>
      <c:valAx>
        <c:axId val="16008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Verson pituus</a:t>
                </a:r>
              </a:p>
            </c:rich>
          </c:tx>
        </c:title>
        <c:numFmt formatCode="0.000" sourceLinked="1"/>
        <c:tickLblPos val="nextTo"/>
        <c:crossAx val="160090368"/>
        <c:crosses val="autoZero"/>
        <c:crossBetween val="midCat"/>
      </c:valAx>
      <c:valAx>
        <c:axId val="1600903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Ylimmän lehden pituus</a:t>
                </a:r>
              </a:p>
            </c:rich>
          </c:tx>
        </c:title>
        <c:numFmt formatCode="0.00" sourceLinked="1"/>
        <c:tickLblPos val="nextTo"/>
        <c:crossAx val="160088448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3503353662946901"/>
          <c:y val="0.18719878256260353"/>
          <c:w val="0.72059632559001952"/>
          <c:h val="0.6431957731667917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1451927178105615"/>
                  <c:y val="-0.33141518547966592"/>
                </c:manualLayout>
              </c:layout>
              <c:numFmt formatCode="General" sourceLinked="0"/>
            </c:trendlineLbl>
          </c:trendline>
          <c:xVal>
            <c:numRef>
              <c:f>Raspberry_leaf_digitized!$O$2:$O$21</c:f>
              <c:numCache>
                <c:formatCode>0.000</c:formatCode>
                <c:ptCount val="20"/>
                <c:pt idx="0">
                  <c:v>0.13483118675038147</c:v>
                </c:pt>
                <c:pt idx="1">
                  <c:v>0.14579132970996553</c:v>
                </c:pt>
                <c:pt idx="2">
                  <c:v>0.14977914447793991</c:v>
                </c:pt>
                <c:pt idx="3">
                  <c:v>9.9865587719900145E-2</c:v>
                </c:pt>
                <c:pt idx="4">
                  <c:v>7.2745703777350734E-2</c:v>
                </c:pt>
                <c:pt idx="5">
                  <c:v>0.10236795721206265</c:v>
                </c:pt>
                <c:pt idx="6">
                  <c:v>0.12448495150385466</c:v>
                </c:pt>
                <c:pt idx="7">
                  <c:v>9.4054816422131426E-2</c:v>
                </c:pt>
                <c:pt idx="8">
                  <c:v>8.0215091437106673E-2</c:v>
                </c:pt>
                <c:pt idx="9">
                  <c:v>0.14762156725494452</c:v>
                </c:pt>
                <c:pt idx="10">
                  <c:v>0.13483118675038147</c:v>
                </c:pt>
                <c:pt idx="11">
                  <c:v>0.14579132970996553</c:v>
                </c:pt>
                <c:pt idx="12">
                  <c:v>0.14977914447793991</c:v>
                </c:pt>
                <c:pt idx="13">
                  <c:v>9.9865587719900145E-2</c:v>
                </c:pt>
                <c:pt idx="14">
                  <c:v>7.2745703777350734E-2</c:v>
                </c:pt>
                <c:pt idx="15">
                  <c:v>0.10236795721206265</c:v>
                </c:pt>
                <c:pt idx="16">
                  <c:v>0.12448495150385466</c:v>
                </c:pt>
                <c:pt idx="17">
                  <c:v>9.4054816422131426E-2</c:v>
                </c:pt>
                <c:pt idx="18">
                  <c:v>8.0215091437106673E-2</c:v>
                </c:pt>
                <c:pt idx="19">
                  <c:v>0.14762156725494452</c:v>
                </c:pt>
              </c:numCache>
            </c:numRef>
          </c:xVal>
          <c:yVal>
            <c:numRef>
              <c:f>Raspberry_leaf_digitized!$Q$2:$Q$21</c:f>
              <c:numCache>
                <c:formatCode>0.00</c:formatCode>
                <c:ptCount val="20"/>
                <c:pt idx="0">
                  <c:v>6.9858512988545812E-2</c:v>
                </c:pt>
                <c:pt idx="1">
                  <c:v>7.3082918349132289E-2</c:v>
                </c:pt>
                <c:pt idx="2">
                  <c:v>0.10271453577056378</c:v>
                </c:pt>
                <c:pt idx="3">
                  <c:v>6.2019097603301467E-2</c:v>
                </c:pt>
                <c:pt idx="4">
                  <c:v>5.5174150251974682E-2</c:v>
                </c:pt>
                <c:pt idx="5">
                  <c:v>6.2149117982202025E-2</c:v>
                </c:pt>
                <c:pt idx="6">
                  <c:v>8.7616639130584303E-2</c:v>
                </c:pt>
                <c:pt idx="7">
                  <c:v>7.0870402310454078E-2</c:v>
                </c:pt>
                <c:pt idx="8">
                  <c:v>5.8530509357875765E-2</c:v>
                </c:pt>
                <c:pt idx="9">
                  <c:v>7.4929066961590116E-2</c:v>
                </c:pt>
                <c:pt idx="10">
                  <c:v>6.0981295062152378E-2</c:v>
                </c:pt>
                <c:pt idx="11">
                  <c:v>5.6130846047545528E-2</c:v>
                </c:pt>
                <c:pt idx="12">
                  <c:v>0.10172961521036697</c:v>
                </c:pt>
                <c:pt idx="13">
                  <c:v>5.2332969134036338E-2</c:v>
                </c:pt>
                <c:pt idx="14">
                  <c:v>4.9900007429352834E-2</c:v>
                </c:pt>
                <c:pt idx="15">
                  <c:v>6.0050490071849386E-2</c:v>
                </c:pt>
                <c:pt idx="16">
                  <c:v>7.7194744735256629E-2</c:v>
                </c:pt>
                <c:pt idx="17">
                  <c:v>6.2046858367562387E-2</c:v>
                </c:pt>
                <c:pt idx="18">
                  <c:v>5.5249102912147872E-2</c:v>
                </c:pt>
                <c:pt idx="19">
                  <c:v>6.2669277163037412E-2</c:v>
                </c:pt>
              </c:numCache>
            </c:numRef>
          </c:yVal>
        </c:ser>
        <c:axId val="160102656"/>
        <c:axId val="161497472"/>
      </c:scatterChart>
      <c:valAx>
        <c:axId val="16010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Verson pituus</a:t>
                </a:r>
              </a:p>
            </c:rich>
          </c:tx>
        </c:title>
        <c:numFmt formatCode="0.000" sourceLinked="1"/>
        <c:tickLblPos val="nextTo"/>
        <c:crossAx val="161497472"/>
        <c:crosses val="autoZero"/>
        <c:crossBetween val="midCat"/>
      </c:valAx>
      <c:valAx>
        <c:axId val="161497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1. lehden pituus</a:t>
                </a:r>
              </a:p>
            </c:rich>
          </c:tx>
        </c:title>
        <c:numFmt formatCode="0.00" sourceLinked="1"/>
        <c:tickLblPos val="nextTo"/>
        <c:crossAx val="160102656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>
        <c:manualLayout>
          <c:layoutTarget val="inner"/>
          <c:xMode val="edge"/>
          <c:yMode val="edge"/>
          <c:x val="0.11833207159098338"/>
          <c:y val="0.18719878256260364"/>
          <c:w val="0.73729779062850642"/>
          <c:h val="0.6605681944480067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2267493469551878"/>
                  <c:y val="-0.33432745988184837"/>
                </c:manualLayout>
              </c:layout>
              <c:numFmt formatCode="General" sourceLinked="0"/>
            </c:trendlineLbl>
          </c:trendline>
          <c:xVal>
            <c:numRef>
              <c:f>Raspberry_leaf_digitized!$O$2:$O$21</c:f>
              <c:numCache>
                <c:formatCode>0.000</c:formatCode>
                <c:ptCount val="20"/>
                <c:pt idx="0">
                  <c:v>0.13483118675038147</c:v>
                </c:pt>
                <c:pt idx="1">
                  <c:v>0.14579132970996553</c:v>
                </c:pt>
                <c:pt idx="2">
                  <c:v>0.14977914447793991</c:v>
                </c:pt>
                <c:pt idx="3">
                  <c:v>9.9865587719900145E-2</c:v>
                </c:pt>
                <c:pt idx="4">
                  <c:v>7.2745703777350734E-2</c:v>
                </c:pt>
                <c:pt idx="5">
                  <c:v>0.10236795721206265</c:v>
                </c:pt>
                <c:pt idx="6">
                  <c:v>0.12448495150385466</c:v>
                </c:pt>
                <c:pt idx="7">
                  <c:v>9.4054816422131426E-2</c:v>
                </c:pt>
                <c:pt idx="8">
                  <c:v>8.0215091437106673E-2</c:v>
                </c:pt>
                <c:pt idx="9">
                  <c:v>0.14762156725494452</c:v>
                </c:pt>
                <c:pt idx="10">
                  <c:v>0.13483118675038147</c:v>
                </c:pt>
                <c:pt idx="11">
                  <c:v>0.14579132970996553</c:v>
                </c:pt>
                <c:pt idx="12">
                  <c:v>0.14977914447793991</c:v>
                </c:pt>
                <c:pt idx="13">
                  <c:v>9.9865587719900145E-2</c:v>
                </c:pt>
                <c:pt idx="14">
                  <c:v>7.2745703777350734E-2</c:v>
                </c:pt>
                <c:pt idx="15">
                  <c:v>0.10236795721206265</c:v>
                </c:pt>
                <c:pt idx="16">
                  <c:v>0.12448495150385466</c:v>
                </c:pt>
                <c:pt idx="17">
                  <c:v>9.4054816422131426E-2</c:v>
                </c:pt>
                <c:pt idx="18">
                  <c:v>8.0215091437106673E-2</c:v>
                </c:pt>
                <c:pt idx="19">
                  <c:v>0.14762156725494452</c:v>
                </c:pt>
              </c:numCache>
            </c:numRef>
          </c:xVal>
          <c:yVal>
            <c:numRef>
              <c:f>Raspberry_leaf_digitized!$R$2:$R$21</c:f>
              <c:numCache>
                <c:formatCode>0.00</c:formatCode>
                <c:ptCount val="20"/>
                <c:pt idx="0">
                  <c:v>5.6718242664914258E-2</c:v>
                </c:pt>
                <c:pt idx="1">
                  <c:v>6.3684472780802859E-2</c:v>
                </c:pt>
                <c:pt idx="2">
                  <c:v>0.10213578163525081</c:v>
                </c:pt>
                <c:pt idx="3">
                  <c:v>5.3102910956542911E-2</c:v>
                </c:pt>
                <c:pt idx="4">
                  <c:v>4.7022793954733494E-2</c:v>
                </c:pt>
                <c:pt idx="5">
                  <c:v>5.6584908619327155E-2</c:v>
                </c:pt>
                <c:pt idx="6">
                  <c:v>7.7876572442378916E-2</c:v>
                </c:pt>
                <c:pt idx="7">
                  <c:v>6.2128854999685526E-2</c:v>
                </c:pt>
                <c:pt idx="8">
                  <c:v>5.7217512380657684E-2</c:v>
                </c:pt>
                <c:pt idx="9">
                  <c:v>6.6442943317210942E-2</c:v>
                </c:pt>
                <c:pt idx="10">
                  <c:v>7.0384276954926786E-2</c:v>
                </c:pt>
                <c:pt idx="11">
                  <c:v>6.5741297387596001E-2</c:v>
                </c:pt>
                <c:pt idx="12">
                  <c:v>0.10513208596123248</c:v>
                </c:pt>
                <c:pt idx="13">
                  <c:v>6.3788785478675294E-2</c:v>
                </c:pt>
                <c:pt idx="14">
                  <c:v>5.7722599805588144E-2</c:v>
                </c:pt>
                <c:pt idx="15">
                  <c:v>6.9770846743759024E-2</c:v>
                </c:pt>
                <c:pt idx="16">
                  <c:v>9.172597897976266E-2</c:v>
                </c:pt>
                <c:pt idx="17">
                  <c:v>8.045473224676844E-2</c:v>
                </c:pt>
                <c:pt idx="18">
                  <c:v>6.5104232715649329E-2</c:v>
                </c:pt>
                <c:pt idx="19">
                  <c:v>7.1067386103929056E-2</c:v>
                </c:pt>
              </c:numCache>
            </c:numRef>
          </c:yVal>
        </c:ser>
        <c:axId val="161530240"/>
        <c:axId val="161532160"/>
      </c:scatterChart>
      <c:valAx>
        <c:axId val="161530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Verson pituus</a:t>
                </a:r>
              </a:p>
            </c:rich>
          </c:tx>
          <c:layout/>
        </c:title>
        <c:numFmt formatCode="0.000" sourceLinked="1"/>
        <c:tickLblPos val="nextTo"/>
        <c:crossAx val="161532160"/>
        <c:crosses val="autoZero"/>
        <c:crossBetween val="midCat"/>
      </c:valAx>
      <c:valAx>
        <c:axId val="1615321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2. lehden pituus</a:t>
                </a:r>
              </a:p>
            </c:rich>
          </c:tx>
          <c:layout/>
        </c:title>
        <c:numFmt formatCode="0.00" sourceLinked="1"/>
        <c:tickLblPos val="nextTo"/>
        <c:crossAx val="161530240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fi-FI"/>
              <a:t>Main leaflet</a:t>
            </a:r>
          </a:p>
        </c:rich>
      </c:tx>
    </c:title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(Raspberry_leaf_digitized!$AO$22:$AO$37,Raspberry_leaf_digitized!$AO$22)</c:f>
              <c:numCache>
                <c:formatCode>0.00000</c:formatCode>
                <c:ptCount val="17"/>
                <c:pt idx="0">
                  <c:v>0</c:v>
                </c:pt>
                <c:pt idx="1">
                  <c:v>0.10999232455711548</c:v>
                </c:pt>
                <c:pt idx="2">
                  <c:v>0.23620547452078181</c:v>
                </c:pt>
                <c:pt idx="3">
                  <c:v>0.29812661519890932</c:v>
                </c:pt>
                <c:pt idx="4">
                  <c:v>0.29831423684578584</c:v>
                </c:pt>
                <c:pt idx="5">
                  <c:v>0.22910992624905793</c:v>
                </c:pt>
                <c:pt idx="6">
                  <c:v>9.3305280237142518E-2</c:v>
                </c:pt>
                <c:pt idx="7">
                  <c:v>2.3560844245120654E-2</c:v>
                </c:pt>
                <c:pt idx="8">
                  <c:v>-5.7750221987530294E-9</c:v>
                </c:pt>
                <c:pt idx="9">
                  <c:v>-5.3080142804670744E-2</c:v>
                </c:pt>
                <c:pt idx="10">
                  <c:v>-0.14243398113384814</c:v>
                </c:pt>
                <c:pt idx="11">
                  <c:v>-0.26173352248923376</c:v>
                </c:pt>
                <c:pt idx="12">
                  <c:v>-0.31215282962942514</c:v>
                </c:pt>
                <c:pt idx="13">
                  <c:v>-0.3056030945476696</c:v>
                </c:pt>
                <c:pt idx="14">
                  <c:v>-0.22482303816750324</c:v>
                </c:pt>
                <c:pt idx="15">
                  <c:v>-0.12336469842784416</c:v>
                </c:pt>
                <c:pt idx="16">
                  <c:v>0</c:v>
                </c:pt>
              </c:numCache>
            </c:numRef>
          </c:xVal>
          <c:yVal>
            <c:numRef>
              <c:f>(Raspberry_leaf_digitized!$AP$22:$AP$37,Raspberry_leaf_digitized!$AP$22)</c:f>
              <c:numCache>
                <c:formatCode>0.00000</c:formatCode>
                <c:ptCount val="17"/>
                <c:pt idx="0">
                  <c:v>0</c:v>
                </c:pt>
                <c:pt idx="1">
                  <c:v>-4.8213314918809412E-3</c:v>
                </c:pt>
                <c:pt idx="2">
                  <c:v>0.11277255160691339</c:v>
                </c:pt>
                <c:pt idx="3">
                  <c:v>0.28249708788577388</c:v>
                </c:pt>
                <c:pt idx="4">
                  <c:v>0.44479631750209275</c:v>
                </c:pt>
                <c:pt idx="5">
                  <c:v>0.61127441358136392</c:v>
                </c:pt>
                <c:pt idx="6">
                  <c:v>0.77250476217585695</c:v>
                </c:pt>
                <c:pt idx="7">
                  <c:v>0.8960002275679998</c:v>
                </c:pt>
                <c:pt idx="8">
                  <c:v>1.0000000000000451</c:v>
                </c:pt>
                <c:pt idx="9">
                  <c:v>0.90225431359684116</c:v>
                </c:pt>
                <c:pt idx="10">
                  <c:v>0.75999090232298894</c:v>
                </c:pt>
                <c:pt idx="11">
                  <c:v>0.59257469218516856</c:v>
                </c:pt>
                <c:pt idx="12">
                  <c:v>0.43289080753003195</c:v>
                </c:pt>
                <c:pt idx="13">
                  <c:v>0.28042755032712369</c:v>
                </c:pt>
                <c:pt idx="14">
                  <c:v>6.6714044804659062E-2</c:v>
                </c:pt>
                <c:pt idx="15">
                  <c:v>-1.7232851722505573E-2</c:v>
                </c:pt>
                <c:pt idx="16">
                  <c:v>0</c:v>
                </c:pt>
              </c:numCache>
            </c:numRef>
          </c:yVal>
        </c:ser>
        <c:ser>
          <c:idx val="1"/>
          <c:order val="1"/>
          <c:marker>
            <c:symbol val="none"/>
          </c:marker>
          <c:xVal>
            <c:numRef>
              <c:f>(Raspberry_leaf_digitized!$AQ$22:$AQ$37,Raspberry_leaf_digitized!$AQ$22)</c:f>
              <c:numCache>
                <c:formatCode>0.00000</c:formatCode>
                <c:ptCount val="17"/>
                <c:pt idx="0">
                  <c:v>0</c:v>
                </c:pt>
                <c:pt idx="1">
                  <c:v>0.11813094854485066</c:v>
                </c:pt>
                <c:pt idx="2">
                  <c:v>0.21281915550898917</c:v>
                </c:pt>
                <c:pt idx="3">
                  <c:v>0.26239273955144071</c:v>
                </c:pt>
                <c:pt idx="4">
                  <c:v>0.27281653501541647</c:v>
                </c:pt>
                <c:pt idx="5">
                  <c:v>0.23972584389021323</c:v>
                </c:pt>
                <c:pt idx="6">
                  <c:v>0.12473782238199722</c:v>
                </c:pt>
                <c:pt idx="7">
                  <c:v>5.236484915671314E-2</c:v>
                </c:pt>
                <c:pt idx="8">
                  <c:v>-2.6258320187730749E-6</c:v>
                </c:pt>
                <c:pt idx="9">
                  <c:v>-6.4667920804776791E-2</c:v>
                </c:pt>
                <c:pt idx="10">
                  <c:v>-0.13233474815231941</c:v>
                </c:pt>
                <c:pt idx="11">
                  <c:v>-0.23553449564412859</c:v>
                </c:pt>
                <c:pt idx="12">
                  <c:v>-0.27339626649503329</c:v>
                </c:pt>
                <c:pt idx="13">
                  <c:v>-0.25166703954838354</c:v>
                </c:pt>
                <c:pt idx="14">
                  <c:v>-0.17291263620962147</c:v>
                </c:pt>
                <c:pt idx="15">
                  <c:v>-7.0886215216412335E-2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(Raspberry_leaf_digitized!$AR$22:$AR$37,Raspberry_leaf_digitized!$AR$22)</c:f>
              <c:numCache>
                <c:formatCode>0.00000</c:formatCode>
                <c:ptCount val="17"/>
                <c:pt idx="0">
                  <c:v>0</c:v>
                </c:pt>
                <c:pt idx="1">
                  <c:v>3.3223184645076814E-2</c:v>
                </c:pt>
                <c:pt idx="2">
                  <c:v>0.14709391235929506</c:v>
                </c:pt>
                <c:pt idx="3">
                  <c:v>0.28430290448706491</c:v>
                </c:pt>
                <c:pt idx="4">
                  <c:v>0.42392610928955843</c:v>
                </c:pt>
                <c:pt idx="5">
                  <c:v>0.56381430113498743</c:v>
                </c:pt>
                <c:pt idx="6">
                  <c:v>0.68940574318545866</c:v>
                </c:pt>
                <c:pt idx="7">
                  <c:v>0.80995090440634809</c:v>
                </c:pt>
                <c:pt idx="8">
                  <c:v>0.99999999999996636</c:v>
                </c:pt>
                <c:pt idx="9">
                  <c:v>0.81414487848445172</c:v>
                </c:pt>
                <c:pt idx="10">
                  <c:v>0.70707217665858102</c:v>
                </c:pt>
                <c:pt idx="11">
                  <c:v>0.55321846882646908</c:v>
                </c:pt>
                <c:pt idx="12">
                  <c:v>0.40984590206667104</c:v>
                </c:pt>
                <c:pt idx="13">
                  <c:v>0.26219399926996539</c:v>
                </c:pt>
                <c:pt idx="14">
                  <c:v>0.11767612236833433</c:v>
                </c:pt>
                <c:pt idx="15">
                  <c:v>7.3942467320079518E-3</c:v>
                </c:pt>
                <c:pt idx="16">
                  <c:v>0</c:v>
                </c:pt>
              </c:numCache>
            </c:numRef>
          </c:yVal>
        </c:ser>
        <c:ser>
          <c:idx val="2"/>
          <c:order val="2"/>
          <c:marker>
            <c:symbol val="none"/>
          </c:marker>
          <c:xVal>
            <c:numRef>
              <c:f>(Raspberry_leaf_digitized!$AS$22:$AS$37,Raspberry_leaf_digitized!$AS$22)</c:f>
              <c:numCache>
                <c:formatCode>0.00000</c:formatCode>
                <c:ptCount val="17"/>
                <c:pt idx="0">
                  <c:v>0</c:v>
                </c:pt>
                <c:pt idx="1">
                  <c:v>0.1001254174409283</c:v>
                </c:pt>
                <c:pt idx="2">
                  <c:v>0.21424140186769083</c:v>
                </c:pt>
                <c:pt idx="3">
                  <c:v>0.29545352639354483</c:v>
                </c:pt>
                <c:pt idx="4">
                  <c:v>0.32146814062719492</c:v>
                </c:pt>
                <c:pt idx="5">
                  <c:v>0.24225466852649233</c:v>
                </c:pt>
                <c:pt idx="6">
                  <c:v>0.12000911714766424</c:v>
                </c:pt>
                <c:pt idx="7">
                  <c:v>5.5390306346587065E-2</c:v>
                </c:pt>
                <c:pt idx="8">
                  <c:v>-1.4053276198489536E-14</c:v>
                </c:pt>
                <c:pt idx="9">
                  <c:v>-5.0904584824433281E-2</c:v>
                </c:pt>
                <c:pt idx="10">
                  <c:v>-0.10894905018188167</c:v>
                </c:pt>
                <c:pt idx="11">
                  <c:v>-0.20257081405511831</c:v>
                </c:pt>
                <c:pt idx="12">
                  <c:v>-0.27059568848353444</c:v>
                </c:pt>
                <c:pt idx="13">
                  <c:v>-0.25049348657330311</c:v>
                </c:pt>
                <c:pt idx="14">
                  <c:v>-0.17336863838765923</c:v>
                </c:pt>
                <c:pt idx="15">
                  <c:v>-7.4239333903106663E-2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(Raspberry_leaf_digitized!$AT$22:$AT$37,Raspberry_leaf_digitized!$AT$22)</c:f>
              <c:numCache>
                <c:formatCode>0.00000</c:formatCode>
                <c:ptCount val="17"/>
                <c:pt idx="0">
                  <c:v>0</c:v>
                </c:pt>
                <c:pt idx="1">
                  <c:v>-3.9683854469354178E-2</c:v>
                </c:pt>
                <c:pt idx="2">
                  <c:v>2.3623943165081485E-2</c:v>
                </c:pt>
                <c:pt idx="3">
                  <c:v>0.17314370966560094</c:v>
                </c:pt>
                <c:pt idx="4">
                  <c:v>0.40185766865563105</c:v>
                </c:pt>
                <c:pt idx="5">
                  <c:v>0.5527655667432898</c:v>
                </c:pt>
                <c:pt idx="6">
                  <c:v>0.73048496942680141</c:v>
                </c:pt>
                <c:pt idx="7">
                  <c:v>0.85975472370688866</c:v>
                </c:pt>
                <c:pt idx="8">
                  <c:v>1.0000009999999999</c:v>
                </c:pt>
                <c:pt idx="9">
                  <c:v>0.85310325983517266</c:v>
                </c:pt>
                <c:pt idx="10">
                  <c:v>0.70049875646942295</c:v>
                </c:pt>
                <c:pt idx="11">
                  <c:v>0.54736085069066287</c:v>
                </c:pt>
                <c:pt idx="12">
                  <c:v>0.42188275213911958</c:v>
                </c:pt>
                <c:pt idx="13">
                  <c:v>0.18952494772383296</c:v>
                </c:pt>
                <c:pt idx="14">
                  <c:v>3.3347290824625564E-2</c:v>
                </c:pt>
                <c:pt idx="15">
                  <c:v>-2.4234464004267625E-2</c:v>
                </c:pt>
                <c:pt idx="16">
                  <c:v>0</c:v>
                </c:pt>
              </c:numCache>
            </c:numRef>
          </c:yVal>
        </c:ser>
        <c:ser>
          <c:idx val="3"/>
          <c:order val="3"/>
          <c:marker>
            <c:symbol val="none"/>
          </c:marker>
          <c:xVal>
            <c:numRef>
              <c:f>(Raspberry_leaf_digitized!$AU$22:$AU$37,Raspberry_leaf_digitized!$AU$22)</c:f>
              <c:numCache>
                <c:formatCode>0.00000</c:formatCode>
                <c:ptCount val="17"/>
                <c:pt idx="0">
                  <c:v>0</c:v>
                </c:pt>
                <c:pt idx="1">
                  <c:v>5.3130840501305628E-2</c:v>
                </c:pt>
                <c:pt idx="2">
                  <c:v>0.14837391559348651</c:v>
                </c:pt>
                <c:pt idx="3">
                  <c:v>0.19424506007368478</c:v>
                </c:pt>
                <c:pt idx="4">
                  <c:v>0.20068372071517571</c:v>
                </c:pt>
                <c:pt idx="5">
                  <c:v>0.11396526022942353</c:v>
                </c:pt>
                <c:pt idx="6">
                  <c:v>5.2660808615524406E-2</c:v>
                </c:pt>
                <c:pt idx="7">
                  <c:v>1.827289283837473E-2</c:v>
                </c:pt>
                <c:pt idx="8">
                  <c:v>-2.2420175589476905E-7</c:v>
                </c:pt>
                <c:pt idx="9">
                  <c:v>-5.0492568922695956E-2</c:v>
                </c:pt>
                <c:pt idx="10">
                  <c:v>-8.2345238428282577E-2</c:v>
                </c:pt>
                <c:pt idx="11">
                  <c:v>-0.14637588065068743</c:v>
                </c:pt>
                <c:pt idx="12">
                  <c:v>-0.21695880281535274</c:v>
                </c:pt>
                <c:pt idx="13">
                  <c:v>-0.20126218701117862</c:v>
                </c:pt>
                <c:pt idx="14">
                  <c:v>-0.15602090937302579</c:v>
                </c:pt>
                <c:pt idx="15">
                  <c:v>-6.592046696291172E-2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(Raspberry_leaf_digitized!$AV$22:$AV$37,Raspberry_leaf_digitized!$AV$22)</c:f>
              <c:numCache>
                <c:formatCode>0.00000</c:formatCode>
                <c:ptCount val="17"/>
                <c:pt idx="0">
                  <c:v>0</c:v>
                </c:pt>
                <c:pt idx="1">
                  <c:v>2.342611951150754E-2</c:v>
                </c:pt>
                <c:pt idx="2">
                  <c:v>0.16998775959532947</c:v>
                </c:pt>
                <c:pt idx="3">
                  <c:v>0.32471264101285002</c:v>
                </c:pt>
                <c:pt idx="4">
                  <c:v>0.47497638134558218</c:v>
                </c:pt>
                <c:pt idx="5">
                  <c:v>0.65005514886887272</c:v>
                </c:pt>
                <c:pt idx="6">
                  <c:v>0.7694781994069404</c:v>
                </c:pt>
                <c:pt idx="7">
                  <c:v>0.86510338736190506</c:v>
                </c:pt>
                <c:pt idx="8">
                  <c:v>1.0000009999999999</c:v>
                </c:pt>
                <c:pt idx="9">
                  <c:v>0.86413266261543065</c:v>
                </c:pt>
                <c:pt idx="10">
                  <c:v>0.7695246392658549</c:v>
                </c:pt>
                <c:pt idx="11">
                  <c:v>0.6352672632654226</c:v>
                </c:pt>
                <c:pt idx="12">
                  <c:v>0.46517625415817687</c:v>
                </c:pt>
                <c:pt idx="13">
                  <c:v>0.28939525544943268</c:v>
                </c:pt>
                <c:pt idx="14">
                  <c:v>0.16959527694887319</c:v>
                </c:pt>
                <c:pt idx="15">
                  <c:v>4.2169044235395185E-2</c:v>
                </c:pt>
                <c:pt idx="16">
                  <c:v>0</c:v>
                </c:pt>
              </c:numCache>
            </c:numRef>
          </c:yVal>
        </c:ser>
        <c:ser>
          <c:idx val="4"/>
          <c:order val="4"/>
          <c:marker>
            <c:symbol val="none"/>
          </c:marker>
          <c:xVal>
            <c:numRef>
              <c:f>(Raspberry_leaf_digitized!$AW$22:$AW$37,Raspberry_leaf_digitized!$AW$22)</c:f>
              <c:numCache>
                <c:formatCode>0.00000</c:formatCode>
                <c:ptCount val="17"/>
                <c:pt idx="0">
                  <c:v>0</c:v>
                </c:pt>
                <c:pt idx="1">
                  <c:v>0.11056108307553138</c:v>
                </c:pt>
                <c:pt idx="2">
                  <c:v>0.19687242680938163</c:v>
                </c:pt>
                <c:pt idx="3">
                  <c:v>0.25662935621457106</c:v>
                </c:pt>
                <c:pt idx="4">
                  <c:v>0.24414358960250451</c:v>
                </c:pt>
                <c:pt idx="5">
                  <c:v>0.17992926677544935</c:v>
                </c:pt>
                <c:pt idx="6">
                  <c:v>0.10696477691642399</c:v>
                </c:pt>
                <c:pt idx="7">
                  <c:v>5.0753501219093042E-2</c:v>
                </c:pt>
                <c:pt idx="8">
                  <c:v>-2.489644120549212E-10</c:v>
                </c:pt>
                <c:pt idx="9">
                  <c:v>-6.3758453219015951E-2</c:v>
                </c:pt>
                <c:pt idx="10">
                  <c:v>-0.14319376118186189</c:v>
                </c:pt>
                <c:pt idx="11">
                  <c:v>-0.22281901489164146</c:v>
                </c:pt>
                <c:pt idx="12">
                  <c:v>-0.24177559959506456</c:v>
                </c:pt>
                <c:pt idx="13">
                  <c:v>-0.2231229280023781</c:v>
                </c:pt>
                <c:pt idx="14">
                  <c:v>-0.15909855090979194</c:v>
                </c:pt>
                <c:pt idx="15">
                  <c:v>-8.3170907542942346E-2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(Raspberry_leaf_digitized!$AX$22:$AX$37,Raspberry_leaf_digitized!$AX$22)</c:f>
              <c:numCache>
                <c:formatCode>0.00000</c:formatCode>
                <c:ptCount val="17"/>
                <c:pt idx="0">
                  <c:v>0</c:v>
                </c:pt>
                <c:pt idx="1">
                  <c:v>1.0788917995147074E-2</c:v>
                </c:pt>
                <c:pt idx="2">
                  <c:v>0.12630125336267842</c:v>
                </c:pt>
                <c:pt idx="3">
                  <c:v>0.32907466116791456</c:v>
                </c:pt>
                <c:pt idx="4">
                  <c:v>0.46524042984496888</c:v>
                </c:pt>
                <c:pt idx="5">
                  <c:v>0.61330946482121518</c:v>
                </c:pt>
                <c:pt idx="6">
                  <c:v>0.7143099456947517</c:v>
                </c:pt>
                <c:pt idx="7">
                  <c:v>0.84609429932225122</c:v>
                </c:pt>
                <c:pt idx="8">
                  <c:v>1.0000009999999995</c:v>
                </c:pt>
                <c:pt idx="9">
                  <c:v>0.80536993286913672</c:v>
                </c:pt>
                <c:pt idx="10">
                  <c:v>0.64580284913393271</c:v>
                </c:pt>
                <c:pt idx="11">
                  <c:v>0.50402734961746065</c:v>
                </c:pt>
                <c:pt idx="12">
                  <c:v>0.37962555368413015</c:v>
                </c:pt>
                <c:pt idx="13">
                  <c:v>0.23249358434459882</c:v>
                </c:pt>
                <c:pt idx="14">
                  <c:v>0.10221613358543977</c:v>
                </c:pt>
                <c:pt idx="15">
                  <c:v>2.366723904455998E-2</c:v>
                </c:pt>
                <c:pt idx="16">
                  <c:v>0</c:v>
                </c:pt>
              </c:numCache>
            </c:numRef>
          </c:yVal>
        </c:ser>
        <c:axId val="161592064"/>
        <c:axId val="161593600"/>
      </c:scatterChart>
      <c:valAx>
        <c:axId val="161592064"/>
        <c:scaling>
          <c:orientation val="minMax"/>
          <c:max val="0.5"/>
          <c:min val="-0.5"/>
        </c:scaling>
        <c:axPos val="b"/>
        <c:numFmt formatCode="0.0" sourceLinked="0"/>
        <c:tickLblPos val="nextTo"/>
        <c:crossAx val="161593600"/>
        <c:crossesAt val="0"/>
        <c:crossBetween val="midCat"/>
      </c:valAx>
      <c:valAx>
        <c:axId val="161593600"/>
        <c:scaling>
          <c:orientation val="minMax"/>
          <c:max val="1"/>
          <c:min val="-0.2"/>
        </c:scaling>
        <c:axPos val="l"/>
        <c:numFmt formatCode="0.0" sourceLinked="0"/>
        <c:tickLblPos val="nextTo"/>
        <c:crossAx val="161592064"/>
        <c:crosses val="autoZero"/>
        <c:crossBetween val="midCat"/>
      </c:valAx>
      <c:spPr>
        <a:noFill/>
        <a:ln w="25400">
          <a:noFill/>
        </a:ln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27" footer="0.30000000000000027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fi-FI"/>
              <a:t>1st side leaflet</a:t>
            </a:r>
          </a:p>
        </c:rich>
      </c:tx>
    </c:title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(Raspberry_leaf_digitized!$BA$22:$BA$37,Raspberry_leaf_digitized!$BA$22,Raspberry_leaf_digitized!$BA$22,Raspberry_leaf_digitized!$BA$22)</c:f>
              <c:numCache>
                <c:formatCode>0.00000</c:formatCode>
                <c:ptCount val="19"/>
                <c:pt idx="0">
                  <c:v>0</c:v>
                </c:pt>
                <c:pt idx="1">
                  <c:v>0.21532672737155389</c:v>
                </c:pt>
                <c:pt idx="2">
                  <c:v>0.32782912075264609</c:v>
                </c:pt>
                <c:pt idx="3">
                  <c:v>0.37600334978419181</c:v>
                </c:pt>
                <c:pt idx="4">
                  <c:v>0.32448330288573896</c:v>
                </c:pt>
                <c:pt idx="5">
                  <c:v>0.25346329731926154</c:v>
                </c:pt>
                <c:pt idx="6">
                  <c:v>0.17121823466701636</c:v>
                </c:pt>
                <c:pt idx="7">
                  <c:v>9.0196427266893406E-2</c:v>
                </c:pt>
                <c:pt idx="8">
                  <c:v>3.0819171288405673E-7</c:v>
                </c:pt>
                <c:pt idx="9">
                  <c:v>-0.11225026269330585</c:v>
                </c:pt>
                <c:pt idx="10">
                  <c:v>-0.20287820956537581</c:v>
                </c:pt>
                <c:pt idx="11">
                  <c:v>-0.25105243858600146</c:v>
                </c:pt>
                <c:pt idx="12">
                  <c:v>-0.32732527030132552</c:v>
                </c:pt>
                <c:pt idx="13">
                  <c:v>-0.32660576276447867</c:v>
                </c:pt>
                <c:pt idx="14">
                  <c:v>-0.25954330542406162</c:v>
                </c:pt>
                <c:pt idx="15">
                  <c:v>-0.13506038745975943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(Raspberry_leaf_digitized!$BB$22:$BB$37,Raspberry_leaf_digitized!$BB$22)</c:f>
              <c:numCache>
                <c:formatCode>0.00000</c:formatCode>
                <c:ptCount val="17"/>
                <c:pt idx="0">
                  <c:v>0</c:v>
                </c:pt>
                <c:pt idx="1">
                  <c:v>4.6950871039468892E-2</c:v>
                </c:pt>
                <c:pt idx="2">
                  <c:v>0.1516820078480853</c:v>
                </c:pt>
                <c:pt idx="3">
                  <c:v>0.3100559596083774</c:v>
                </c:pt>
                <c:pt idx="4">
                  <c:v>0.51185506197716113</c:v>
                </c:pt>
                <c:pt idx="5">
                  <c:v>0.61917665187547277</c:v>
                </c:pt>
                <c:pt idx="6">
                  <c:v>0.70901306855111512</c:v>
                </c:pt>
                <c:pt idx="7">
                  <c:v>0.83921649769333451</c:v>
                </c:pt>
                <c:pt idx="8">
                  <c:v>1.0000009999999999</c:v>
                </c:pt>
                <c:pt idx="9">
                  <c:v>0.82514926773071706</c:v>
                </c:pt>
                <c:pt idx="10">
                  <c:v>0.67756864798623373</c:v>
                </c:pt>
                <c:pt idx="11">
                  <c:v>0.51919469621893122</c:v>
                </c:pt>
                <c:pt idx="12">
                  <c:v>0.37474413455284217</c:v>
                </c:pt>
                <c:pt idx="13">
                  <c:v>0.22201867130169151</c:v>
                </c:pt>
                <c:pt idx="14">
                  <c:v>0.1213529626325766</c:v>
                </c:pt>
                <c:pt idx="15">
                  <c:v>3.320748624818546E-2</c:v>
                </c:pt>
                <c:pt idx="16">
                  <c:v>0</c:v>
                </c:pt>
              </c:numCache>
            </c:numRef>
          </c:yVal>
        </c:ser>
        <c:ser>
          <c:idx val="1"/>
          <c:order val="1"/>
          <c:marker>
            <c:symbol val="none"/>
          </c:marker>
          <c:xVal>
            <c:numRef>
              <c:f>(Raspberry_leaf_digitized!$BC$22:$BC$37,Raspberry_leaf_digitized!$BC$22)</c:f>
              <c:numCache>
                <c:formatCode>0.00000</c:formatCode>
                <c:ptCount val="17"/>
                <c:pt idx="0">
                  <c:v>0</c:v>
                </c:pt>
                <c:pt idx="1">
                  <c:v>0.15379062127959608</c:v>
                </c:pt>
                <c:pt idx="2">
                  <c:v>0.26480146881079752</c:v>
                </c:pt>
                <c:pt idx="3">
                  <c:v>0.34308068003631781</c:v>
                </c:pt>
                <c:pt idx="4">
                  <c:v>0.33549948884238023</c:v>
                </c:pt>
                <c:pt idx="5">
                  <c:v>0.28146822214908751</c:v>
                </c:pt>
                <c:pt idx="6">
                  <c:v>0.15860423598457474</c:v>
                </c:pt>
                <c:pt idx="7">
                  <c:v>7.9362385280546122E-2</c:v>
                </c:pt>
                <c:pt idx="8">
                  <c:v>1.9259816101987427E-7</c:v>
                </c:pt>
                <c:pt idx="9">
                  <c:v>-4.9698987779763795E-2</c:v>
                </c:pt>
                <c:pt idx="10">
                  <c:v>-0.11022849630888309</c:v>
                </c:pt>
                <c:pt idx="11">
                  <c:v>-0.19855584496268655</c:v>
                </c:pt>
                <c:pt idx="12">
                  <c:v>-0.22617320423008863</c:v>
                </c:pt>
                <c:pt idx="13">
                  <c:v>-0.20673881021976165</c:v>
                </c:pt>
                <c:pt idx="14">
                  <c:v>-0.18646205450027614</c:v>
                </c:pt>
                <c:pt idx="15">
                  <c:v>-9.8616105823931238E-2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(Raspberry_leaf_digitized!$BD$22:$BD$37,Raspberry_leaf_digitized!$BD$22)</c:f>
              <c:numCache>
                <c:formatCode>0.00000</c:formatCode>
                <c:ptCount val="17"/>
                <c:pt idx="0">
                  <c:v>0</c:v>
                </c:pt>
                <c:pt idx="1">
                  <c:v>3.9229813946931036E-2</c:v>
                </c:pt>
                <c:pt idx="2">
                  <c:v>0.12857997306842114</c:v>
                </c:pt>
                <c:pt idx="3">
                  <c:v>0.28182905546570414</c:v>
                </c:pt>
                <c:pt idx="4">
                  <c:v>0.47003603647516085</c:v>
                </c:pt>
                <c:pt idx="5">
                  <c:v>0.57857996985927163</c:v>
                </c:pt>
                <c:pt idx="6">
                  <c:v>0.75042114875230015</c:v>
                </c:pt>
                <c:pt idx="7">
                  <c:v>0.88826713273216917</c:v>
                </c:pt>
                <c:pt idx="8">
                  <c:v>1.0000000000000349</c:v>
                </c:pt>
                <c:pt idx="9">
                  <c:v>0.88194946805552354</c:v>
                </c:pt>
                <c:pt idx="10">
                  <c:v>0.74705176611294866</c:v>
                </c:pt>
                <c:pt idx="11">
                  <c:v>0.58002410562299977</c:v>
                </c:pt>
                <c:pt idx="12">
                  <c:v>0.42039715547556861</c:v>
                </c:pt>
                <c:pt idx="13">
                  <c:v>0.30433216978501326</c:v>
                </c:pt>
                <c:pt idx="14">
                  <c:v>0.20439233434435888</c:v>
                </c:pt>
                <c:pt idx="15">
                  <c:v>0.1003008613554324</c:v>
                </c:pt>
                <c:pt idx="16">
                  <c:v>0</c:v>
                </c:pt>
              </c:numCache>
            </c:numRef>
          </c:yVal>
        </c:ser>
        <c:ser>
          <c:idx val="2"/>
          <c:order val="2"/>
          <c:marker>
            <c:symbol val="none"/>
          </c:marker>
          <c:xVal>
            <c:numRef>
              <c:f>(Raspberry_leaf_digitized!$BE$22:$BE$37,Raspberry_leaf_digitized!$BE$22)</c:f>
              <c:numCache>
                <c:formatCode>0.00000</c:formatCode>
                <c:ptCount val="17"/>
                <c:pt idx="0">
                  <c:v>0</c:v>
                </c:pt>
                <c:pt idx="1">
                  <c:v>0.10495070457078044</c:v>
                </c:pt>
                <c:pt idx="2">
                  <c:v>0.20652613120977661</c:v>
                </c:pt>
                <c:pt idx="3">
                  <c:v>0.26617884451152951</c:v>
                </c:pt>
                <c:pt idx="4">
                  <c:v>0.25543257376918344</c:v>
                </c:pt>
                <c:pt idx="5">
                  <c:v>0.20954389625251355</c:v>
                </c:pt>
                <c:pt idx="6">
                  <c:v>0.15528160987865541</c:v>
                </c:pt>
                <c:pt idx="7">
                  <c:v>8.5512979706060532E-2</c:v>
                </c:pt>
                <c:pt idx="8">
                  <c:v>-2.5214073098629896E-7</c:v>
                </c:pt>
                <c:pt idx="9">
                  <c:v>-4.281141104458764E-2</c:v>
                </c:pt>
                <c:pt idx="10">
                  <c:v>-0.12755520019921301</c:v>
                </c:pt>
                <c:pt idx="11">
                  <c:v>-0.16866880323427652</c:v>
                </c:pt>
                <c:pt idx="12">
                  <c:v>-0.21173805383387881</c:v>
                </c:pt>
                <c:pt idx="13">
                  <c:v>-0.20450106531716902</c:v>
                </c:pt>
                <c:pt idx="14">
                  <c:v>-0.18041260550702021</c:v>
                </c:pt>
                <c:pt idx="15">
                  <c:v>-0.1026327117440088</c:v>
                </c:pt>
                <c:pt idx="16">
                  <c:v>0</c:v>
                </c:pt>
              </c:numCache>
            </c:numRef>
          </c:xVal>
          <c:yVal>
            <c:numRef>
              <c:f>(Raspberry_leaf_digitized!$BF$22:$BF$37,Raspberry_leaf_digitized!$BF$22)</c:f>
              <c:numCache>
                <c:formatCode>0.00000</c:formatCode>
                <c:ptCount val="17"/>
                <c:pt idx="0">
                  <c:v>0</c:v>
                </c:pt>
                <c:pt idx="1">
                  <c:v>2.6634793615564777E-2</c:v>
                </c:pt>
                <c:pt idx="2">
                  <c:v>0.12694951252826348</c:v>
                </c:pt>
                <c:pt idx="3">
                  <c:v>0.25417695055639128</c:v>
                </c:pt>
                <c:pt idx="4">
                  <c:v>0.41523141857756485</c:v>
                </c:pt>
                <c:pt idx="5">
                  <c:v>0.57871804991478581</c:v>
                </c:pt>
                <c:pt idx="6">
                  <c:v>0.69264296649356916</c:v>
                </c:pt>
                <c:pt idx="7">
                  <c:v>0.82741506926082553</c:v>
                </c:pt>
                <c:pt idx="8">
                  <c:v>0.99999999999995237</c:v>
                </c:pt>
                <c:pt idx="9">
                  <c:v>0.86101375827831428</c:v>
                </c:pt>
                <c:pt idx="10">
                  <c:v>0.70798047075095494</c:v>
                </c:pt>
                <c:pt idx="11">
                  <c:v>0.57311403130898741</c:v>
                </c:pt>
                <c:pt idx="12">
                  <c:v>0.36917390152294938</c:v>
                </c:pt>
                <c:pt idx="13">
                  <c:v>0.22884253229943369</c:v>
                </c:pt>
                <c:pt idx="14">
                  <c:v>0.11771212430374439</c:v>
                </c:pt>
                <c:pt idx="15">
                  <c:v>3.747031651716539E-2</c:v>
                </c:pt>
                <c:pt idx="16">
                  <c:v>0</c:v>
                </c:pt>
              </c:numCache>
            </c:numRef>
          </c:yVal>
        </c:ser>
        <c:ser>
          <c:idx val="3"/>
          <c:order val="3"/>
          <c:marker>
            <c:symbol val="none"/>
          </c:marker>
          <c:xVal>
            <c:numRef>
              <c:f>(Raspberry_leaf_digitized!$BG$22:$BG$37,Raspberry_leaf_digitized!$BG$22)</c:f>
              <c:numCache>
                <c:formatCode>0.00000</c:formatCode>
                <c:ptCount val="17"/>
                <c:pt idx="0">
                  <c:v>0</c:v>
                </c:pt>
                <c:pt idx="1">
                  <c:v>0.11697492080966891</c:v>
                </c:pt>
                <c:pt idx="2">
                  <c:v>0.2315221606701531</c:v>
                </c:pt>
                <c:pt idx="3">
                  <c:v>0.2484780438623829</c:v>
                </c:pt>
                <c:pt idx="4">
                  <c:v>0.21356228751534942</c:v>
                </c:pt>
                <c:pt idx="5">
                  <c:v>0.16433449336495573</c:v>
                </c:pt>
                <c:pt idx="6">
                  <c:v>9.4655473336257415E-2</c:v>
                </c:pt>
                <c:pt idx="7">
                  <c:v>3.1738452935573952E-2</c:v>
                </c:pt>
                <c:pt idx="8">
                  <c:v>3.1957298764571326E-7</c:v>
                </c:pt>
                <c:pt idx="9">
                  <c:v>-4.296126254822101E-2</c:v>
                </c:pt>
                <c:pt idx="10">
                  <c:v>-0.10006965544787715</c:v>
                </c:pt>
                <c:pt idx="11">
                  <c:v>-0.15905921735832793</c:v>
                </c:pt>
                <c:pt idx="12">
                  <c:v>-0.18322195034151209</c:v>
                </c:pt>
                <c:pt idx="13">
                  <c:v>-0.19647906078197158</c:v>
                </c:pt>
                <c:pt idx="14">
                  <c:v>-0.17667611516219206</c:v>
                </c:pt>
                <c:pt idx="15">
                  <c:v>-0.12852871708659017</c:v>
                </c:pt>
                <c:pt idx="16">
                  <c:v>0</c:v>
                </c:pt>
              </c:numCache>
            </c:numRef>
          </c:xVal>
          <c:yVal>
            <c:numRef>
              <c:f>(Raspberry_leaf_digitized!$BH$22:$BH$37,Raspberry_leaf_digitized!$BH$22)</c:f>
              <c:numCache>
                <c:formatCode>0.00000</c:formatCode>
                <c:ptCount val="17"/>
                <c:pt idx="0">
                  <c:v>0</c:v>
                </c:pt>
                <c:pt idx="1">
                  <c:v>7.5360623568983015E-2</c:v>
                </c:pt>
                <c:pt idx="2">
                  <c:v>0.23825858505082126</c:v>
                </c:pt>
                <c:pt idx="3">
                  <c:v>0.40174126155201922</c:v>
                </c:pt>
                <c:pt idx="4">
                  <c:v>0.51586901341805635</c:v>
                </c:pt>
                <c:pt idx="5">
                  <c:v>0.64692717975799707</c:v>
                </c:pt>
                <c:pt idx="6">
                  <c:v>0.77020651565927611</c:v>
                </c:pt>
                <c:pt idx="7">
                  <c:v>0.90620907786203864</c:v>
                </c:pt>
                <c:pt idx="8">
                  <c:v>0.99999999999997302</c:v>
                </c:pt>
                <c:pt idx="9">
                  <c:v>0.90162060476660655</c:v>
                </c:pt>
                <c:pt idx="10">
                  <c:v>0.78978077554059323</c:v>
                </c:pt>
                <c:pt idx="11">
                  <c:v>0.63931368285699386</c:v>
                </c:pt>
                <c:pt idx="12">
                  <c:v>0.51928826954454566</c:v>
                </c:pt>
                <c:pt idx="13">
                  <c:v>0.3934668565649978</c:v>
                </c:pt>
                <c:pt idx="14">
                  <c:v>0.26406106694112064</c:v>
                </c:pt>
                <c:pt idx="15">
                  <c:v>0.12658408936890175</c:v>
                </c:pt>
                <c:pt idx="16">
                  <c:v>0</c:v>
                </c:pt>
              </c:numCache>
            </c:numRef>
          </c:yVal>
        </c:ser>
        <c:ser>
          <c:idx val="4"/>
          <c:order val="4"/>
          <c:marker>
            <c:symbol val="none"/>
          </c:marker>
          <c:xVal>
            <c:numRef>
              <c:f>(Raspberry_leaf_digitized!$BI$22:$BI$37,Raspberry_leaf_digitized!$BI$22)</c:f>
              <c:numCache>
                <c:formatCode>0.00000</c:formatCode>
                <c:ptCount val="17"/>
                <c:pt idx="0">
                  <c:v>0</c:v>
                </c:pt>
                <c:pt idx="1">
                  <c:v>0.11927410050716383</c:v>
                </c:pt>
                <c:pt idx="2">
                  <c:v>0.21082561306053269</c:v>
                </c:pt>
                <c:pt idx="3">
                  <c:v>0.2271393613503522</c:v>
                </c:pt>
                <c:pt idx="4">
                  <c:v>0.21486621832667024</c:v>
                </c:pt>
                <c:pt idx="5">
                  <c:v>0.15598542626524076</c:v>
                </c:pt>
                <c:pt idx="6">
                  <c:v>8.6127960811846996E-2</c:v>
                </c:pt>
                <c:pt idx="7">
                  <c:v>3.6776132531809447E-2</c:v>
                </c:pt>
                <c:pt idx="8">
                  <c:v>-5.8146668031161744E-8</c:v>
                </c:pt>
                <c:pt idx="9">
                  <c:v>-5.6115058991311632E-2</c:v>
                </c:pt>
                <c:pt idx="10">
                  <c:v>-0.11856109525790806</c:v>
                </c:pt>
                <c:pt idx="11">
                  <c:v>-0.18558794822240543</c:v>
                </c:pt>
                <c:pt idx="12">
                  <c:v>-0.23174183360899966</c:v>
                </c:pt>
                <c:pt idx="13">
                  <c:v>-0.250670104024595</c:v>
                </c:pt>
                <c:pt idx="14">
                  <c:v>-0.22480576545249786</c:v>
                </c:pt>
                <c:pt idx="15">
                  <c:v>-0.13269244407421729</c:v>
                </c:pt>
                <c:pt idx="16">
                  <c:v>0</c:v>
                </c:pt>
              </c:numCache>
            </c:numRef>
          </c:xVal>
          <c:yVal>
            <c:numRef>
              <c:f>(Raspberry_leaf_digitized!$BJ$22:$BJ$37,Raspberry_leaf_digitized!$BJ$22)</c:f>
              <c:numCache>
                <c:formatCode>0.00000</c:formatCode>
                <c:ptCount val="17"/>
                <c:pt idx="0">
                  <c:v>0</c:v>
                </c:pt>
                <c:pt idx="1">
                  <c:v>5.5315533287855712E-2</c:v>
                </c:pt>
                <c:pt idx="2">
                  <c:v>0.14306411383457598</c:v>
                </c:pt>
                <c:pt idx="3">
                  <c:v>0.32273153731759163</c:v>
                </c:pt>
                <c:pt idx="4">
                  <c:v>0.50544563461700365</c:v>
                </c:pt>
                <c:pt idx="5">
                  <c:v>0.62850106972433895</c:v>
                </c:pt>
                <c:pt idx="6">
                  <c:v>0.72834991226621504</c:v>
                </c:pt>
                <c:pt idx="7">
                  <c:v>0.85038978943265453</c:v>
                </c:pt>
                <c:pt idx="8">
                  <c:v>1.0000009999999999</c:v>
                </c:pt>
                <c:pt idx="9">
                  <c:v>0.86709248007539141</c:v>
                </c:pt>
                <c:pt idx="10">
                  <c:v>0.74392899977951488</c:v>
                </c:pt>
                <c:pt idx="11">
                  <c:v>0.61501789031613507</c:v>
                </c:pt>
                <c:pt idx="12">
                  <c:v>0.49578699916314195</c:v>
                </c:pt>
                <c:pt idx="13">
                  <c:v>0.30222587105423243</c:v>
                </c:pt>
                <c:pt idx="14">
                  <c:v>0.15661207093988247</c:v>
                </c:pt>
                <c:pt idx="15">
                  <c:v>6.3461594211320985E-2</c:v>
                </c:pt>
                <c:pt idx="16">
                  <c:v>0</c:v>
                </c:pt>
              </c:numCache>
            </c:numRef>
          </c:yVal>
        </c:ser>
        <c:axId val="161645696"/>
        <c:axId val="161647232"/>
      </c:scatterChart>
      <c:valAx>
        <c:axId val="161645696"/>
        <c:scaling>
          <c:orientation val="minMax"/>
          <c:max val="0.5"/>
          <c:min val="-0.5"/>
        </c:scaling>
        <c:axPos val="b"/>
        <c:numFmt formatCode="0.0" sourceLinked="0"/>
        <c:tickLblPos val="nextTo"/>
        <c:crossAx val="161647232"/>
        <c:crossesAt val="0"/>
        <c:crossBetween val="midCat"/>
      </c:valAx>
      <c:valAx>
        <c:axId val="161647232"/>
        <c:scaling>
          <c:orientation val="minMax"/>
          <c:max val="1"/>
          <c:min val="-0.2"/>
        </c:scaling>
        <c:axPos val="l"/>
        <c:numFmt formatCode="0.0" sourceLinked="0"/>
        <c:tickLblPos val="nextTo"/>
        <c:crossAx val="161645696"/>
        <c:crosses val="autoZero"/>
        <c:crossBetween val="midCat"/>
      </c:valAx>
      <c:spPr>
        <a:noFill/>
        <a:ln w="25400">
          <a:noFill/>
        </a:ln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fi-FI"/>
              <a:t>2nd side leaflet</a:t>
            </a:r>
          </a:p>
        </c:rich>
      </c:tx>
    </c:title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(Raspberry_leaf_digitized!$BM$22:$BM$37,Raspberry_leaf_digitized!$BM$22)</c:f>
              <c:numCache>
                <c:formatCode>0.00000</c:formatCode>
                <c:ptCount val="17"/>
                <c:pt idx="0">
                  <c:v>0</c:v>
                </c:pt>
                <c:pt idx="1">
                  <c:v>0.13345060120969168</c:v>
                </c:pt>
                <c:pt idx="2">
                  <c:v>0.24080848074419053</c:v>
                </c:pt>
                <c:pt idx="3">
                  <c:v>0.28271493829040456</c:v>
                </c:pt>
                <c:pt idx="4">
                  <c:v>0.26839467390760463</c:v>
                </c:pt>
                <c:pt idx="5">
                  <c:v>0.22960700750819577</c:v>
                </c:pt>
                <c:pt idx="6">
                  <c:v>0.18475739819478171</c:v>
                </c:pt>
                <c:pt idx="7">
                  <c:v>0.1148693279477012</c:v>
                </c:pt>
                <c:pt idx="8">
                  <c:v>-1.2483437619484712E-7</c:v>
                </c:pt>
                <c:pt idx="9">
                  <c:v>-6.9317111196031872E-2</c:v>
                </c:pt>
                <c:pt idx="10">
                  <c:v>-0.14012761898736351</c:v>
                </c:pt>
                <c:pt idx="11">
                  <c:v>-0.18620715335527005</c:v>
                </c:pt>
                <c:pt idx="12">
                  <c:v>-0.19732069455264198</c:v>
                </c:pt>
                <c:pt idx="13">
                  <c:v>-0.17373181399968196</c:v>
                </c:pt>
                <c:pt idx="14">
                  <c:v>-0.10880750987476688</c:v>
                </c:pt>
                <c:pt idx="15">
                  <c:v>-4.695810575885459E-2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(Raspberry_leaf_digitized!$BN$22:$BN$37,Raspberry_leaf_digitized!$BN$22)</c:f>
              <c:numCache>
                <c:formatCode>0.00000</c:formatCode>
                <c:ptCount val="17"/>
                <c:pt idx="0">
                  <c:v>0</c:v>
                </c:pt>
                <c:pt idx="1">
                  <c:v>3.5800623517232538E-2</c:v>
                </c:pt>
                <c:pt idx="2">
                  <c:v>0.14702411734570611</c:v>
                </c:pt>
                <c:pt idx="3">
                  <c:v>0.30467857410799087</c:v>
                </c:pt>
                <c:pt idx="4">
                  <c:v>0.47805893458953247</c:v>
                </c:pt>
                <c:pt idx="5">
                  <c:v>0.59859496067074147</c:v>
                </c:pt>
                <c:pt idx="6">
                  <c:v>0.71645143137804113</c:v>
                </c:pt>
                <c:pt idx="7">
                  <c:v>0.83193583420082173</c:v>
                </c:pt>
                <c:pt idx="8">
                  <c:v>1.0000009999999999</c:v>
                </c:pt>
                <c:pt idx="9">
                  <c:v>0.86501293631341969</c:v>
                </c:pt>
                <c:pt idx="10">
                  <c:v>0.7235675850531611</c:v>
                </c:pt>
                <c:pt idx="11">
                  <c:v>0.56551778365578431</c:v>
                </c:pt>
                <c:pt idx="12">
                  <c:v>0.39393843212085389</c:v>
                </c:pt>
                <c:pt idx="13">
                  <c:v>0.2782783150161085</c:v>
                </c:pt>
                <c:pt idx="14">
                  <c:v>0.17074472118823211</c:v>
                </c:pt>
                <c:pt idx="15">
                  <c:v>7.3446147096053377E-2</c:v>
                </c:pt>
                <c:pt idx="16">
                  <c:v>0</c:v>
                </c:pt>
              </c:numCache>
            </c:numRef>
          </c:yVal>
        </c:ser>
        <c:ser>
          <c:idx val="1"/>
          <c:order val="1"/>
          <c:marker>
            <c:symbol val="none"/>
          </c:marker>
          <c:xVal>
            <c:numRef>
              <c:f>(Raspberry_leaf_digitized!$BO$22:$BO$37,Raspberry_leaf_digitized!$BO$22)</c:f>
              <c:numCache>
                <c:formatCode>0.00000</c:formatCode>
                <c:ptCount val="17"/>
                <c:pt idx="0">
                  <c:v>0</c:v>
                </c:pt>
                <c:pt idx="1">
                  <c:v>0.14194606332198009</c:v>
                </c:pt>
                <c:pt idx="2">
                  <c:v>0.25098019548611461</c:v>
                </c:pt>
                <c:pt idx="3">
                  <c:v>0.29743319648055244</c:v>
                </c:pt>
                <c:pt idx="4">
                  <c:v>0.31505796900559319</c:v>
                </c:pt>
                <c:pt idx="5">
                  <c:v>0.27092120197117658</c:v>
                </c:pt>
                <c:pt idx="6">
                  <c:v>0.22903652914172498</c:v>
                </c:pt>
                <c:pt idx="7">
                  <c:v>0.1347835441747115</c:v>
                </c:pt>
                <c:pt idx="8">
                  <c:v>-6.034390050942425E-9</c:v>
                </c:pt>
                <c:pt idx="9">
                  <c:v>-1.3968734549916174E-3</c:v>
                </c:pt>
                <c:pt idx="10">
                  <c:v>-5.5162053023285605E-2</c:v>
                </c:pt>
                <c:pt idx="11">
                  <c:v>-7.8609486357893707E-2</c:v>
                </c:pt>
                <c:pt idx="12">
                  <c:v>-8.706909194565278E-2</c:v>
                </c:pt>
                <c:pt idx="13">
                  <c:v>-6.3607403313924629E-2</c:v>
                </c:pt>
                <c:pt idx="14">
                  <c:v>-6.481184546591269E-2</c:v>
                </c:pt>
                <c:pt idx="15">
                  <c:v>-3.6062012009486714E-2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(Raspberry_leaf_digitized!$BP$22:$BP$37,Raspberry_leaf_digitized!$BP$22)</c:f>
              <c:numCache>
                <c:formatCode>0.00000</c:formatCode>
                <c:ptCount val="17"/>
                <c:pt idx="0">
                  <c:v>0</c:v>
                </c:pt>
                <c:pt idx="1">
                  <c:v>-1.4588721918376995E-2</c:v>
                </c:pt>
                <c:pt idx="2">
                  <c:v>7.8538215946153997E-2</c:v>
                </c:pt>
                <c:pt idx="3">
                  <c:v>0.23789524660301078</c:v>
                </c:pt>
                <c:pt idx="4">
                  <c:v>0.40498494157628651</c:v>
                </c:pt>
                <c:pt idx="5">
                  <c:v>0.56762746322544322</c:v>
                </c:pt>
                <c:pt idx="6">
                  <c:v>0.69258304497323375</c:v>
                </c:pt>
                <c:pt idx="7">
                  <c:v>0.82046064708805178</c:v>
                </c:pt>
                <c:pt idx="8">
                  <c:v>1.0000009999999999</c:v>
                </c:pt>
                <c:pt idx="9">
                  <c:v>0.83350283615098575</c:v>
                </c:pt>
                <c:pt idx="10">
                  <c:v>0.66992669265195337</c:v>
                </c:pt>
                <c:pt idx="11">
                  <c:v>0.51799587079819143</c:v>
                </c:pt>
                <c:pt idx="12">
                  <c:v>0.41272473051473185</c:v>
                </c:pt>
                <c:pt idx="13">
                  <c:v>0.31125221730741937</c:v>
                </c:pt>
                <c:pt idx="14">
                  <c:v>0.22381253009872823</c:v>
                </c:pt>
                <c:pt idx="15">
                  <c:v>0.10979670864401547</c:v>
                </c:pt>
                <c:pt idx="16">
                  <c:v>0</c:v>
                </c:pt>
              </c:numCache>
            </c:numRef>
          </c:yVal>
        </c:ser>
        <c:ser>
          <c:idx val="2"/>
          <c:order val="2"/>
          <c:marker>
            <c:symbol val="none"/>
          </c:marker>
          <c:xVal>
            <c:numRef>
              <c:f>(Raspberry_leaf_digitized!$BQ$22:$BQ$37,Raspberry_leaf_digitized!$BQ$22)</c:f>
              <c:numCache>
                <c:formatCode>0.00000</c:formatCode>
                <c:ptCount val="17"/>
                <c:pt idx="0">
                  <c:v>0</c:v>
                </c:pt>
                <c:pt idx="1">
                  <c:v>0.11348428467439631</c:v>
                </c:pt>
                <c:pt idx="2">
                  <c:v>0.22224796723773843</c:v>
                </c:pt>
                <c:pt idx="3">
                  <c:v>0.27154490212024818</c:v>
                </c:pt>
                <c:pt idx="4">
                  <c:v>0.2735381078148672</c:v>
                </c:pt>
                <c:pt idx="5">
                  <c:v>0.23238149089224019</c:v>
                </c:pt>
                <c:pt idx="6">
                  <c:v>0.17543556174492794</c:v>
                </c:pt>
                <c:pt idx="7">
                  <c:v>9.059034253107813E-2</c:v>
                </c:pt>
                <c:pt idx="8">
                  <c:v>2.487743079391205E-9</c:v>
                </c:pt>
                <c:pt idx="9">
                  <c:v>-6.13650364432431E-2</c:v>
                </c:pt>
                <c:pt idx="10">
                  <c:v>-0.14681324281866392</c:v>
                </c:pt>
                <c:pt idx="11">
                  <c:v>-0.1829086825822811</c:v>
                </c:pt>
                <c:pt idx="12">
                  <c:v>-0.19794147038588608</c:v>
                </c:pt>
                <c:pt idx="13">
                  <c:v>-0.16886691544153573</c:v>
                </c:pt>
                <c:pt idx="14">
                  <c:v>-0.11860966932390375</c:v>
                </c:pt>
                <c:pt idx="15">
                  <c:v>-6.5898603266186323E-2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(Raspberry_leaf_digitized!$BR$22:$BR$37,Raspberry_leaf_digitized!$BR$22)</c:f>
              <c:numCache>
                <c:formatCode>0.00000</c:formatCode>
                <c:ptCount val="17"/>
                <c:pt idx="0">
                  <c:v>0</c:v>
                </c:pt>
                <c:pt idx="1">
                  <c:v>5.4492106764617229E-3</c:v>
                </c:pt>
                <c:pt idx="2">
                  <c:v>9.0766210993208571E-2</c:v>
                </c:pt>
                <c:pt idx="3">
                  <c:v>0.23010074831702101</c:v>
                </c:pt>
                <c:pt idx="4">
                  <c:v>0.41400045156295678</c:v>
                </c:pt>
                <c:pt idx="5">
                  <c:v>0.58874369388895953</c:v>
                </c:pt>
                <c:pt idx="6">
                  <c:v>0.69886967911732756</c:v>
                </c:pt>
                <c:pt idx="7">
                  <c:v>0.82034911776877162</c:v>
                </c:pt>
                <c:pt idx="8">
                  <c:v>0.99999999999999467</c:v>
                </c:pt>
                <c:pt idx="9">
                  <c:v>0.8312559148641151</c:v>
                </c:pt>
                <c:pt idx="10">
                  <c:v>0.67021107354288834</c:v>
                </c:pt>
                <c:pt idx="11">
                  <c:v>0.50799375843221961</c:v>
                </c:pt>
                <c:pt idx="12">
                  <c:v>0.33950650074439903</c:v>
                </c:pt>
                <c:pt idx="13">
                  <c:v>0.17048046338021638</c:v>
                </c:pt>
                <c:pt idx="14">
                  <c:v>9.3094409555544391E-2</c:v>
                </c:pt>
                <c:pt idx="15">
                  <c:v>4.0425217283300022E-2</c:v>
                </c:pt>
                <c:pt idx="16">
                  <c:v>0</c:v>
                </c:pt>
              </c:numCache>
            </c:numRef>
          </c:yVal>
        </c:ser>
        <c:ser>
          <c:idx val="3"/>
          <c:order val="3"/>
          <c:marker>
            <c:symbol val="none"/>
          </c:marker>
          <c:xVal>
            <c:numRef>
              <c:f>(Raspberry_leaf_digitized!$BS$22:$BS$37,Raspberry_leaf_digitized!$BS$22)</c:f>
              <c:numCache>
                <c:formatCode>0.00000</c:formatCode>
                <c:ptCount val="17"/>
                <c:pt idx="0">
                  <c:v>0</c:v>
                </c:pt>
                <c:pt idx="1">
                  <c:v>9.4398197911114617E-2</c:v>
                </c:pt>
                <c:pt idx="2">
                  <c:v>0.14553378905530834</c:v>
                </c:pt>
                <c:pt idx="3">
                  <c:v>0.22223395113613606</c:v>
                </c:pt>
                <c:pt idx="4">
                  <c:v>0.23174876838513689</c:v>
                </c:pt>
                <c:pt idx="5">
                  <c:v>0.19414851308421605</c:v>
                </c:pt>
                <c:pt idx="6">
                  <c:v>0.15345206704524886</c:v>
                </c:pt>
                <c:pt idx="7">
                  <c:v>7.9906287879522683E-2</c:v>
                </c:pt>
                <c:pt idx="8">
                  <c:v>7.4391896670826445E-8</c:v>
                </c:pt>
                <c:pt idx="9">
                  <c:v>-3.1165431238754916E-2</c:v>
                </c:pt>
                <c:pt idx="10">
                  <c:v>-6.6218947971325048E-2</c:v>
                </c:pt>
                <c:pt idx="11">
                  <c:v>-0.13616437785104862</c:v>
                </c:pt>
                <c:pt idx="12">
                  <c:v>-0.15579835766390571</c:v>
                </c:pt>
                <c:pt idx="13">
                  <c:v>-0.13322334141549336</c:v>
                </c:pt>
                <c:pt idx="14">
                  <c:v>-0.1146365230613627</c:v>
                </c:pt>
                <c:pt idx="15">
                  <c:v>-7.0514229851661364E-2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(Raspberry_leaf_digitized!$BT$22:$BT$37,Raspberry_leaf_digitized!$BT$22)</c:f>
              <c:numCache>
                <c:formatCode>0.00000</c:formatCode>
                <c:ptCount val="17"/>
                <c:pt idx="0">
                  <c:v>0</c:v>
                </c:pt>
                <c:pt idx="1">
                  <c:v>1.7597849061924211E-2</c:v>
                </c:pt>
                <c:pt idx="2">
                  <c:v>5.4041082214295863E-2</c:v>
                </c:pt>
                <c:pt idx="3">
                  <c:v>0.20679499203428442</c:v>
                </c:pt>
                <c:pt idx="4">
                  <c:v>0.4328910828207389</c:v>
                </c:pt>
                <c:pt idx="5">
                  <c:v>0.59987518669843642</c:v>
                </c:pt>
                <c:pt idx="6">
                  <c:v>0.73608485817268887</c:v>
                </c:pt>
                <c:pt idx="7">
                  <c:v>0.84850429910746006</c:v>
                </c:pt>
                <c:pt idx="8">
                  <c:v>1.0000009999999999</c:v>
                </c:pt>
                <c:pt idx="9">
                  <c:v>0.87186146181935531</c:v>
                </c:pt>
                <c:pt idx="10">
                  <c:v>0.74474321363237195</c:v>
                </c:pt>
                <c:pt idx="11">
                  <c:v>0.58605871268860632</c:v>
                </c:pt>
                <c:pt idx="12">
                  <c:v>0.4765027682220937</c:v>
                </c:pt>
                <c:pt idx="13">
                  <c:v>0.32510302946845315</c:v>
                </c:pt>
                <c:pt idx="14">
                  <c:v>0.21548244357649521</c:v>
                </c:pt>
                <c:pt idx="15">
                  <c:v>0.10497307514869371</c:v>
                </c:pt>
                <c:pt idx="16">
                  <c:v>0</c:v>
                </c:pt>
              </c:numCache>
            </c:numRef>
          </c:yVal>
        </c:ser>
        <c:ser>
          <c:idx val="4"/>
          <c:order val="4"/>
          <c:marker>
            <c:symbol val="none"/>
          </c:marker>
          <c:xVal>
            <c:numRef>
              <c:f>(Raspberry_leaf_digitized!$BU$22:$BU$37,Raspberry_leaf_digitized!$BU$22)</c:f>
              <c:numCache>
                <c:formatCode>0.00000</c:formatCode>
                <c:ptCount val="17"/>
                <c:pt idx="0">
                  <c:v>0</c:v>
                </c:pt>
                <c:pt idx="1">
                  <c:v>9.6657801087112222E-2</c:v>
                </c:pt>
                <c:pt idx="2">
                  <c:v>0.20139312689781097</c:v>
                </c:pt>
                <c:pt idx="3">
                  <c:v>0.26369585503511639</c:v>
                </c:pt>
                <c:pt idx="4">
                  <c:v>0.2764444805723012</c:v>
                </c:pt>
                <c:pt idx="5">
                  <c:v>0.25287760699475242</c:v>
                </c:pt>
                <c:pt idx="6">
                  <c:v>0.18938303897922207</c:v>
                </c:pt>
                <c:pt idx="7">
                  <c:v>0.12017068991675407</c:v>
                </c:pt>
                <c:pt idx="8">
                  <c:v>5.1440127556609432E-7</c:v>
                </c:pt>
                <c:pt idx="9">
                  <c:v>-4.790793169890268E-2</c:v>
                </c:pt>
                <c:pt idx="10">
                  <c:v>-0.12370342120075206</c:v>
                </c:pt>
                <c:pt idx="11">
                  <c:v>-0.16694687909537753</c:v>
                </c:pt>
                <c:pt idx="12">
                  <c:v>-0.17683355779505333</c:v>
                </c:pt>
                <c:pt idx="13">
                  <c:v>-0.16776385193351209</c:v>
                </c:pt>
                <c:pt idx="14">
                  <c:v>-0.12568829783845417</c:v>
                </c:pt>
                <c:pt idx="15">
                  <c:v>-5.1308757395845631E-2</c:v>
                </c:pt>
                <c:pt idx="16">
                  <c:v>0</c:v>
                </c:pt>
              </c:numCache>
            </c:numRef>
          </c:xVal>
          <c:yVal>
            <c:numRef>
              <c:f>(Raspberry_leaf_digitized!$BV$22:$BV$37,Raspberry_leaf_digitized!$BV$22)</c:f>
              <c:numCache>
                <c:formatCode>0.00000</c:formatCode>
                <c:ptCount val="17"/>
                <c:pt idx="0">
                  <c:v>0</c:v>
                </c:pt>
                <c:pt idx="1">
                  <c:v>6.3996771172664529E-2</c:v>
                </c:pt>
                <c:pt idx="2">
                  <c:v>0.16902241619845187</c:v>
                </c:pt>
                <c:pt idx="3">
                  <c:v>0.29596927827638508</c:v>
                </c:pt>
                <c:pt idx="4">
                  <c:v>0.46334603794943457</c:v>
                </c:pt>
                <c:pt idx="5">
                  <c:v>0.60955794163666677</c:v>
                </c:pt>
                <c:pt idx="6">
                  <c:v>0.71850443899555649</c:v>
                </c:pt>
                <c:pt idx="7">
                  <c:v>0.83211592452730521</c:v>
                </c:pt>
                <c:pt idx="8">
                  <c:v>1.0000009999999999</c:v>
                </c:pt>
                <c:pt idx="9">
                  <c:v>0.85178639623190811</c:v>
                </c:pt>
                <c:pt idx="10">
                  <c:v>0.71997488722674829</c:v>
                </c:pt>
                <c:pt idx="11">
                  <c:v>0.57747806452562911</c:v>
                </c:pt>
                <c:pt idx="12">
                  <c:v>0.46808386312627998</c:v>
                </c:pt>
                <c:pt idx="13">
                  <c:v>0.29242991997992807</c:v>
                </c:pt>
                <c:pt idx="14">
                  <c:v>0.15333952121684025</c:v>
                </c:pt>
                <c:pt idx="15">
                  <c:v>5.7734513016608847E-2</c:v>
                </c:pt>
                <c:pt idx="16">
                  <c:v>0</c:v>
                </c:pt>
              </c:numCache>
            </c:numRef>
          </c:yVal>
        </c:ser>
        <c:axId val="161756672"/>
        <c:axId val="161758208"/>
      </c:scatterChart>
      <c:valAx>
        <c:axId val="161756672"/>
        <c:scaling>
          <c:orientation val="minMax"/>
          <c:max val="0.5"/>
          <c:min val="-0.5"/>
        </c:scaling>
        <c:axPos val="b"/>
        <c:numFmt formatCode="0.0" sourceLinked="0"/>
        <c:tickLblPos val="nextTo"/>
        <c:crossAx val="161758208"/>
        <c:crossesAt val="0"/>
        <c:crossBetween val="midCat"/>
      </c:valAx>
      <c:valAx>
        <c:axId val="161758208"/>
        <c:scaling>
          <c:orientation val="minMax"/>
          <c:max val="1"/>
          <c:min val="-0.2"/>
        </c:scaling>
        <c:axPos val="l"/>
        <c:numFmt formatCode="0.0" sourceLinked="0"/>
        <c:tickLblPos val="nextTo"/>
        <c:crossAx val="161756672"/>
        <c:crosses val="autoZero"/>
        <c:crossBetween val="midCat"/>
      </c:valAx>
      <c:spPr>
        <a:noFill/>
        <a:ln w="25400">
          <a:noFill/>
        </a:ln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41653652668416447"/>
                  <c:y val="-4.4623432487605724E-2"/>
                </c:manualLayout>
              </c:layout>
              <c:numFmt formatCode="General" sourceLinked="0"/>
            </c:trendlineLbl>
          </c:trendline>
          <c:xVal>
            <c:numRef>
              <c:f>Raspberry_leaf_digitized!$O$2:$O$11</c:f>
              <c:numCache>
                <c:formatCode>0.000</c:formatCode>
                <c:ptCount val="10"/>
                <c:pt idx="0">
                  <c:v>0.13483118675038147</c:v>
                </c:pt>
                <c:pt idx="1">
                  <c:v>0.14579132970996553</c:v>
                </c:pt>
                <c:pt idx="2">
                  <c:v>0.14977914447793991</c:v>
                </c:pt>
                <c:pt idx="3">
                  <c:v>9.9865587719900145E-2</c:v>
                </c:pt>
                <c:pt idx="4">
                  <c:v>7.2745703777350734E-2</c:v>
                </c:pt>
                <c:pt idx="5">
                  <c:v>0.10236795721206265</c:v>
                </c:pt>
                <c:pt idx="6">
                  <c:v>0.12448495150385466</c:v>
                </c:pt>
                <c:pt idx="7">
                  <c:v>9.4054816422131426E-2</c:v>
                </c:pt>
                <c:pt idx="8">
                  <c:v>8.0215091437106673E-2</c:v>
                </c:pt>
                <c:pt idx="9">
                  <c:v>0.14762156725494452</c:v>
                </c:pt>
              </c:numCache>
            </c:numRef>
          </c:xVal>
          <c:yVal>
            <c:numRef>
              <c:f>Raspberry_leaf_digitized!$S$2:$S$11</c:f>
              <c:numCache>
                <c:formatCode>General</c:formatCode>
                <c:ptCount val="10"/>
                <c:pt idx="0">
                  <c:v>7.8122737955799895E-2</c:v>
                </c:pt>
                <c:pt idx="1">
                  <c:v>8.4442233420032903E-2</c:v>
                </c:pt>
                <c:pt idx="2">
                  <c:v>8.2962518245901604E-2</c:v>
                </c:pt>
                <c:pt idx="3">
                  <c:v>5.74828448710972E-2</c:v>
                </c:pt>
                <c:pt idx="4">
                  <c:v>4.2217221737501573E-2</c:v>
                </c:pt>
                <c:pt idx="5">
                  <c:v>6.1416313249615849E-2</c:v>
                </c:pt>
                <c:pt idx="6">
                  <c:v>7.0529366646093813E-2</c:v>
                </c:pt>
                <c:pt idx="7">
                  <c:v>5.7018671585884674E-2</c:v>
                </c:pt>
                <c:pt idx="8">
                  <c:v>3.8724478673325423E-2</c:v>
                </c:pt>
                <c:pt idx="9">
                  <c:v>9.0496005302733259E-2</c:v>
                </c:pt>
              </c:numCache>
            </c:numRef>
          </c:yVal>
        </c:ser>
        <c:axId val="161787264"/>
        <c:axId val="161805824"/>
      </c:scatterChart>
      <c:valAx>
        <c:axId val="161787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Verson pituus</a:t>
                </a:r>
              </a:p>
            </c:rich>
          </c:tx>
          <c:layout/>
        </c:title>
        <c:numFmt formatCode="0.000" sourceLinked="1"/>
        <c:tickLblPos val="nextTo"/>
        <c:crossAx val="161805824"/>
        <c:crosses val="autoZero"/>
        <c:crossBetween val="midCat"/>
      </c:valAx>
      <c:valAx>
        <c:axId val="1618058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1. segmentin pituus</a:t>
                </a:r>
              </a:p>
            </c:rich>
          </c:tx>
          <c:layout/>
        </c:title>
        <c:numFmt formatCode="General" sourceLinked="1"/>
        <c:tickLblPos val="nextTo"/>
        <c:crossAx val="1617872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41653652668416447"/>
                  <c:y val="-4.4623432487605724E-2"/>
                </c:manualLayout>
              </c:layout>
              <c:numFmt formatCode="General" sourceLinked="0"/>
            </c:trendlineLbl>
          </c:trendline>
          <c:xVal>
            <c:numRef>
              <c:f>Raspberry_leaf_digitized!$O$2:$O$11</c:f>
              <c:numCache>
                <c:formatCode>0.000</c:formatCode>
                <c:ptCount val="10"/>
                <c:pt idx="0">
                  <c:v>0.13483118675038147</c:v>
                </c:pt>
                <c:pt idx="1">
                  <c:v>0.14579132970996553</c:v>
                </c:pt>
                <c:pt idx="2">
                  <c:v>0.14977914447793991</c:v>
                </c:pt>
                <c:pt idx="3">
                  <c:v>9.9865587719900145E-2</c:v>
                </c:pt>
                <c:pt idx="4">
                  <c:v>7.2745703777350734E-2</c:v>
                </c:pt>
                <c:pt idx="5">
                  <c:v>0.10236795721206265</c:v>
                </c:pt>
                <c:pt idx="6">
                  <c:v>0.12448495150385466</c:v>
                </c:pt>
                <c:pt idx="7">
                  <c:v>9.4054816422131426E-2</c:v>
                </c:pt>
                <c:pt idx="8">
                  <c:v>8.0215091437106673E-2</c:v>
                </c:pt>
                <c:pt idx="9">
                  <c:v>0.14762156725494452</c:v>
                </c:pt>
              </c:numCache>
            </c:numRef>
          </c:xVal>
          <c:yVal>
            <c:numRef>
              <c:f>Raspberry_leaf_digitized!$T$2:$T$11</c:f>
              <c:numCache>
                <c:formatCode>General</c:formatCode>
                <c:ptCount val="10"/>
                <c:pt idx="0">
                  <c:v>3.6012802786259665E-2</c:v>
                </c:pt>
                <c:pt idx="1">
                  <c:v>4.2288352213528613E-2</c:v>
                </c:pt>
                <c:pt idx="2">
                  <c:v>4.2630989917710541E-2</c:v>
                </c:pt>
                <c:pt idx="3">
                  <c:v>3.024895180898815E-2</c:v>
                </c:pt>
                <c:pt idx="4">
                  <c:v>2.0963399200000545E-2</c:v>
                </c:pt>
                <c:pt idx="5">
                  <c:v>3.1472061386225644E-2</c:v>
                </c:pt>
                <c:pt idx="6">
                  <c:v>3.3884649870503797E-2</c:v>
                </c:pt>
                <c:pt idx="7">
                  <c:v>2.4176884669549453E-2</c:v>
                </c:pt>
                <c:pt idx="8">
                  <c:v>2.9143733887551981E-2</c:v>
                </c:pt>
                <c:pt idx="9">
                  <c:v>3.7617783003815602E-2</c:v>
                </c:pt>
              </c:numCache>
            </c:numRef>
          </c:yVal>
        </c:ser>
        <c:axId val="161707904"/>
        <c:axId val="161718272"/>
      </c:scatterChart>
      <c:valAx>
        <c:axId val="161707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Verson pituus</a:t>
                </a:r>
              </a:p>
            </c:rich>
          </c:tx>
          <c:layout/>
        </c:title>
        <c:numFmt formatCode="0.000" sourceLinked="1"/>
        <c:tickLblPos val="nextTo"/>
        <c:crossAx val="161718272"/>
        <c:crosses val="autoZero"/>
        <c:crossBetween val="midCat"/>
      </c:valAx>
      <c:valAx>
        <c:axId val="161718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2. segmentin pituus</a:t>
                </a:r>
              </a:p>
            </c:rich>
          </c:tx>
          <c:layout/>
        </c:title>
        <c:numFmt formatCode="General" sourceLinked="1"/>
        <c:tickLblPos val="nextTo"/>
        <c:crossAx val="1617079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7480730533683357"/>
                  <c:y val="-2.7530985710119655E-2"/>
                </c:manualLayout>
              </c:layout>
              <c:numFmt formatCode="General" sourceLinked="0"/>
            </c:trendlineLbl>
          </c:trendline>
          <c:xVal>
            <c:numRef>
              <c:f>Fireweed_shoot!$C$4:$C$13</c:f>
              <c:numCache>
                <c:formatCode>General</c:formatCode>
                <c:ptCount val="10"/>
                <c:pt idx="0">
                  <c:v>129</c:v>
                </c:pt>
                <c:pt idx="1">
                  <c:v>121</c:v>
                </c:pt>
                <c:pt idx="2">
                  <c:v>134</c:v>
                </c:pt>
                <c:pt idx="3">
                  <c:v>129</c:v>
                </c:pt>
                <c:pt idx="4">
                  <c:v>89</c:v>
                </c:pt>
                <c:pt idx="5">
                  <c:v>143</c:v>
                </c:pt>
                <c:pt idx="6">
                  <c:v>96</c:v>
                </c:pt>
                <c:pt idx="7">
                  <c:v>110</c:v>
                </c:pt>
                <c:pt idx="8">
                  <c:v>125</c:v>
                </c:pt>
                <c:pt idx="9">
                  <c:v>107</c:v>
                </c:pt>
              </c:numCache>
            </c:numRef>
          </c:xVal>
          <c:yVal>
            <c:numRef>
              <c:f>Fireweed_shoot!$F$4:$F$13</c:f>
              <c:numCache>
                <c:formatCode>General</c:formatCode>
                <c:ptCount val="10"/>
                <c:pt idx="0">
                  <c:v>109</c:v>
                </c:pt>
                <c:pt idx="1">
                  <c:v>90</c:v>
                </c:pt>
                <c:pt idx="2">
                  <c:v>114</c:v>
                </c:pt>
                <c:pt idx="3">
                  <c:v>103</c:v>
                </c:pt>
                <c:pt idx="4">
                  <c:v>79</c:v>
                </c:pt>
                <c:pt idx="5">
                  <c:v>111</c:v>
                </c:pt>
                <c:pt idx="6">
                  <c:v>73</c:v>
                </c:pt>
                <c:pt idx="7">
                  <c:v>98</c:v>
                </c:pt>
                <c:pt idx="8">
                  <c:v>113</c:v>
                </c:pt>
                <c:pt idx="9">
                  <c:v>98</c:v>
                </c:pt>
              </c:numCache>
            </c:numRef>
          </c:yVal>
        </c:ser>
        <c:axId val="156244608"/>
        <c:axId val="156250880"/>
      </c:scatterChart>
      <c:valAx>
        <c:axId val="156244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  <c:layout/>
        </c:title>
        <c:numFmt formatCode="General" sourceLinked="1"/>
        <c:tickLblPos val="nextTo"/>
        <c:crossAx val="156250880"/>
        <c:crosses val="autoZero"/>
        <c:crossBetween val="midCat"/>
      </c:valAx>
      <c:valAx>
        <c:axId val="1562508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Lehtien yläraja</a:t>
                </a:r>
              </a:p>
            </c:rich>
          </c:tx>
          <c:layout/>
        </c:title>
        <c:numFmt formatCode="General" sourceLinked="1"/>
        <c:tickLblPos val="nextTo"/>
        <c:crossAx val="156244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2996632996661"/>
          <c:y val="0.42091243802857981"/>
          <c:w val="0.24950841750841762"/>
          <c:h val="0.16743438320209991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7480730533683374"/>
                  <c:y val="-2.7530985710119669E-2"/>
                </c:manualLayout>
              </c:layout>
              <c:numFmt formatCode="General" sourceLinked="0"/>
            </c:trendlineLbl>
          </c:trendline>
          <c:xVal>
            <c:numRef>
              <c:f>Fireweed_shoot!$C$4:$C$13</c:f>
              <c:numCache>
                <c:formatCode>General</c:formatCode>
                <c:ptCount val="10"/>
                <c:pt idx="0">
                  <c:v>129</c:v>
                </c:pt>
                <c:pt idx="1">
                  <c:v>121</c:v>
                </c:pt>
                <c:pt idx="2">
                  <c:v>134</c:v>
                </c:pt>
                <c:pt idx="3">
                  <c:v>129</c:v>
                </c:pt>
                <c:pt idx="4">
                  <c:v>89</c:v>
                </c:pt>
                <c:pt idx="5">
                  <c:v>143</c:v>
                </c:pt>
                <c:pt idx="6">
                  <c:v>96</c:v>
                </c:pt>
                <c:pt idx="7">
                  <c:v>110</c:v>
                </c:pt>
                <c:pt idx="8">
                  <c:v>125</c:v>
                </c:pt>
                <c:pt idx="9">
                  <c:v>107</c:v>
                </c:pt>
              </c:numCache>
            </c:numRef>
          </c:xVal>
          <c:yVal>
            <c:numRef>
              <c:f>Fireweed_shoot!$H$4:$H$13</c:f>
              <c:numCache>
                <c:formatCode>General</c:formatCode>
                <c:ptCount val="10"/>
                <c:pt idx="0">
                  <c:v>76</c:v>
                </c:pt>
                <c:pt idx="1">
                  <c:v>46</c:v>
                </c:pt>
                <c:pt idx="2">
                  <c:v>71</c:v>
                </c:pt>
                <c:pt idx="3">
                  <c:v>90</c:v>
                </c:pt>
                <c:pt idx="4">
                  <c:v>48</c:v>
                </c:pt>
                <c:pt idx="5">
                  <c:v>86</c:v>
                </c:pt>
                <c:pt idx="6">
                  <c:v>40</c:v>
                </c:pt>
                <c:pt idx="7">
                  <c:v>54</c:v>
                </c:pt>
                <c:pt idx="8">
                  <c:v>72</c:v>
                </c:pt>
                <c:pt idx="9">
                  <c:v>66</c:v>
                </c:pt>
              </c:numCache>
            </c:numRef>
          </c:yVal>
        </c:ser>
        <c:axId val="156284032"/>
        <c:axId val="156285952"/>
      </c:scatterChart>
      <c:valAx>
        <c:axId val="156284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  <c:layout/>
        </c:title>
        <c:numFmt formatCode="General" sourceLinked="1"/>
        <c:tickLblPos val="nextTo"/>
        <c:crossAx val="156285952"/>
        <c:crosses val="autoZero"/>
        <c:crossBetween val="midCat"/>
      </c:valAx>
      <c:valAx>
        <c:axId val="1562859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Lehtien lkm</a:t>
                </a:r>
              </a:p>
            </c:rich>
          </c:tx>
          <c:layout/>
        </c:title>
        <c:numFmt formatCode="General" sourceLinked="1"/>
        <c:tickLblPos val="nextTo"/>
        <c:crossAx val="156284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7480730533683391"/>
                  <c:y val="-2.7530985710119686E-2"/>
                </c:manualLayout>
              </c:layout>
              <c:numFmt formatCode="General" sourceLinked="0"/>
            </c:trendlineLbl>
          </c:trendline>
          <c:xVal>
            <c:numRef>
              <c:f>Fireweed_shoot!$G$4:$G$13</c:f>
              <c:numCache>
                <c:formatCode>General</c:formatCode>
                <c:ptCount val="10"/>
                <c:pt idx="0">
                  <c:v>85</c:v>
                </c:pt>
                <c:pt idx="1">
                  <c:v>66</c:v>
                </c:pt>
                <c:pt idx="2">
                  <c:v>87</c:v>
                </c:pt>
                <c:pt idx="3">
                  <c:v>82.5</c:v>
                </c:pt>
                <c:pt idx="4">
                  <c:v>47.5</c:v>
                </c:pt>
                <c:pt idx="5">
                  <c:v>86</c:v>
                </c:pt>
                <c:pt idx="6">
                  <c:v>45.5</c:v>
                </c:pt>
                <c:pt idx="7">
                  <c:v>75</c:v>
                </c:pt>
                <c:pt idx="8">
                  <c:v>83</c:v>
                </c:pt>
                <c:pt idx="9">
                  <c:v>65</c:v>
                </c:pt>
              </c:numCache>
            </c:numRef>
          </c:xVal>
          <c:yVal>
            <c:numRef>
              <c:f>Fireweed_shoot!$H$4:$H$13</c:f>
              <c:numCache>
                <c:formatCode>General</c:formatCode>
                <c:ptCount val="10"/>
                <c:pt idx="0">
                  <c:v>76</c:v>
                </c:pt>
                <c:pt idx="1">
                  <c:v>46</c:v>
                </c:pt>
                <c:pt idx="2">
                  <c:v>71</c:v>
                </c:pt>
                <c:pt idx="3">
                  <c:v>90</c:v>
                </c:pt>
                <c:pt idx="4">
                  <c:v>48</c:v>
                </c:pt>
                <c:pt idx="5">
                  <c:v>86</c:v>
                </c:pt>
                <c:pt idx="6">
                  <c:v>40</c:v>
                </c:pt>
                <c:pt idx="7">
                  <c:v>54</c:v>
                </c:pt>
                <c:pt idx="8">
                  <c:v>72</c:v>
                </c:pt>
                <c:pt idx="9">
                  <c:v>66</c:v>
                </c:pt>
              </c:numCache>
            </c:numRef>
          </c:yVal>
        </c:ser>
        <c:axId val="156568960"/>
        <c:axId val="156595712"/>
      </c:scatterChart>
      <c:valAx>
        <c:axId val="156568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Lehti</a:t>
                </a:r>
              </a:p>
              <a:p>
                <a:pPr>
                  <a:defRPr/>
                </a:pPr>
                <a:r>
                  <a:rPr lang="en-US"/>
                  <a:t>osan</a:t>
                </a:r>
                <a:r>
                  <a:rPr lang="en-US" baseline="0"/>
                  <a:t> pituus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5589002889790322"/>
              <c:y val="0.89256926217556143"/>
            </c:manualLayout>
          </c:layout>
        </c:title>
        <c:numFmt formatCode="General" sourceLinked="1"/>
        <c:tickLblPos val="nextTo"/>
        <c:crossAx val="156595712"/>
        <c:crosses val="autoZero"/>
        <c:crossBetween val="midCat"/>
      </c:valAx>
      <c:valAx>
        <c:axId val="1565957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Lehtien lkm</a:t>
                </a:r>
              </a:p>
            </c:rich>
          </c:tx>
          <c:layout/>
        </c:title>
        <c:numFmt formatCode="General" sourceLinked="1"/>
        <c:tickLblPos val="nextTo"/>
        <c:crossAx val="1565689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1</c:v>
          </c:tx>
          <c:spPr>
            <a:ln w="28575">
              <a:noFill/>
            </a:ln>
          </c:spPr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3"/>
          <c:order val="3"/>
          <c:tx>
            <c:v>4</c:v>
          </c:tx>
          <c:spPr>
            <a:ln w="28575">
              <a:noFill/>
            </a:ln>
          </c:spPr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4"/>
          <c:order val="4"/>
          <c:tx>
            <c:v>5</c:v>
          </c:tx>
          <c:spPr>
            <a:ln w="28575">
              <a:noFill/>
            </a:ln>
          </c:spPr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5"/>
          <c:order val="5"/>
          <c:tx>
            <c:v>6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5287856605863948"/>
                  <c:y val="-0.47321157771945238"/>
                </c:manualLayout>
              </c:layout>
              <c:numFmt formatCode="General" sourceLinked="0"/>
            </c:trendlineLbl>
          </c:trendline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6"/>
          <c:order val="6"/>
          <c:tx>
            <c:v>7</c:v>
          </c:tx>
          <c:spPr>
            <a:ln w="28575">
              <a:noFill/>
            </a:ln>
          </c:spPr>
          <c:xVal>
            <c:numRef>
              <c:f>Horsma!#REF!</c:f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7"/>
          <c:order val="7"/>
          <c:tx>
            <c:v>8</c:v>
          </c:tx>
          <c:spPr>
            <a:ln w="28575">
              <a:noFill/>
            </a:ln>
          </c:spPr>
          <c:xVal>
            <c:numRef>
              <c:f>Fireweed_shoot!$AG$22:$AG$49</c:f>
              <c:numCache>
                <c:formatCode>General</c:formatCode>
                <c:ptCount val="28"/>
                <c:pt idx="0">
                  <c:v>7.0909090909090908E-2</c:v>
                </c:pt>
                <c:pt idx="1">
                  <c:v>6.1818181818181814E-2</c:v>
                </c:pt>
                <c:pt idx="2">
                  <c:v>0.05</c:v>
                </c:pt>
                <c:pt idx="3">
                  <c:v>6.545454545454546E-2</c:v>
                </c:pt>
                <c:pt idx="4">
                  <c:v>7.3636363636363639E-2</c:v>
                </c:pt>
                <c:pt idx="5">
                  <c:v>5.4545454545454543E-2</c:v>
                </c:pt>
                <c:pt idx="6">
                  <c:v>0.08</c:v>
                </c:pt>
                <c:pt idx="7">
                  <c:v>0.08</c:v>
                </c:pt>
                <c:pt idx="8">
                  <c:v>7.3636363636363639E-2</c:v>
                </c:pt>
                <c:pt idx="9">
                  <c:v>8.2727272727272719E-2</c:v>
                </c:pt>
                <c:pt idx="10">
                  <c:v>7.454545454545454E-2</c:v>
                </c:pt>
                <c:pt idx="11">
                  <c:v>8.5454545454545464E-2</c:v>
                </c:pt>
                <c:pt idx="12">
                  <c:v>8.5454545454545464E-2</c:v>
                </c:pt>
                <c:pt idx="13">
                  <c:v>9.3636363636363643E-2</c:v>
                </c:pt>
                <c:pt idx="14">
                  <c:v>9.818181818181819E-2</c:v>
                </c:pt>
                <c:pt idx="15">
                  <c:v>9.3636363636363643E-2</c:v>
                </c:pt>
                <c:pt idx="16">
                  <c:v>8.2727272727272719E-2</c:v>
                </c:pt>
                <c:pt idx="17">
                  <c:v>9.0909090909090912E-2</c:v>
                </c:pt>
                <c:pt idx="18">
                  <c:v>9.1818181818181813E-2</c:v>
                </c:pt>
                <c:pt idx="19">
                  <c:v>8.8181818181818181E-2</c:v>
                </c:pt>
                <c:pt idx="20">
                  <c:v>8.3636363636363634E-2</c:v>
                </c:pt>
                <c:pt idx="21">
                  <c:v>7.454545454545454E-2</c:v>
                </c:pt>
                <c:pt idx="22">
                  <c:v>7.454545454545454E-2</c:v>
                </c:pt>
                <c:pt idx="23">
                  <c:v>7.1818181818181823E-2</c:v>
                </c:pt>
                <c:pt idx="24">
                  <c:v>6.545454545454546E-2</c:v>
                </c:pt>
                <c:pt idx="25">
                  <c:v>5.2727272727272727E-2</c:v>
                </c:pt>
                <c:pt idx="26">
                  <c:v>2.7272727272727271E-2</c:v>
                </c:pt>
                <c:pt idx="27">
                  <c:v>1.7272727272727273E-2</c:v>
                </c:pt>
              </c:numCache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8"/>
          <c:order val="8"/>
          <c:tx>
            <c:v>9</c:v>
          </c:tx>
          <c:spPr>
            <a:ln w="28575">
              <a:noFill/>
            </a:ln>
          </c:spPr>
          <c:xVal>
            <c:numRef>
              <c:f>Fireweed_shoot!$AK$22:$AK$45</c:f>
              <c:numCache>
                <c:formatCode>General</c:formatCode>
                <c:ptCount val="24"/>
                <c:pt idx="0">
                  <c:v>6.4000000000000001E-2</c:v>
                </c:pt>
                <c:pt idx="1">
                  <c:v>7.9200000000000007E-2</c:v>
                </c:pt>
                <c:pt idx="2">
                  <c:v>9.7599999999999992E-2</c:v>
                </c:pt>
                <c:pt idx="3">
                  <c:v>9.5200000000000007E-2</c:v>
                </c:pt>
                <c:pt idx="4">
                  <c:v>0.1024</c:v>
                </c:pt>
                <c:pt idx="5">
                  <c:v>0.1192</c:v>
                </c:pt>
                <c:pt idx="6">
                  <c:v>0.10879999999999999</c:v>
                </c:pt>
                <c:pt idx="7">
                  <c:v>0.128</c:v>
                </c:pt>
                <c:pt idx="8">
                  <c:v>0.10959999999999999</c:v>
                </c:pt>
                <c:pt idx="9">
                  <c:v>0.1216</c:v>
                </c:pt>
                <c:pt idx="10">
                  <c:v>0.1192</c:v>
                </c:pt>
                <c:pt idx="11">
                  <c:v>0.1176</c:v>
                </c:pt>
                <c:pt idx="12">
                  <c:v>0.1216</c:v>
                </c:pt>
                <c:pt idx="13">
                  <c:v>0.104</c:v>
                </c:pt>
                <c:pt idx="14">
                  <c:v>0.1176</c:v>
                </c:pt>
                <c:pt idx="15">
                  <c:v>9.0400000000000008E-2</c:v>
                </c:pt>
                <c:pt idx="16">
                  <c:v>7.5999999999999998E-2</c:v>
                </c:pt>
                <c:pt idx="17">
                  <c:v>5.9200000000000003E-2</c:v>
                </c:pt>
                <c:pt idx="18">
                  <c:v>4.48E-2</c:v>
                </c:pt>
                <c:pt idx="19">
                  <c:v>4.48E-2</c:v>
                </c:pt>
                <c:pt idx="20">
                  <c:v>3.8399999999999997E-2</c:v>
                </c:pt>
                <c:pt idx="21">
                  <c:v>2.64E-2</c:v>
                </c:pt>
                <c:pt idx="22">
                  <c:v>2.3199999999999998E-2</c:v>
                </c:pt>
                <c:pt idx="23">
                  <c:v>1.9199999999999998E-2</c:v>
                </c:pt>
              </c:numCache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9"/>
          <c:order val="9"/>
          <c:tx>
            <c:v>10</c:v>
          </c:tx>
          <c:spPr>
            <a:ln w="28575">
              <a:noFill/>
            </a:ln>
          </c:spPr>
          <c:xVal>
            <c:numRef>
              <c:f>Fireweed_shoot!$AO$22:$AO$44</c:f>
              <c:numCache>
                <c:formatCode>General</c:formatCode>
                <c:ptCount val="23"/>
                <c:pt idx="0">
                  <c:v>6.5420560747663545E-2</c:v>
                </c:pt>
                <c:pt idx="1">
                  <c:v>7.5700934579439244E-2</c:v>
                </c:pt>
                <c:pt idx="2">
                  <c:v>8.5981308411214943E-2</c:v>
                </c:pt>
                <c:pt idx="3">
                  <c:v>9.6261682242990657E-2</c:v>
                </c:pt>
                <c:pt idx="4">
                  <c:v>7.7570093457943926E-2</c:v>
                </c:pt>
                <c:pt idx="5">
                  <c:v>9.2523364485981308E-2</c:v>
                </c:pt>
                <c:pt idx="6">
                  <c:v>8.6915887850467291E-2</c:v>
                </c:pt>
                <c:pt idx="7">
                  <c:v>7.3831775700934577E-2</c:v>
                </c:pt>
                <c:pt idx="8">
                  <c:v>8.504672897196261E-2</c:v>
                </c:pt>
                <c:pt idx="9">
                  <c:v>8.0373831775700927E-2</c:v>
                </c:pt>
                <c:pt idx="10">
                  <c:v>7.6635514018691578E-2</c:v>
                </c:pt>
                <c:pt idx="11">
                  <c:v>8.0373831775700927E-2</c:v>
                </c:pt>
                <c:pt idx="12">
                  <c:v>8.8785046728971959E-2</c:v>
                </c:pt>
                <c:pt idx="13">
                  <c:v>8.3177570093457942E-2</c:v>
                </c:pt>
                <c:pt idx="14">
                  <c:v>8.6915887850467291E-2</c:v>
                </c:pt>
                <c:pt idx="15">
                  <c:v>7.9439252336448593E-2</c:v>
                </c:pt>
                <c:pt idx="16">
                  <c:v>7.0093457943925228E-2</c:v>
                </c:pt>
                <c:pt idx="17">
                  <c:v>6.1682242990654203E-2</c:v>
                </c:pt>
                <c:pt idx="18">
                  <c:v>5.700934579439252E-2</c:v>
                </c:pt>
                <c:pt idx="19">
                  <c:v>4.0186915887850463E-2</c:v>
                </c:pt>
                <c:pt idx="20">
                  <c:v>3.3644859813084113E-2</c:v>
                </c:pt>
                <c:pt idx="21">
                  <c:v>2.8037383177570093E-2</c:v>
                </c:pt>
                <c:pt idx="22">
                  <c:v>1.6822429906542057E-2</c:v>
                </c:pt>
              </c:numCache>
            </c:numRef>
          </c:xVal>
          <c:yVal>
            <c:numRef>
              <c:f>Horsma!#REF!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156465024"/>
        <c:axId val="156466560"/>
      </c:scatterChart>
      <c:valAx>
        <c:axId val="156465024"/>
        <c:scaling>
          <c:orientation val="minMax"/>
        </c:scaling>
        <c:axPos val="b"/>
        <c:numFmt formatCode="General" sourceLinked="1"/>
        <c:tickLblPos val="nextTo"/>
        <c:crossAx val="156466560"/>
        <c:crosses val="autoZero"/>
        <c:crossBetween val="midCat"/>
      </c:valAx>
      <c:valAx>
        <c:axId val="156466560"/>
        <c:scaling>
          <c:orientation val="minMax"/>
        </c:scaling>
        <c:axPos val="l"/>
        <c:majorGridlines/>
        <c:numFmt formatCode="General" sourceLinked="1"/>
        <c:tickLblPos val="nextTo"/>
        <c:crossAx val="1564650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999520060030188"/>
                  <c:y val="-0.6945618223061486"/>
                </c:manualLayout>
              </c:layout>
              <c:numFmt formatCode="General" sourceLinked="0"/>
            </c:trendlineLbl>
          </c:trendline>
          <c:xVal>
            <c:numRef>
              <c:f>Fireweed_shoot!$B$51:$B$279</c:f>
              <c:numCache>
                <c:formatCode>General</c:formatCode>
                <c:ptCount val="229"/>
                <c:pt idx="0">
                  <c:v>0.18604651162790697</c:v>
                </c:pt>
                <c:pt idx="1">
                  <c:v>0.19379844961240311</c:v>
                </c:pt>
                <c:pt idx="2">
                  <c:v>0.22868217054263565</c:v>
                </c:pt>
                <c:pt idx="3">
                  <c:v>0.25193798449612403</c:v>
                </c:pt>
                <c:pt idx="4">
                  <c:v>0.27131782945736432</c:v>
                </c:pt>
                <c:pt idx="5">
                  <c:v>0.30232558139534882</c:v>
                </c:pt>
                <c:pt idx="6">
                  <c:v>0.32170542635658916</c:v>
                </c:pt>
                <c:pt idx="7">
                  <c:v>0.35271317829457366</c:v>
                </c:pt>
                <c:pt idx="8">
                  <c:v>0.36434108527131781</c:v>
                </c:pt>
                <c:pt idx="9">
                  <c:v>0.39534883720930231</c:v>
                </c:pt>
                <c:pt idx="10">
                  <c:v>0.42248062015503873</c:v>
                </c:pt>
                <c:pt idx="11">
                  <c:v>0.45348837209302323</c:v>
                </c:pt>
                <c:pt idx="12">
                  <c:v>0.49612403100775193</c:v>
                </c:pt>
                <c:pt idx="13">
                  <c:v>0.52325581395348841</c:v>
                </c:pt>
                <c:pt idx="14">
                  <c:v>0.55038759689922478</c:v>
                </c:pt>
                <c:pt idx="15">
                  <c:v>0.56976744186046513</c:v>
                </c:pt>
                <c:pt idx="16">
                  <c:v>0.60077519379844957</c:v>
                </c:pt>
                <c:pt idx="17">
                  <c:v>0.62790697674418605</c:v>
                </c:pt>
                <c:pt idx="18">
                  <c:v>0.65503875968992253</c:v>
                </c:pt>
                <c:pt idx="19">
                  <c:v>0.67441860465116277</c:v>
                </c:pt>
                <c:pt idx="20">
                  <c:v>0.72868217054263562</c:v>
                </c:pt>
                <c:pt idx="21">
                  <c:v>0.74806201550387597</c:v>
                </c:pt>
                <c:pt idx="22">
                  <c:v>0.78294573643410847</c:v>
                </c:pt>
                <c:pt idx="23">
                  <c:v>0.79844961240310075</c:v>
                </c:pt>
                <c:pt idx="24">
                  <c:v>0.81395348837209303</c:v>
                </c:pt>
                <c:pt idx="25">
                  <c:v>0.83720930232558144</c:v>
                </c:pt>
                <c:pt idx="26">
                  <c:v>0.2231404958677686</c:v>
                </c:pt>
                <c:pt idx="27">
                  <c:v>0.24380165289256198</c:v>
                </c:pt>
                <c:pt idx="28">
                  <c:v>0.28925619834710742</c:v>
                </c:pt>
                <c:pt idx="29">
                  <c:v>0.30578512396694213</c:v>
                </c:pt>
                <c:pt idx="30">
                  <c:v>0.35537190082644626</c:v>
                </c:pt>
                <c:pt idx="31">
                  <c:v>0.37190082644628097</c:v>
                </c:pt>
                <c:pt idx="32">
                  <c:v>0.42975206611570249</c:v>
                </c:pt>
                <c:pt idx="33">
                  <c:v>0.47107438016528924</c:v>
                </c:pt>
                <c:pt idx="34">
                  <c:v>0.52479338842975209</c:v>
                </c:pt>
                <c:pt idx="35">
                  <c:v>0.56198347107438018</c:v>
                </c:pt>
                <c:pt idx="36">
                  <c:v>0.61570247933884292</c:v>
                </c:pt>
                <c:pt idx="37">
                  <c:v>0.64462809917355368</c:v>
                </c:pt>
                <c:pt idx="38">
                  <c:v>0.6776859504132231</c:v>
                </c:pt>
                <c:pt idx="39">
                  <c:v>0.7024793388429752</c:v>
                </c:pt>
                <c:pt idx="40">
                  <c:v>0.72727272727272729</c:v>
                </c:pt>
                <c:pt idx="41">
                  <c:v>0.76446280991735538</c:v>
                </c:pt>
                <c:pt idx="42">
                  <c:v>0.21268656716417911</c:v>
                </c:pt>
                <c:pt idx="43">
                  <c:v>0.23507462686567165</c:v>
                </c:pt>
                <c:pt idx="44">
                  <c:v>0.26119402985074625</c:v>
                </c:pt>
                <c:pt idx="45">
                  <c:v>0.27611940298507465</c:v>
                </c:pt>
                <c:pt idx="46">
                  <c:v>0.29104477611940299</c:v>
                </c:pt>
                <c:pt idx="47">
                  <c:v>0.32089552238805968</c:v>
                </c:pt>
                <c:pt idx="48">
                  <c:v>0.34328358208955223</c:v>
                </c:pt>
                <c:pt idx="49">
                  <c:v>0.36194029850746268</c:v>
                </c:pt>
                <c:pt idx="50">
                  <c:v>0.38432835820895522</c:v>
                </c:pt>
                <c:pt idx="51">
                  <c:v>0.41791044776119401</c:v>
                </c:pt>
                <c:pt idx="52">
                  <c:v>0.45149253731343286</c:v>
                </c:pt>
                <c:pt idx="53">
                  <c:v>0.47761194029850745</c:v>
                </c:pt>
                <c:pt idx="54">
                  <c:v>0.51865671641791045</c:v>
                </c:pt>
                <c:pt idx="55">
                  <c:v>0.54850746268656714</c:v>
                </c:pt>
                <c:pt idx="56">
                  <c:v>0.58208955223880599</c:v>
                </c:pt>
                <c:pt idx="57">
                  <c:v>0.61194029850746268</c:v>
                </c:pt>
                <c:pt idx="58">
                  <c:v>0.65671641791044777</c:v>
                </c:pt>
                <c:pt idx="59">
                  <c:v>0.68656716417910446</c:v>
                </c:pt>
                <c:pt idx="60">
                  <c:v>0.70149253731343286</c:v>
                </c:pt>
                <c:pt idx="61">
                  <c:v>0.73134328358208955</c:v>
                </c:pt>
                <c:pt idx="62">
                  <c:v>0.75373134328358204</c:v>
                </c:pt>
                <c:pt idx="63">
                  <c:v>0.76865671641791045</c:v>
                </c:pt>
                <c:pt idx="64">
                  <c:v>0.79104477611940294</c:v>
                </c:pt>
                <c:pt idx="65">
                  <c:v>0.1744186046511628</c:v>
                </c:pt>
                <c:pt idx="66">
                  <c:v>0.18604651162790697</c:v>
                </c:pt>
                <c:pt idx="67">
                  <c:v>0.22093023255813954</c:v>
                </c:pt>
                <c:pt idx="68">
                  <c:v>0.22480620155038761</c:v>
                </c:pt>
                <c:pt idx="69">
                  <c:v>0.24806201550387597</c:v>
                </c:pt>
                <c:pt idx="70">
                  <c:v>0.26356589147286824</c:v>
                </c:pt>
                <c:pt idx="71">
                  <c:v>0.29069767441860467</c:v>
                </c:pt>
                <c:pt idx="72">
                  <c:v>0.3108527131782946</c:v>
                </c:pt>
                <c:pt idx="73">
                  <c:v>0.34496124031007752</c:v>
                </c:pt>
                <c:pt idx="74">
                  <c:v>0.36821705426356588</c:v>
                </c:pt>
                <c:pt idx="75">
                  <c:v>0.38759689922480622</c:v>
                </c:pt>
                <c:pt idx="76">
                  <c:v>0.43023255813953487</c:v>
                </c:pt>
                <c:pt idx="77">
                  <c:v>0.4573643410852713</c:v>
                </c:pt>
                <c:pt idx="78">
                  <c:v>0.48837209302325579</c:v>
                </c:pt>
                <c:pt idx="79">
                  <c:v>0.53488372093023251</c:v>
                </c:pt>
                <c:pt idx="80">
                  <c:v>0.54651162790697672</c:v>
                </c:pt>
                <c:pt idx="81">
                  <c:v>0.59302325581395354</c:v>
                </c:pt>
                <c:pt idx="82">
                  <c:v>0.63178294573643412</c:v>
                </c:pt>
                <c:pt idx="83">
                  <c:v>0.65891472868217049</c:v>
                </c:pt>
                <c:pt idx="84">
                  <c:v>0.70930232558139539</c:v>
                </c:pt>
                <c:pt idx="85">
                  <c:v>0.73643410852713176</c:v>
                </c:pt>
                <c:pt idx="86">
                  <c:v>0.76744186046511631</c:v>
                </c:pt>
                <c:pt idx="87">
                  <c:v>0.79069767441860461</c:v>
                </c:pt>
                <c:pt idx="88">
                  <c:v>0.3595505617977528</c:v>
                </c:pt>
                <c:pt idx="89">
                  <c:v>0.38202247191011235</c:v>
                </c:pt>
                <c:pt idx="90">
                  <c:v>0.39325842696629215</c:v>
                </c:pt>
                <c:pt idx="91">
                  <c:v>0.4157303370786517</c:v>
                </c:pt>
                <c:pt idx="92">
                  <c:v>0.42696629213483145</c:v>
                </c:pt>
                <c:pt idx="93">
                  <c:v>0.43820224719101125</c:v>
                </c:pt>
                <c:pt idx="94">
                  <c:v>0.449438202247191</c:v>
                </c:pt>
                <c:pt idx="95">
                  <c:v>0.46629213483146065</c:v>
                </c:pt>
                <c:pt idx="96">
                  <c:v>0.4943820224719101</c:v>
                </c:pt>
                <c:pt idx="97">
                  <c:v>0.5168539325842697</c:v>
                </c:pt>
                <c:pt idx="98">
                  <c:v>0.5280898876404494</c:v>
                </c:pt>
                <c:pt idx="99">
                  <c:v>0.5730337078651685</c:v>
                </c:pt>
                <c:pt idx="100">
                  <c:v>0.5898876404494382</c:v>
                </c:pt>
                <c:pt idx="101">
                  <c:v>0.61235955056179781</c:v>
                </c:pt>
                <c:pt idx="102">
                  <c:v>0.6404494382022472</c:v>
                </c:pt>
                <c:pt idx="103">
                  <c:v>0.6741573033707865</c:v>
                </c:pt>
                <c:pt idx="104">
                  <c:v>0.7078651685393258</c:v>
                </c:pt>
                <c:pt idx="105">
                  <c:v>0.7359550561797753</c:v>
                </c:pt>
                <c:pt idx="106">
                  <c:v>0.7584269662921348</c:v>
                </c:pt>
                <c:pt idx="107">
                  <c:v>0.7865168539325843</c:v>
                </c:pt>
                <c:pt idx="108">
                  <c:v>0.797752808988764</c:v>
                </c:pt>
                <c:pt idx="109">
                  <c:v>0.8314606741573034</c:v>
                </c:pt>
                <c:pt idx="110">
                  <c:v>0.8539325842696629</c:v>
                </c:pt>
                <c:pt idx="111">
                  <c:v>0.8764044943820225</c:v>
                </c:pt>
                <c:pt idx="112">
                  <c:v>0.19580419580419581</c:v>
                </c:pt>
                <c:pt idx="113">
                  <c:v>0.21678321678321677</c:v>
                </c:pt>
                <c:pt idx="114">
                  <c:v>0.23426573426573427</c:v>
                </c:pt>
                <c:pt idx="115">
                  <c:v>0.25524475524475526</c:v>
                </c:pt>
                <c:pt idx="116">
                  <c:v>0.27272727272727271</c:v>
                </c:pt>
                <c:pt idx="117">
                  <c:v>0.29720279720279719</c:v>
                </c:pt>
                <c:pt idx="118">
                  <c:v>0.31468531468531469</c:v>
                </c:pt>
                <c:pt idx="119">
                  <c:v>0.34265734265734266</c:v>
                </c:pt>
                <c:pt idx="120">
                  <c:v>0.3776223776223776</c:v>
                </c:pt>
                <c:pt idx="121">
                  <c:v>0.40209790209790208</c:v>
                </c:pt>
                <c:pt idx="122">
                  <c:v>0.44055944055944057</c:v>
                </c:pt>
                <c:pt idx="123">
                  <c:v>0.45804195804195802</c:v>
                </c:pt>
                <c:pt idx="124">
                  <c:v>0.48951048951048953</c:v>
                </c:pt>
                <c:pt idx="125">
                  <c:v>0.50699300699300698</c:v>
                </c:pt>
                <c:pt idx="126">
                  <c:v>0.55244755244755239</c:v>
                </c:pt>
                <c:pt idx="127">
                  <c:v>0.57692307692307687</c:v>
                </c:pt>
                <c:pt idx="128">
                  <c:v>0.62937062937062938</c:v>
                </c:pt>
                <c:pt idx="129">
                  <c:v>0.65384615384615385</c:v>
                </c:pt>
                <c:pt idx="130">
                  <c:v>0.69930069930069927</c:v>
                </c:pt>
                <c:pt idx="131">
                  <c:v>0.72027972027972031</c:v>
                </c:pt>
                <c:pt idx="132">
                  <c:v>0.75174825174825177</c:v>
                </c:pt>
                <c:pt idx="133">
                  <c:v>0.76923076923076927</c:v>
                </c:pt>
                <c:pt idx="134">
                  <c:v>0.28645833333333331</c:v>
                </c:pt>
                <c:pt idx="135">
                  <c:v>0.3125</c:v>
                </c:pt>
                <c:pt idx="136">
                  <c:v>0.33333333333333331</c:v>
                </c:pt>
                <c:pt idx="137">
                  <c:v>0.35416666666666669</c:v>
                </c:pt>
                <c:pt idx="138">
                  <c:v>0.36979166666666669</c:v>
                </c:pt>
                <c:pt idx="139">
                  <c:v>0.39583333333333331</c:v>
                </c:pt>
                <c:pt idx="140">
                  <c:v>0.42708333333333331</c:v>
                </c:pt>
                <c:pt idx="141">
                  <c:v>0.45833333333333331</c:v>
                </c:pt>
                <c:pt idx="142">
                  <c:v>0.49479166666666669</c:v>
                </c:pt>
                <c:pt idx="143">
                  <c:v>0.52083333333333337</c:v>
                </c:pt>
                <c:pt idx="144">
                  <c:v>0.54166666666666663</c:v>
                </c:pt>
                <c:pt idx="145">
                  <c:v>0.57291666666666663</c:v>
                </c:pt>
                <c:pt idx="146">
                  <c:v>0.60416666666666663</c:v>
                </c:pt>
                <c:pt idx="147">
                  <c:v>0.63541666666666663</c:v>
                </c:pt>
                <c:pt idx="148">
                  <c:v>0.65104166666666663</c:v>
                </c:pt>
                <c:pt idx="149">
                  <c:v>0.66666666666666663</c:v>
                </c:pt>
                <c:pt idx="150">
                  <c:v>0.69270833333333337</c:v>
                </c:pt>
                <c:pt idx="151">
                  <c:v>0.70833333333333337</c:v>
                </c:pt>
                <c:pt idx="152">
                  <c:v>0.72916666666666663</c:v>
                </c:pt>
                <c:pt idx="153">
                  <c:v>0.73958333333333337</c:v>
                </c:pt>
                <c:pt idx="154">
                  <c:v>0.23181818181818181</c:v>
                </c:pt>
                <c:pt idx="155">
                  <c:v>0.25909090909090909</c:v>
                </c:pt>
                <c:pt idx="156">
                  <c:v>0.27727272727272728</c:v>
                </c:pt>
                <c:pt idx="157">
                  <c:v>0.3</c:v>
                </c:pt>
                <c:pt idx="158">
                  <c:v>0.31818181818181818</c:v>
                </c:pt>
                <c:pt idx="159">
                  <c:v>0.32727272727272727</c:v>
                </c:pt>
                <c:pt idx="160">
                  <c:v>0.38181818181818183</c:v>
                </c:pt>
                <c:pt idx="161">
                  <c:v>0.39545454545454545</c:v>
                </c:pt>
                <c:pt idx="162">
                  <c:v>0.42727272727272725</c:v>
                </c:pt>
                <c:pt idx="163">
                  <c:v>0.43636363636363634</c:v>
                </c:pt>
                <c:pt idx="164">
                  <c:v>0.47272727272727272</c:v>
                </c:pt>
                <c:pt idx="165">
                  <c:v>0.49090909090909091</c:v>
                </c:pt>
                <c:pt idx="166">
                  <c:v>0.5</c:v>
                </c:pt>
                <c:pt idx="167">
                  <c:v>0.51818181818181819</c:v>
                </c:pt>
                <c:pt idx="168">
                  <c:v>0.55454545454545456</c:v>
                </c:pt>
                <c:pt idx="169">
                  <c:v>0.58636363636363631</c:v>
                </c:pt>
                <c:pt idx="170">
                  <c:v>0.61363636363636365</c:v>
                </c:pt>
                <c:pt idx="171">
                  <c:v>0.63636363636363635</c:v>
                </c:pt>
                <c:pt idx="172">
                  <c:v>0.66363636363636369</c:v>
                </c:pt>
                <c:pt idx="173">
                  <c:v>0.70454545454545459</c:v>
                </c:pt>
                <c:pt idx="174">
                  <c:v>0.73181818181818181</c:v>
                </c:pt>
                <c:pt idx="175">
                  <c:v>0.75454545454545452</c:v>
                </c:pt>
                <c:pt idx="176">
                  <c:v>0.78181818181818186</c:v>
                </c:pt>
                <c:pt idx="177">
                  <c:v>0.81818181818181823</c:v>
                </c:pt>
                <c:pt idx="178">
                  <c:v>0.84545454545454546</c:v>
                </c:pt>
                <c:pt idx="179">
                  <c:v>0.86363636363636365</c:v>
                </c:pt>
                <c:pt idx="180">
                  <c:v>0.87727272727272732</c:v>
                </c:pt>
                <c:pt idx="181">
                  <c:v>0.8954545454545455</c:v>
                </c:pt>
                <c:pt idx="182">
                  <c:v>0.248</c:v>
                </c:pt>
                <c:pt idx="183">
                  <c:v>0.26400000000000001</c:v>
                </c:pt>
                <c:pt idx="184">
                  <c:v>0.28000000000000003</c:v>
                </c:pt>
                <c:pt idx="185">
                  <c:v>0.30399999999999999</c:v>
                </c:pt>
                <c:pt idx="186">
                  <c:v>0.32</c:v>
                </c:pt>
                <c:pt idx="187">
                  <c:v>0.35199999999999998</c:v>
                </c:pt>
                <c:pt idx="188">
                  <c:v>0.372</c:v>
                </c:pt>
                <c:pt idx="189">
                  <c:v>0.40799999999999997</c:v>
                </c:pt>
                <c:pt idx="190">
                  <c:v>0.44</c:v>
                </c:pt>
                <c:pt idx="191">
                  <c:v>0.47199999999999998</c:v>
                </c:pt>
                <c:pt idx="192">
                  <c:v>0.50800000000000001</c:v>
                </c:pt>
                <c:pt idx="193">
                  <c:v>0.55600000000000005</c:v>
                </c:pt>
                <c:pt idx="194">
                  <c:v>0.59199999999999997</c:v>
                </c:pt>
                <c:pt idx="195">
                  <c:v>0.65600000000000003</c:v>
                </c:pt>
                <c:pt idx="196">
                  <c:v>0.66400000000000003</c:v>
                </c:pt>
                <c:pt idx="197">
                  <c:v>0.72</c:v>
                </c:pt>
                <c:pt idx="198">
                  <c:v>0.73599999999999999</c:v>
                </c:pt>
                <c:pt idx="199">
                  <c:v>0.76400000000000001</c:v>
                </c:pt>
                <c:pt idx="200">
                  <c:v>0.79600000000000004</c:v>
                </c:pt>
                <c:pt idx="201">
                  <c:v>0.80800000000000005</c:v>
                </c:pt>
                <c:pt idx="202">
                  <c:v>0.82399999999999995</c:v>
                </c:pt>
                <c:pt idx="203">
                  <c:v>0.84399999999999997</c:v>
                </c:pt>
                <c:pt idx="204">
                  <c:v>0.86799999999999999</c:v>
                </c:pt>
                <c:pt idx="205">
                  <c:v>0.88</c:v>
                </c:pt>
                <c:pt idx="206">
                  <c:v>0.31775700934579437</c:v>
                </c:pt>
                <c:pt idx="207">
                  <c:v>0.34579439252336447</c:v>
                </c:pt>
                <c:pt idx="208">
                  <c:v>0.37383177570093457</c:v>
                </c:pt>
                <c:pt idx="209">
                  <c:v>0.40654205607476634</c:v>
                </c:pt>
                <c:pt idx="210">
                  <c:v>0.42523364485981308</c:v>
                </c:pt>
                <c:pt idx="211">
                  <c:v>0.44392523364485981</c:v>
                </c:pt>
                <c:pt idx="212">
                  <c:v>0.4719626168224299</c:v>
                </c:pt>
                <c:pt idx="213">
                  <c:v>0.48598130841121495</c:v>
                </c:pt>
                <c:pt idx="214">
                  <c:v>0.50934579439252337</c:v>
                </c:pt>
                <c:pt idx="215">
                  <c:v>0.53271028037383172</c:v>
                </c:pt>
                <c:pt idx="216">
                  <c:v>0.57009345794392519</c:v>
                </c:pt>
                <c:pt idx="217">
                  <c:v>0.60280373831775702</c:v>
                </c:pt>
                <c:pt idx="218">
                  <c:v>0.64018691588785048</c:v>
                </c:pt>
                <c:pt idx="219">
                  <c:v>0.66355140186915884</c:v>
                </c:pt>
                <c:pt idx="220">
                  <c:v>0.68224299065420557</c:v>
                </c:pt>
                <c:pt idx="221">
                  <c:v>0.7289719626168224</c:v>
                </c:pt>
                <c:pt idx="222">
                  <c:v>0.74766355140186913</c:v>
                </c:pt>
                <c:pt idx="223">
                  <c:v>0.78971962616822433</c:v>
                </c:pt>
                <c:pt idx="224">
                  <c:v>0.81308411214953269</c:v>
                </c:pt>
                <c:pt idx="225">
                  <c:v>0.81775700934579443</c:v>
                </c:pt>
                <c:pt idx="226">
                  <c:v>0.85046728971962615</c:v>
                </c:pt>
                <c:pt idx="227">
                  <c:v>0.86915887850467288</c:v>
                </c:pt>
                <c:pt idx="228">
                  <c:v>0.87850467289719625</c:v>
                </c:pt>
              </c:numCache>
            </c:numRef>
          </c:xVal>
          <c:yVal>
            <c:numRef>
              <c:f>Fireweed_shoot!$C$51:$C$279</c:f>
              <c:numCache>
                <c:formatCode>General</c:formatCode>
                <c:ptCount val="229"/>
                <c:pt idx="0">
                  <c:v>5.8914728682170542E-2</c:v>
                </c:pt>
                <c:pt idx="1">
                  <c:v>5.2713178294573643E-2</c:v>
                </c:pt>
                <c:pt idx="2">
                  <c:v>5.8914728682170542E-2</c:v>
                </c:pt>
                <c:pt idx="3">
                  <c:v>7.9844961240310083E-2</c:v>
                </c:pt>
                <c:pt idx="4">
                  <c:v>7.5193798449612395E-2</c:v>
                </c:pt>
                <c:pt idx="5">
                  <c:v>7.2093023255813959E-2</c:v>
                </c:pt>
                <c:pt idx="6">
                  <c:v>7.7519379844961239E-2</c:v>
                </c:pt>
                <c:pt idx="7">
                  <c:v>7.8294573643410845E-2</c:v>
                </c:pt>
                <c:pt idx="8">
                  <c:v>8.1395348837209308E-2</c:v>
                </c:pt>
                <c:pt idx="9">
                  <c:v>9.7674418604651161E-2</c:v>
                </c:pt>
                <c:pt idx="10">
                  <c:v>0.10387596899224806</c:v>
                </c:pt>
                <c:pt idx="11">
                  <c:v>9.3798449612403093E-2</c:v>
                </c:pt>
                <c:pt idx="12">
                  <c:v>7.441860465116279E-2</c:v>
                </c:pt>
                <c:pt idx="13">
                  <c:v>6.7441860465116271E-2</c:v>
                </c:pt>
                <c:pt idx="14">
                  <c:v>8.4496124031007758E-2</c:v>
                </c:pt>
                <c:pt idx="15">
                  <c:v>8.4496124031007758E-2</c:v>
                </c:pt>
                <c:pt idx="16">
                  <c:v>8.8372093023255813E-2</c:v>
                </c:pt>
                <c:pt idx="17">
                  <c:v>7.9069767441860464E-2</c:v>
                </c:pt>
                <c:pt idx="18">
                  <c:v>7.441860465116279E-2</c:v>
                </c:pt>
                <c:pt idx="19">
                  <c:v>7.8294573643410845E-2</c:v>
                </c:pt>
                <c:pt idx="20">
                  <c:v>6.899224806201551E-2</c:v>
                </c:pt>
                <c:pt idx="21">
                  <c:v>6.8217054263565891E-2</c:v>
                </c:pt>
                <c:pt idx="22">
                  <c:v>5.0387596899224806E-2</c:v>
                </c:pt>
                <c:pt idx="23">
                  <c:v>4.1085271317829457E-2</c:v>
                </c:pt>
                <c:pt idx="24">
                  <c:v>3.1007751937984496E-2</c:v>
                </c:pt>
                <c:pt idx="25">
                  <c:v>1.8604651162790697E-2</c:v>
                </c:pt>
                <c:pt idx="26">
                  <c:v>8.8429752066115697E-2</c:v>
                </c:pt>
                <c:pt idx="27">
                  <c:v>6.7768595041322308E-2</c:v>
                </c:pt>
                <c:pt idx="28">
                  <c:v>8.0991735537190093E-2</c:v>
                </c:pt>
                <c:pt idx="29">
                  <c:v>6.859504132231406E-2</c:v>
                </c:pt>
                <c:pt idx="30">
                  <c:v>7.8512396694214878E-2</c:v>
                </c:pt>
                <c:pt idx="31">
                  <c:v>8.1818181818181818E-2</c:v>
                </c:pt>
                <c:pt idx="32">
                  <c:v>8.6776859504132234E-2</c:v>
                </c:pt>
                <c:pt idx="33">
                  <c:v>8.2644628099173556E-2</c:v>
                </c:pt>
                <c:pt idx="34">
                  <c:v>8.0991735537190093E-2</c:v>
                </c:pt>
                <c:pt idx="35">
                  <c:v>7.8512396694214878E-2</c:v>
                </c:pt>
                <c:pt idx="36">
                  <c:v>7.2727272727272738E-2</c:v>
                </c:pt>
                <c:pt idx="37">
                  <c:v>7.0247933884297523E-2</c:v>
                </c:pt>
                <c:pt idx="38">
                  <c:v>5.1239669421487603E-2</c:v>
                </c:pt>
                <c:pt idx="39">
                  <c:v>4.6280991735537187E-2</c:v>
                </c:pt>
                <c:pt idx="40">
                  <c:v>4.1322314049586778E-2</c:v>
                </c:pt>
                <c:pt idx="41">
                  <c:v>1.7355371900826446E-2</c:v>
                </c:pt>
                <c:pt idx="42">
                  <c:v>8.5074626865671646E-2</c:v>
                </c:pt>
                <c:pt idx="43">
                  <c:v>0.10298507462686568</c:v>
                </c:pt>
                <c:pt idx="44">
                  <c:v>0.10074626865671642</c:v>
                </c:pt>
                <c:pt idx="45">
                  <c:v>9.4029850746268656E-2</c:v>
                </c:pt>
                <c:pt idx="46">
                  <c:v>0.10597014925373134</c:v>
                </c:pt>
                <c:pt idx="47">
                  <c:v>0.10223880597014925</c:v>
                </c:pt>
                <c:pt idx="48">
                  <c:v>0.11119402985074626</c:v>
                </c:pt>
                <c:pt idx="49">
                  <c:v>0.11044776119402985</c:v>
                </c:pt>
                <c:pt idx="50">
                  <c:v>0.11343283582089551</c:v>
                </c:pt>
                <c:pt idx="51">
                  <c:v>8.5074626865671646E-2</c:v>
                </c:pt>
                <c:pt idx="52">
                  <c:v>9.1791044776119407E-2</c:v>
                </c:pt>
                <c:pt idx="53">
                  <c:v>9.6268656716417919E-2</c:v>
                </c:pt>
                <c:pt idx="54">
                  <c:v>0.10373134328358209</c:v>
                </c:pt>
                <c:pt idx="55">
                  <c:v>5.895522388059702E-2</c:v>
                </c:pt>
                <c:pt idx="56">
                  <c:v>7.537313432835821E-2</c:v>
                </c:pt>
                <c:pt idx="57">
                  <c:v>8.8059701492537321E-2</c:v>
                </c:pt>
                <c:pt idx="58">
                  <c:v>8.5074626865671646E-2</c:v>
                </c:pt>
                <c:pt idx="59">
                  <c:v>8.3582089552238795E-2</c:v>
                </c:pt>
                <c:pt idx="60">
                  <c:v>6.64179104477612E-2</c:v>
                </c:pt>
                <c:pt idx="61">
                  <c:v>6.1940298507462695E-2</c:v>
                </c:pt>
                <c:pt idx="62">
                  <c:v>5.3731343283582089E-2</c:v>
                </c:pt>
                <c:pt idx="63">
                  <c:v>3.656716417910448E-2</c:v>
                </c:pt>
                <c:pt idx="64">
                  <c:v>2.1641791044776117E-2</c:v>
                </c:pt>
                <c:pt idx="65">
                  <c:v>6.2015503875968991E-2</c:v>
                </c:pt>
                <c:pt idx="66">
                  <c:v>6.1240310077519386E-2</c:v>
                </c:pt>
                <c:pt idx="67">
                  <c:v>4.5736434108527131E-2</c:v>
                </c:pt>
                <c:pt idx="68">
                  <c:v>5.5813953488372092E-2</c:v>
                </c:pt>
                <c:pt idx="69">
                  <c:v>6.8217054263565891E-2</c:v>
                </c:pt>
                <c:pt idx="70">
                  <c:v>6.2790697674418597E-2</c:v>
                </c:pt>
                <c:pt idx="71">
                  <c:v>6.2790697674418597E-2</c:v>
                </c:pt>
                <c:pt idx="72">
                  <c:v>6.8217054263565891E-2</c:v>
                </c:pt>
                <c:pt idx="73">
                  <c:v>6.6666666666666666E-2</c:v>
                </c:pt>
                <c:pt idx="74">
                  <c:v>4.8837209302325581E-2</c:v>
                </c:pt>
                <c:pt idx="75">
                  <c:v>6.4341085271317836E-2</c:v>
                </c:pt>
                <c:pt idx="76">
                  <c:v>8.9922480620155038E-2</c:v>
                </c:pt>
                <c:pt idx="77">
                  <c:v>8.6046511627906969E-2</c:v>
                </c:pt>
                <c:pt idx="78">
                  <c:v>8.2945736434108519E-2</c:v>
                </c:pt>
                <c:pt idx="79">
                  <c:v>9.2248062015503882E-2</c:v>
                </c:pt>
                <c:pt idx="80">
                  <c:v>7.131782945736434E-2</c:v>
                </c:pt>
                <c:pt idx="81">
                  <c:v>7.8294573643410845E-2</c:v>
                </c:pt>
                <c:pt idx="82">
                  <c:v>7.441860465116279E-2</c:v>
                </c:pt>
                <c:pt idx="83">
                  <c:v>7.7519379844961239E-2</c:v>
                </c:pt>
                <c:pt idx="84">
                  <c:v>5.8914728682170542E-2</c:v>
                </c:pt>
                <c:pt idx="85">
                  <c:v>4.6511627906976744E-2</c:v>
                </c:pt>
                <c:pt idx="86">
                  <c:v>3.0232558139534883E-2</c:v>
                </c:pt>
                <c:pt idx="87">
                  <c:v>1.3178294573643411E-2</c:v>
                </c:pt>
                <c:pt idx="88">
                  <c:v>8.202247191011236E-2</c:v>
                </c:pt>
                <c:pt idx="89">
                  <c:v>8.8764044943820231E-2</c:v>
                </c:pt>
                <c:pt idx="90">
                  <c:v>0.10674157303370786</c:v>
                </c:pt>
                <c:pt idx="91">
                  <c:v>0.10898876404494381</c:v>
                </c:pt>
                <c:pt idx="92">
                  <c:v>9.3258426966292149E-2</c:v>
                </c:pt>
                <c:pt idx="93">
                  <c:v>0.11797752808988764</c:v>
                </c:pt>
                <c:pt idx="94">
                  <c:v>9.662921348314607E-2</c:v>
                </c:pt>
                <c:pt idx="95">
                  <c:v>0.10224719101123596</c:v>
                </c:pt>
                <c:pt idx="96">
                  <c:v>0.11011235955056181</c:v>
                </c:pt>
                <c:pt idx="97">
                  <c:v>0.12359550561797752</c:v>
                </c:pt>
                <c:pt idx="98">
                  <c:v>0.11235955056179775</c:v>
                </c:pt>
                <c:pt idx="99">
                  <c:v>0.10674157303370786</c:v>
                </c:pt>
                <c:pt idx="100">
                  <c:v>0.1157303370786517</c:v>
                </c:pt>
                <c:pt idx="101">
                  <c:v>0.11685393258426967</c:v>
                </c:pt>
                <c:pt idx="102">
                  <c:v>0.12022471910112359</c:v>
                </c:pt>
                <c:pt idx="103">
                  <c:v>0.10112359550561797</c:v>
                </c:pt>
                <c:pt idx="104">
                  <c:v>0.10561797752808989</c:v>
                </c:pt>
                <c:pt idx="105">
                  <c:v>0.1157303370786517</c:v>
                </c:pt>
                <c:pt idx="106">
                  <c:v>0.10337078651685393</c:v>
                </c:pt>
                <c:pt idx="107">
                  <c:v>8.6516853932584278E-2</c:v>
                </c:pt>
                <c:pt idx="108">
                  <c:v>8.202247191011236E-2</c:v>
                </c:pt>
                <c:pt idx="109">
                  <c:v>4.7191011235955059E-2</c:v>
                </c:pt>
                <c:pt idx="110">
                  <c:v>3.5955056179775284E-2</c:v>
                </c:pt>
                <c:pt idx="111">
                  <c:v>2.6966292134831461E-2</c:v>
                </c:pt>
                <c:pt idx="112">
                  <c:v>7.9720279720279716E-2</c:v>
                </c:pt>
                <c:pt idx="113">
                  <c:v>6.5034965034965045E-2</c:v>
                </c:pt>
                <c:pt idx="114">
                  <c:v>6.433566433566433E-2</c:v>
                </c:pt>
                <c:pt idx="115">
                  <c:v>6.7832167832167833E-2</c:v>
                </c:pt>
                <c:pt idx="116">
                  <c:v>6.7132867132867133E-2</c:v>
                </c:pt>
                <c:pt idx="117">
                  <c:v>6.363636363636363E-2</c:v>
                </c:pt>
                <c:pt idx="118">
                  <c:v>7.6223776223776227E-2</c:v>
                </c:pt>
                <c:pt idx="119">
                  <c:v>7.7622377622377614E-2</c:v>
                </c:pt>
                <c:pt idx="120">
                  <c:v>7.9020979020979029E-2</c:v>
                </c:pt>
                <c:pt idx="121">
                  <c:v>8.8111888111888109E-2</c:v>
                </c:pt>
                <c:pt idx="122">
                  <c:v>9.3006993006993013E-2</c:v>
                </c:pt>
                <c:pt idx="123">
                  <c:v>0.10279720279720279</c:v>
                </c:pt>
                <c:pt idx="124">
                  <c:v>0.10349650349650349</c:v>
                </c:pt>
                <c:pt idx="125">
                  <c:v>0.1041958041958042</c:v>
                </c:pt>
                <c:pt idx="126">
                  <c:v>8.2517482517482518E-2</c:v>
                </c:pt>
                <c:pt idx="127">
                  <c:v>9.4405594405594401E-2</c:v>
                </c:pt>
                <c:pt idx="128">
                  <c:v>9.1608391608391612E-2</c:v>
                </c:pt>
                <c:pt idx="129">
                  <c:v>9.3706293706293714E-2</c:v>
                </c:pt>
                <c:pt idx="130">
                  <c:v>6.7132867132867133E-2</c:v>
                </c:pt>
                <c:pt idx="131">
                  <c:v>5.5944055944055944E-2</c:v>
                </c:pt>
                <c:pt idx="132">
                  <c:v>3.4965034965034968E-2</c:v>
                </c:pt>
                <c:pt idx="133">
                  <c:v>2.3076923076923075E-2</c:v>
                </c:pt>
                <c:pt idx="134">
                  <c:v>9.1666666666666674E-2</c:v>
                </c:pt>
                <c:pt idx="135">
                  <c:v>0.10416666666666667</c:v>
                </c:pt>
                <c:pt idx="136">
                  <c:v>7.3958333333333334E-2</c:v>
                </c:pt>
                <c:pt idx="137">
                  <c:v>6.3541666666666663E-2</c:v>
                </c:pt>
                <c:pt idx="138">
                  <c:v>8.6458333333333345E-2</c:v>
                </c:pt>
                <c:pt idx="139">
                  <c:v>0.11354166666666667</c:v>
                </c:pt>
                <c:pt idx="140">
                  <c:v>0.11145833333333333</c:v>
                </c:pt>
                <c:pt idx="141">
                  <c:v>0.11041666666666666</c:v>
                </c:pt>
                <c:pt idx="142">
                  <c:v>0.10312500000000001</c:v>
                </c:pt>
                <c:pt idx="143">
                  <c:v>0.11666666666666665</c:v>
                </c:pt>
                <c:pt idx="144">
                  <c:v>0.10833333333333334</c:v>
                </c:pt>
                <c:pt idx="145">
                  <c:v>0.10312500000000001</c:v>
                </c:pt>
                <c:pt idx="146">
                  <c:v>9.2708333333333337E-2</c:v>
                </c:pt>
                <c:pt idx="147">
                  <c:v>9.2708333333333337E-2</c:v>
                </c:pt>
                <c:pt idx="148">
                  <c:v>8.7500000000000008E-2</c:v>
                </c:pt>
                <c:pt idx="149">
                  <c:v>7.3958333333333334E-2</c:v>
                </c:pt>
                <c:pt idx="150">
                  <c:v>6.458333333333334E-2</c:v>
                </c:pt>
                <c:pt idx="151">
                  <c:v>4.9999999999999996E-2</c:v>
                </c:pt>
                <c:pt idx="152">
                  <c:v>4.6875E-2</c:v>
                </c:pt>
                <c:pt idx="153">
                  <c:v>3.4374999999999996E-2</c:v>
                </c:pt>
                <c:pt idx="154">
                  <c:v>7.0909090909090908E-2</c:v>
                </c:pt>
                <c:pt idx="155">
                  <c:v>6.1818181818181814E-2</c:v>
                </c:pt>
                <c:pt idx="156">
                  <c:v>0.05</c:v>
                </c:pt>
                <c:pt idx="157">
                  <c:v>6.545454545454546E-2</c:v>
                </c:pt>
                <c:pt idx="158">
                  <c:v>7.3636363636363639E-2</c:v>
                </c:pt>
                <c:pt idx="159">
                  <c:v>5.4545454545454543E-2</c:v>
                </c:pt>
                <c:pt idx="160">
                  <c:v>0.08</c:v>
                </c:pt>
                <c:pt idx="161">
                  <c:v>0.08</c:v>
                </c:pt>
                <c:pt idx="162">
                  <c:v>7.3636363636363639E-2</c:v>
                </c:pt>
                <c:pt idx="163">
                  <c:v>8.2727272727272719E-2</c:v>
                </c:pt>
                <c:pt idx="164">
                  <c:v>7.454545454545454E-2</c:v>
                </c:pt>
                <c:pt idx="165">
                  <c:v>8.5454545454545464E-2</c:v>
                </c:pt>
                <c:pt idx="166">
                  <c:v>8.5454545454545464E-2</c:v>
                </c:pt>
                <c:pt idx="167">
                  <c:v>9.3636363636363643E-2</c:v>
                </c:pt>
                <c:pt idx="168">
                  <c:v>9.818181818181819E-2</c:v>
                </c:pt>
                <c:pt idx="169">
                  <c:v>9.3636363636363643E-2</c:v>
                </c:pt>
                <c:pt idx="170">
                  <c:v>8.2727272727272719E-2</c:v>
                </c:pt>
                <c:pt idx="171">
                  <c:v>9.0909090909090912E-2</c:v>
                </c:pt>
                <c:pt idx="172">
                  <c:v>9.1818181818181813E-2</c:v>
                </c:pt>
                <c:pt idx="173">
                  <c:v>8.8181818181818181E-2</c:v>
                </c:pt>
                <c:pt idx="174">
                  <c:v>8.3636363636363634E-2</c:v>
                </c:pt>
                <c:pt idx="175">
                  <c:v>7.454545454545454E-2</c:v>
                </c:pt>
                <c:pt idx="176">
                  <c:v>7.454545454545454E-2</c:v>
                </c:pt>
                <c:pt idx="177">
                  <c:v>7.1818181818181823E-2</c:v>
                </c:pt>
                <c:pt idx="178">
                  <c:v>6.545454545454546E-2</c:v>
                </c:pt>
                <c:pt idx="179">
                  <c:v>5.2727272727272727E-2</c:v>
                </c:pt>
                <c:pt idx="180">
                  <c:v>2.7272727272727271E-2</c:v>
                </c:pt>
                <c:pt idx="181">
                  <c:v>1.7272727272727273E-2</c:v>
                </c:pt>
                <c:pt idx="182">
                  <c:v>6.4000000000000001E-2</c:v>
                </c:pt>
                <c:pt idx="183">
                  <c:v>7.9200000000000007E-2</c:v>
                </c:pt>
                <c:pt idx="184">
                  <c:v>9.7599999999999992E-2</c:v>
                </c:pt>
                <c:pt idx="185">
                  <c:v>9.5200000000000007E-2</c:v>
                </c:pt>
                <c:pt idx="186">
                  <c:v>0.1024</c:v>
                </c:pt>
                <c:pt idx="187">
                  <c:v>0.1192</c:v>
                </c:pt>
                <c:pt idx="188">
                  <c:v>0.10879999999999999</c:v>
                </c:pt>
                <c:pt idx="189">
                  <c:v>0.128</c:v>
                </c:pt>
                <c:pt idx="190">
                  <c:v>0.10959999999999999</c:v>
                </c:pt>
                <c:pt idx="191">
                  <c:v>0.1216</c:v>
                </c:pt>
                <c:pt idx="192">
                  <c:v>0.1192</c:v>
                </c:pt>
                <c:pt idx="193">
                  <c:v>0.1176</c:v>
                </c:pt>
                <c:pt idx="194">
                  <c:v>0.1216</c:v>
                </c:pt>
                <c:pt idx="195">
                  <c:v>0.104</c:v>
                </c:pt>
                <c:pt idx="196">
                  <c:v>0.1176</c:v>
                </c:pt>
                <c:pt idx="197">
                  <c:v>9.0400000000000008E-2</c:v>
                </c:pt>
                <c:pt idx="198">
                  <c:v>7.5999999999999998E-2</c:v>
                </c:pt>
                <c:pt idx="199">
                  <c:v>5.9200000000000003E-2</c:v>
                </c:pt>
                <c:pt idx="200">
                  <c:v>4.48E-2</c:v>
                </c:pt>
                <c:pt idx="201">
                  <c:v>4.48E-2</c:v>
                </c:pt>
                <c:pt idx="202">
                  <c:v>3.8399999999999997E-2</c:v>
                </c:pt>
                <c:pt idx="203">
                  <c:v>2.64E-2</c:v>
                </c:pt>
                <c:pt idx="204">
                  <c:v>2.3199999999999998E-2</c:v>
                </c:pt>
                <c:pt idx="205">
                  <c:v>1.9199999999999998E-2</c:v>
                </c:pt>
                <c:pt idx="206">
                  <c:v>6.5420560747663545E-2</c:v>
                </c:pt>
                <c:pt idx="207">
                  <c:v>7.5700934579439244E-2</c:v>
                </c:pt>
                <c:pt idx="208">
                  <c:v>8.5981308411214943E-2</c:v>
                </c:pt>
                <c:pt idx="209">
                  <c:v>9.6261682242990657E-2</c:v>
                </c:pt>
                <c:pt idx="210">
                  <c:v>7.7570093457943926E-2</c:v>
                </c:pt>
                <c:pt idx="211">
                  <c:v>9.2523364485981308E-2</c:v>
                </c:pt>
                <c:pt idx="212">
                  <c:v>8.6915887850467291E-2</c:v>
                </c:pt>
                <c:pt idx="213">
                  <c:v>7.3831775700934577E-2</c:v>
                </c:pt>
                <c:pt idx="214">
                  <c:v>8.504672897196261E-2</c:v>
                </c:pt>
                <c:pt idx="215">
                  <c:v>8.0373831775700927E-2</c:v>
                </c:pt>
                <c:pt idx="216">
                  <c:v>7.6635514018691578E-2</c:v>
                </c:pt>
                <c:pt idx="217">
                  <c:v>8.0373831775700927E-2</c:v>
                </c:pt>
                <c:pt idx="218">
                  <c:v>8.8785046728971959E-2</c:v>
                </c:pt>
                <c:pt idx="219">
                  <c:v>8.3177570093457942E-2</c:v>
                </c:pt>
                <c:pt idx="220">
                  <c:v>8.6915887850467291E-2</c:v>
                </c:pt>
                <c:pt idx="221">
                  <c:v>7.9439252336448593E-2</c:v>
                </c:pt>
                <c:pt idx="222">
                  <c:v>7.0093457943925228E-2</c:v>
                </c:pt>
                <c:pt idx="223">
                  <c:v>6.1682242990654203E-2</c:v>
                </c:pt>
                <c:pt idx="224">
                  <c:v>5.700934579439252E-2</c:v>
                </c:pt>
                <c:pt idx="225">
                  <c:v>4.0186915887850463E-2</c:v>
                </c:pt>
                <c:pt idx="226">
                  <c:v>3.3644859813084113E-2</c:v>
                </c:pt>
                <c:pt idx="227">
                  <c:v>2.8037383177570093E-2</c:v>
                </c:pt>
                <c:pt idx="228">
                  <c:v>1.6822429906542057E-2</c:v>
                </c:pt>
              </c:numCache>
            </c:numRef>
          </c:yVal>
        </c:ser>
        <c:axId val="158342144"/>
        <c:axId val="158348416"/>
      </c:scatterChart>
      <c:valAx>
        <c:axId val="158342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distance from base</a:t>
                </a:r>
              </a:p>
            </c:rich>
          </c:tx>
        </c:title>
        <c:numFmt formatCode="General" sourceLinked="1"/>
        <c:tickLblPos val="nextTo"/>
        <c:crossAx val="158348416"/>
        <c:crosses val="autoZero"/>
        <c:crossBetween val="midCat"/>
      </c:valAx>
      <c:valAx>
        <c:axId val="158348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Leaf length / h</a:t>
                </a:r>
              </a:p>
            </c:rich>
          </c:tx>
        </c:title>
        <c:numFmt formatCode="General" sourceLinked="1"/>
        <c:tickLblPos val="nextTo"/>
        <c:crossAx val="1583421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(Fireweed_leaf_digitized!$C$20:$C$35,Fireweed_leaf_digitized!$C$20)</c:f>
              <c:numCache>
                <c:formatCode>0.00000</c:formatCode>
                <c:ptCount val="17"/>
                <c:pt idx="0">
                  <c:v>0</c:v>
                </c:pt>
                <c:pt idx="1">
                  <c:v>3.4174492168727214E-2</c:v>
                </c:pt>
                <c:pt idx="2">
                  <c:v>5.5737905713409856E-2</c:v>
                </c:pt>
                <c:pt idx="3">
                  <c:v>6.0154087585818854E-2</c:v>
                </c:pt>
                <c:pt idx="4">
                  <c:v>6.1337165853292262E-2</c:v>
                </c:pt>
                <c:pt idx="5">
                  <c:v>4.9815270396662566E-2</c:v>
                </c:pt>
                <c:pt idx="6">
                  <c:v>4.2106535713161364E-2</c:v>
                </c:pt>
                <c:pt idx="7">
                  <c:v>2.5532064155057266E-2</c:v>
                </c:pt>
                <c:pt idx="8">
                  <c:v>5.3075593894831656E-8</c:v>
                </c:pt>
                <c:pt idx="9">
                  <c:v>-3.369766653507468E-2</c:v>
                </c:pt>
                <c:pt idx="10">
                  <c:v>-4.6752144586844999E-2</c:v>
                </c:pt>
                <c:pt idx="11">
                  <c:v>-6.1541589544039023E-2</c:v>
                </c:pt>
                <c:pt idx="12">
                  <c:v>-6.5330766698001086E-2</c:v>
                </c:pt>
                <c:pt idx="13">
                  <c:v>-6.7544598616434665E-2</c:v>
                </c:pt>
                <c:pt idx="14">
                  <c:v>-6.1794086625965847E-2</c:v>
                </c:pt>
                <c:pt idx="15">
                  <c:v>-3.7236492137696461E-2</c:v>
                </c:pt>
                <c:pt idx="16">
                  <c:v>0</c:v>
                </c:pt>
              </c:numCache>
            </c:numRef>
          </c:xVal>
          <c:yVal>
            <c:numRef>
              <c:f>(Fireweed_leaf_digitized!$D$20:$D$35,Fireweed_leaf_digitized!$D$20)</c:f>
              <c:numCache>
                <c:formatCode>0.00000</c:formatCode>
                <c:ptCount val="17"/>
                <c:pt idx="0">
                  <c:v>0</c:v>
                </c:pt>
                <c:pt idx="1">
                  <c:v>5.075835323688626E-2</c:v>
                </c:pt>
                <c:pt idx="2">
                  <c:v>0.17415562414184527</c:v>
                </c:pt>
                <c:pt idx="3">
                  <c:v>0.32120389196925192</c:v>
                </c:pt>
                <c:pt idx="4">
                  <c:v>0.44989577378565809</c:v>
                </c:pt>
                <c:pt idx="5">
                  <c:v>0.64101293185298291</c:v>
                </c:pt>
                <c:pt idx="6">
                  <c:v>0.80247297178139021</c:v>
                </c:pt>
                <c:pt idx="7">
                  <c:v>0.88842718132792953</c:v>
                </c:pt>
                <c:pt idx="8">
                  <c:v>0.99999999999998834</c:v>
                </c:pt>
                <c:pt idx="9">
                  <c:v>0.88999313705284988</c:v>
                </c:pt>
                <c:pt idx="10">
                  <c:v>0.80328985915653384</c:v>
                </c:pt>
                <c:pt idx="11">
                  <c:v>0.6389722960249602</c:v>
                </c:pt>
                <c:pt idx="12">
                  <c:v>0.44901734475001159</c:v>
                </c:pt>
                <c:pt idx="13">
                  <c:v>0.31931348830498851</c:v>
                </c:pt>
                <c:pt idx="14">
                  <c:v>0.16706450466673081</c:v>
                </c:pt>
                <c:pt idx="15">
                  <c:v>6.0607896211616157E-2</c:v>
                </c:pt>
                <c:pt idx="16">
                  <c:v>0</c:v>
                </c:pt>
              </c:numCache>
            </c:numRef>
          </c:yVal>
        </c:ser>
        <c:ser>
          <c:idx val="1"/>
          <c:order val="1"/>
          <c:marker>
            <c:symbol val="none"/>
          </c:marker>
          <c:xVal>
            <c:numRef>
              <c:f>(Fireweed_leaf_digitized!$E$20:$E$35,Fireweed_leaf_digitized!$E$20)</c:f>
              <c:numCache>
                <c:formatCode>0.00000</c:formatCode>
                <c:ptCount val="17"/>
                <c:pt idx="0">
                  <c:v>0</c:v>
                </c:pt>
                <c:pt idx="1">
                  <c:v>3.4246575340858398E-2</c:v>
                </c:pt>
                <c:pt idx="2">
                  <c:v>6.7358324837374126E-2</c:v>
                </c:pt>
                <c:pt idx="3">
                  <c:v>7.4027207338114312E-2</c:v>
                </c:pt>
                <c:pt idx="4">
                  <c:v>7.1729066281787407E-2</c:v>
                </c:pt>
                <c:pt idx="5">
                  <c:v>5.3752285105194093E-2</c:v>
                </c:pt>
                <c:pt idx="6">
                  <c:v>4.3572089951777256E-2</c:v>
                </c:pt>
                <c:pt idx="7">
                  <c:v>3.4790247167623752E-2</c:v>
                </c:pt>
                <c:pt idx="8">
                  <c:v>3.0628894650503535E-11</c:v>
                </c:pt>
                <c:pt idx="9">
                  <c:v>-2.0642909685636274E-2</c:v>
                </c:pt>
                <c:pt idx="10">
                  <c:v>-2.730466985595676E-2</c:v>
                </c:pt>
                <c:pt idx="11">
                  <c:v>-4.7897723206551654E-2</c:v>
                </c:pt>
                <c:pt idx="12">
                  <c:v>-6.3847012163451372E-2</c:v>
                </c:pt>
                <c:pt idx="13">
                  <c:v>-6.9288478420604635E-2</c:v>
                </c:pt>
                <c:pt idx="14">
                  <c:v>-6.3609600904528552E-2</c:v>
                </c:pt>
                <c:pt idx="15">
                  <c:v>-4.7294698603349498E-2</c:v>
                </c:pt>
                <c:pt idx="16">
                  <c:v>0</c:v>
                </c:pt>
              </c:numCache>
            </c:numRef>
          </c:xVal>
          <c:yVal>
            <c:numRef>
              <c:f>(Fireweed_leaf_digitized!$F$20:$F$35,Fireweed_leaf_digitized!$F$20)</c:f>
              <c:numCache>
                <c:formatCode>0.00000</c:formatCode>
                <c:ptCount val="17"/>
                <c:pt idx="0">
                  <c:v>0</c:v>
                </c:pt>
                <c:pt idx="1">
                  <c:v>7.5342465747907053E-2</c:v>
                </c:pt>
                <c:pt idx="2">
                  <c:v>0.23851760403981778</c:v>
                </c:pt>
                <c:pt idx="3">
                  <c:v>0.34788585265597488</c:v>
                </c:pt>
                <c:pt idx="4">
                  <c:v>0.51738800122957063</c:v>
                </c:pt>
                <c:pt idx="5">
                  <c:v>0.62841100638478264</c:v>
                </c:pt>
                <c:pt idx="6">
                  <c:v>0.75942878848897866</c:v>
                </c:pt>
                <c:pt idx="7">
                  <c:v>0.85962346572857373</c:v>
                </c:pt>
                <c:pt idx="8">
                  <c:v>1.0000000000000353</c:v>
                </c:pt>
                <c:pt idx="9">
                  <c:v>0.86758386553085032</c:v>
                </c:pt>
                <c:pt idx="10">
                  <c:v>0.75975641604037381</c:v>
                </c:pt>
                <c:pt idx="11">
                  <c:v>0.6381258754558099</c:v>
                </c:pt>
                <c:pt idx="12">
                  <c:v>0.52109636523310676</c:v>
                </c:pt>
                <c:pt idx="13">
                  <c:v>0.34392583272161636</c:v>
                </c:pt>
                <c:pt idx="14">
                  <c:v>0.23912300277613865</c:v>
                </c:pt>
                <c:pt idx="15">
                  <c:v>0.10191353482049023</c:v>
                </c:pt>
                <c:pt idx="16">
                  <c:v>0</c:v>
                </c:pt>
              </c:numCache>
            </c:numRef>
          </c:yVal>
        </c:ser>
        <c:ser>
          <c:idx val="2"/>
          <c:order val="2"/>
          <c:marker>
            <c:symbol val="none"/>
          </c:marker>
          <c:xVal>
            <c:numRef>
              <c:f>(Fireweed_leaf_digitized!$G$20:$G$35,Fireweed_leaf_digitized!$G$20)</c:f>
              <c:numCache>
                <c:formatCode>0.00000</c:formatCode>
                <c:ptCount val="17"/>
                <c:pt idx="0">
                  <c:v>0</c:v>
                </c:pt>
                <c:pt idx="1">
                  <c:v>4.1700873366571779E-2</c:v>
                </c:pt>
                <c:pt idx="2">
                  <c:v>6.2882870773209892E-2</c:v>
                </c:pt>
                <c:pt idx="3">
                  <c:v>7.1707000495139242E-2</c:v>
                </c:pt>
                <c:pt idx="4">
                  <c:v>6.593127602508693E-2</c:v>
                </c:pt>
                <c:pt idx="5">
                  <c:v>5.4081389378128113E-2</c:v>
                </c:pt>
                <c:pt idx="6">
                  <c:v>4.3410673634384916E-2</c:v>
                </c:pt>
                <c:pt idx="7">
                  <c:v>2.8271602734264815E-2</c:v>
                </c:pt>
                <c:pt idx="8">
                  <c:v>-1.0379037054527065E-6</c:v>
                </c:pt>
                <c:pt idx="9">
                  <c:v>-3.013536345059762E-2</c:v>
                </c:pt>
                <c:pt idx="10">
                  <c:v>-5.2031110533287878E-2</c:v>
                </c:pt>
                <c:pt idx="11">
                  <c:v>-6.9772558009140409E-2</c:v>
                </c:pt>
                <c:pt idx="12">
                  <c:v>-7.4690716557625714E-2</c:v>
                </c:pt>
                <c:pt idx="13">
                  <c:v>-7.8623629714241236E-2</c:v>
                </c:pt>
                <c:pt idx="14">
                  <c:v>-7.3581047471281497E-2</c:v>
                </c:pt>
                <c:pt idx="15">
                  <c:v>-4.888847935342687E-2</c:v>
                </c:pt>
                <c:pt idx="16">
                  <c:v>0</c:v>
                </c:pt>
              </c:numCache>
            </c:numRef>
          </c:xVal>
          <c:yVal>
            <c:numRef>
              <c:f>(Fireweed_leaf_digitized!$H$20:$H$35,Fireweed_leaf_digitized!$H$20)</c:f>
              <c:numCache>
                <c:formatCode>0.00000</c:formatCode>
                <c:ptCount val="17"/>
                <c:pt idx="0">
                  <c:v>0</c:v>
                </c:pt>
                <c:pt idx="1">
                  <c:v>9.412686541420455E-2</c:v>
                </c:pt>
                <c:pt idx="2">
                  <c:v>0.21500190935885929</c:v>
                </c:pt>
                <c:pt idx="3">
                  <c:v>0.3485838869239431</c:v>
                </c:pt>
                <c:pt idx="4">
                  <c:v>0.53390127413872135</c:v>
                </c:pt>
                <c:pt idx="5">
                  <c:v>0.68309151854956096</c:v>
                </c:pt>
                <c:pt idx="6">
                  <c:v>0.81694499183209568</c:v>
                </c:pt>
                <c:pt idx="7">
                  <c:v>0.9299693083421009</c:v>
                </c:pt>
                <c:pt idx="8">
                  <c:v>1.0000009999999997</c:v>
                </c:pt>
                <c:pt idx="9">
                  <c:v>0.93635375133630927</c:v>
                </c:pt>
                <c:pt idx="10">
                  <c:v>0.864235213595555</c:v>
                </c:pt>
                <c:pt idx="11">
                  <c:v>0.69038741144790994</c:v>
                </c:pt>
                <c:pt idx="12">
                  <c:v>0.53725241076443675</c:v>
                </c:pt>
                <c:pt idx="13">
                  <c:v>0.35485574933584241</c:v>
                </c:pt>
                <c:pt idx="14">
                  <c:v>0.21690237937004414</c:v>
                </c:pt>
                <c:pt idx="15">
                  <c:v>8.9817425390696995E-2</c:v>
                </c:pt>
                <c:pt idx="16">
                  <c:v>0</c:v>
                </c:pt>
              </c:numCache>
            </c:numRef>
          </c:yVal>
        </c:ser>
        <c:ser>
          <c:idx val="3"/>
          <c:order val="3"/>
          <c:marker>
            <c:symbol val="none"/>
          </c:marker>
          <c:xVal>
            <c:numRef>
              <c:f>(Fireweed_leaf_digitized!$I$20:$I$35,Fireweed_leaf_digitized!$I$20)</c:f>
              <c:numCache>
                <c:formatCode>0.00000</c:formatCode>
                <c:ptCount val="17"/>
                <c:pt idx="0">
                  <c:v>0</c:v>
                </c:pt>
                <c:pt idx="1">
                  <c:v>4.9175545177614202E-2</c:v>
                </c:pt>
                <c:pt idx="2">
                  <c:v>8.7703024203701574E-2</c:v>
                </c:pt>
                <c:pt idx="3">
                  <c:v>8.90425556889273E-2</c:v>
                </c:pt>
                <c:pt idx="4">
                  <c:v>7.4576054693482136E-2</c:v>
                </c:pt>
                <c:pt idx="5">
                  <c:v>6.1341306855288463E-2</c:v>
                </c:pt>
                <c:pt idx="6">
                  <c:v>3.7874209599366437E-2</c:v>
                </c:pt>
                <c:pt idx="7">
                  <c:v>2.044050328139747E-2</c:v>
                </c:pt>
                <c:pt idx="8">
                  <c:v>-4.7463998835004618E-10</c:v>
                </c:pt>
                <c:pt idx="9">
                  <c:v>-1.8104572289559098E-2</c:v>
                </c:pt>
                <c:pt idx="10">
                  <c:v>-3.1803427012187385E-2</c:v>
                </c:pt>
                <c:pt idx="11">
                  <c:v>-5.4252128241518399E-2</c:v>
                </c:pt>
                <c:pt idx="12">
                  <c:v>-7.9353497861132341E-2</c:v>
                </c:pt>
                <c:pt idx="13">
                  <c:v>-9.3263510213833598E-2</c:v>
                </c:pt>
                <c:pt idx="14">
                  <c:v>-9.4644833323302036E-2</c:v>
                </c:pt>
                <c:pt idx="15">
                  <c:v>-7.090719026819492E-2</c:v>
                </c:pt>
                <c:pt idx="16">
                  <c:v>0</c:v>
                </c:pt>
              </c:numCache>
            </c:numRef>
          </c:xVal>
          <c:yVal>
            <c:numRef>
              <c:f>(Fireweed_leaf_digitized!$J$20:$J$35,Fireweed_leaf_digitized!$J$20)</c:f>
              <c:numCache>
                <c:formatCode>0.00000</c:formatCode>
                <c:ptCount val="17"/>
                <c:pt idx="0">
                  <c:v>0</c:v>
                </c:pt>
                <c:pt idx="1">
                  <c:v>0.11285718346612618</c:v>
                </c:pt>
                <c:pt idx="2">
                  <c:v>0.26904128422209445</c:v>
                </c:pt>
                <c:pt idx="3">
                  <c:v>0.42182266686719422</c:v>
                </c:pt>
                <c:pt idx="4">
                  <c:v>0.5928537922560545</c:v>
                </c:pt>
                <c:pt idx="5">
                  <c:v>0.75494810858106109</c:v>
                </c:pt>
                <c:pt idx="6">
                  <c:v>0.86985308163527664</c:v>
                </c:pt>
                <c:pt idx="7">
                  <c:v>0.93562650064722641</c:v>
                </c:pt>
                <c:pt idx="8">
                  <c:v>1.0000009999999999</c:v>
                </c:pt>
                <c:pt idx="9">
                  <c:v>0.93671308287790589</c:v>
                </c:pt>
                <c:pt idx="10">
                  <c:v>0.87181728797542191</c:v>
                </c:pt>
                <c:pt idx="11">
                  <c:v>0.75969035817940189</c:v>
                </c:pt>
                <c:pt idx="12">
                  <c:v>0.60609513861975461</c:v>
                </c:pt>
                <c:pt idx="13">
                  <c:v>0.42844553955737935</c:v>
                </c:pt>
                <c:pt idx="14">
                  <c:v>0.27418165400620775</c:v>
                </c:pt>
                <c:pt idx="15">
                  <c:v>0.11624230503130771</c:v>
                </c:pt>
                <c:pt idx="16">
                  <c:v>0</c:v>
                </c:pt>
              </c:numCache>
            </c:numRef>
          </c:yVal>
        </c:ser>
        <c:ser>
          <c:idx val="4"/>
          <c:order val="4"/>
          <c:marker>
            <c:symbol val="none"/>
          </c:marker>
          <c:xVal>
            <c:numRef>
              <c:f>(Fireweed_leaf_digitized!$K$20:$K$35,Fireweed_leaf_digitized!$K$20)</c:f>
              <c:numCache>
                <c:formatCode>0.00000</c:formatCode>
                <c:ptCount val="17"/>
                <c:pt idx="0">
                  <c:v>0</c:v>
                </c:pt>
                <c:pt idx="1">
                  <c:v>3.6826786895906731E-2</c:v>
                </c:pt>
                <c:pt idx="2">
                  <c:v>5.0469487937004585E-2</c:v>
                </c:pt>
                <c:pt idx="3">
                  <c:v>5.4563407720441479E-2</c:v>
                </c:pt>
                <c:pt idx="4">
                  <c:v>4.1464343748442656E-2</c:v>
                </c:pt>
                <c:pt idx="5">
                  <c:v>3.2163342662139126E-2</c:v>
                </c:pt>
                <c:pt idx="6">
                  <c:v>2.0820928995843067E-2</c:v>
                </c:pt>
                <c:pt idx="7">
                  <c:v>1.1379395878073366E-2</c:v>
                </c:pt>
                <c:pt idx="8">
                  <c:v>9.8235526926767566E-11</c:v>
                </c:pt>
                <c:pt idx="9">
                  <c:v>-1.7462953086071285E-2</c:v>
                </c:pt>
                <c:pt idx="10">
                  <c:v>-3.109825769384653E-2</c:v>
                </c:pt>
                <c:pt idx="11">
                  <c:v>-4.4752053358394162E-2</c:v>
                </c:pt>
                <c:pt idx="12">
                  <c:v>-5.8516795374181238E-2</c:v>
                </c:pt>
                <c:pt idx="13">
                  <c:v>-7.2366596240512324E-2</c:v>
                </c:pt>
                <c:pt idx="14">
                  <c:v>-6.8757142144499378E-2</c:v>
                </c:pt>
                <c:pt idx="15">
                  <c:v>-5.547686582673908E-2</c:v>
                </c:pt>
                <c:pt idx="16">
                  <c:v>0</c:v>
                </c:pt>
              </c:numCache>
            </c:numRef>
          </c:xVal>
          <c:yVal>
            <c:numRef>
              <c:f>(Fireweed_leaf_digitized!$L$20:$L$35,Fireweed_leaf_digitized!$L$20)</c:f>
              <c:numCache>
                <c:formatCode>0.00000</c:formatCode>
                <c:ptCount val="17"/>
                <c:pt idx="0">
                  <c:v>0</c:v>
                </c:pt>
                <c:pt idx="1">
                  <c:v>0.14992917924805799</c:v>
                </c:pt>
                <c:pt idx="2">
                  <c:v>0.24413371251604354</c:v>
                </c:pt>
                <c:pt idx="3">
                  <c:v>0.37297199343974102</c:v>
                </c:pt>
                <c:pt idx="4">
                  <c:v>0.56145872241101025</c:v>
                </c:pt>
                <c:pt idx="5">
                  <c:v>0.72493814741416984</c:v>
                </c:pt>
                <c:pt idx="6">
                  <c:v>0.82688303667197993</c:v>
                </c:pt>
                <c:pt idx="7">
                  <c:v>0.91728580885246946</c:v>
                </c:pt>
                <c:pt idx="8">
                  <c:v>0.99999999999999978</c:v>
                </c:pt>
                <c:pt idx="9">
                  <c:v>0.9192643518341479</c:v>
                </c:pt>
                <c:pt idx="10">
                  <c:v>0.82890595818989532</c:v>
                </c:pt>
                <c:pt idx="11">
                  <c:v>0.72893221548997256</c:v>
                </c:pt>
                <c:pt idx="12">
                  <c:v>0.57126637845710926</c:v>
                </c:pt>
                <c:pt idx="13">
                  <c:v>0.36936993576644428</c:v>
                </c:pt>
                <c:pt idx="14">
                  <c:v>0.24628607143136647</c:v>
                </c:pt>
                <c:pt idx="15">
                  <c:v>0.15202976320971914</c:v>
                </c:pt>
                <c:pt idx="16">
                  <c:v>0</c:v>
                </c:pt>
              </c:numCache>
            </c:numRef>
          </c:yVal>
        </c:ser>
        <c:axId val="159998336"/>
        <c:axId val="159999872"/>
      </c:scatterChart>
      <c:valAx>
        <c:axId val="159998336"/>
        <c:scaling>
          <c:orientation val="minMax"/>
        </c:scaling>
        <c:axPos val="b"/>
        <c:numFmt formatCode="0.00000" sourceLinked="1"/>
        <c:tickLblPos val="nextTo"/>
        <c:crossAx val="159999872"/>
        <c:crosses val="autoZero"/>
        <c:crossBetween val="midCat"/>
      </c:valAx>
      <c:valAx>
        <c:axId val="159999872"/>
        <c:scaling>
          <c:orientation val="minMax"/>
        </c:scaling>
        <c:axPos val="l"/>
        <c:numFmt formatCode="0.00000" sourceLinked="1"/>
        <c:tickLblPos val="nextTo"/>
        <c:crossAx val="159998336"/>
        <c:crosses val="autoZero"/>
        <c:crossBetween val="midCat"/>
      </c:valAx>
      <c:spPr>
        <a:noFill/>
        <a:ln w="25400">
          <a:noFill/>
        </a:ln>
      </c:spPr>
    </c:plotArea>
    <c:plotVisOnly val="1"/>
  </c:chart>
  <c:printSettings>
    <c:headerFooter/>
    <c:pageMargins b="0.75000000000000011" l="0.70000000000000007" r="0.70000000000000007" t="0.75000000000000011" header="0.30000000000000016" footer="0.30000000000000016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234230096237988"/>
                  <c:y val="-5.1807013706620011E-2"/>
                </c:manualLayout>
              </c:layout>
              <c:numFmt formatCode="General" sourceLinked="0"/>
            </c:trendlineLbl>
          </c:trendline>
          <c:xVal>
            <c:numRef>
              <c:f>Raspberry_shoot!$C$4:$C$13</c:f>
              <c:numCache>
                <c:formatCode>General</c:formatCode>
                <c:ptCount val="10"/>
                <c:pt idx="0">
                  <c:v>97</c:v>
                </c:pt>
                <c:pt idx="1">
                  <c:v>103</c:v>
                </c:pt>
                <c:pt idx="2">
                  <c:v>108</c:v>
                </c:pt>
                <c:pt idx="3">
                  <c:v>129</c:v>
                </c:pt>
                <c:pt idx="4">
                  <c:v>125</c:v>
                </c:pt>
                <c:pt idx="5">
                  <c:v>118</c:v>
                </c:pt>
                <c:pt idx="6">
                  <c:v>119.5</c:v>
                </c:pt>
                <c:pt idx="7">
                  <c:v>85</c:v>
                </c:pt>
                <c:pt idx="8">
                  <c:v>98</c:v>
                </c:pt>
                <c:pt idx="9">
                  <c:v>127</c:v>
                </c:pt>
              </c:numCache>
            </c:numRef>
          </c:xVal>
          <c:yVal>
            <c:numRef>
              <c:f>Raspberry_shoot!$G$4:$G$13</c:f>
              <c:numCache>
                <c:formatCode>General</c:formatCode>
                <c:ptCount val="10"/>
                <c:pt idx="0">
                  <c:v>38</c:v>
                </c:pt>
                <c:pt idx="1">
                  <c:v>31.5</c:v>
                </c:pt>
                <c:pt idx="2">
                  <c:v>40.5</c:v>
                </c:pt>
                <c:pt idx="3">
                  <c:v>39</c:v>
                </c:pt>
                <c:pt idx="4">
                  <c:v>45</c:v>
                </c:pt>
                <c:pt idx="5">
                  <c:v>46</c:v>
                </c:pt>
                <c:pt idx="6">
                  <c:v>46</c:v>
                </c:pt>
                <c:pt idx="7">
                  <c:v>35</c:v>
                </c:pt>
                <c:pt idx="8">
                  <c:v>38</c:v>
                </c:pt>
                <c:pt idx="9">
                  <c:v>55</c:v>
                </c:pt>
              </c:numCache>
            </c:numRef>
          </c:yVal>
        </c:ser>
        <c:axId val="159634944"/>
        <c:axId val="159636864"/>
      </c:scatterChart>
      <c:valAx>
        <c:axId val="159634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</a:t>
                </a:r>
              </a:p>
            </c:rich>
          </c:tx>
        </c:title>
        <c:numFmt formatCode="General" sourceLinked="1"/>
        <c:tickLblPos val="nextTo"/>
        <c:crossAx val="159636864"/>
        <c:crosses val="autoZero"/>
        <c:crossBetween val="midCat"/>
      </c:valAx>
      <c:valAx>
        <c:axId val="159636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"Latvusraja", cm</a:t>
                </a:r>
              </a:p>
            </c:rich>
          </c:tx>
        </c:title>
        <c:numFmt formatCode="General" sourceLinked="1"/>
        <c:tickLblPos val="nextTo"/>
        <c:crossAx val="1596349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0</xdr:row>
      <xdr:rowOff>38100</xdr:rowOff>
    </xdr:from>
    <xdr:to>
      <xdr:col>26</xdr:col>
      <xdr:colOff>161925</xdr:colOff>
      <xdr:row>11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</xdr:row>
      <xdr:rowOff>28575</xdr:rowOff>
    </xdr:from>
    <xdr:to>
      <xdr:col>18</xdr:col>
      <xdr:colOff>438150</xdr:colOff>
      <xdr:row>12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0</xdr:row>
      <xdr:rowOff>171450</xdr:rowOff>
    </xdr:from>
    <xdr:to>
      <xdr:col>25</xdr:col>
      <xdr:colOff>552450</xdr:colOff>
      <xdr:row>12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428625</xdr:colOff>
      <xdr:row>3</xdr:row>
      <xdr:rowOff>104775</xdr:rowOff>
    </xdr:from>
    <xdr:to>
      <xdr:col>22</xdr:col>
      <xdr:colOff>266700</xdr:colOff>
      <xdr:row>17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676275</xdr:rowOff>
    </xdr:from>
    <xdr:to>
      <xdr:col>15</xdr:col>
      <xdr:colOff>600075</xdr:colOff>
      <xdr:row>16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0</xdr:colOff>
      <xdr:row>57</xdr:row>
      <xdr:rowOff>0</xdr:rowOff>
    </xdr:from>
    <xdr:to>
      <xdr:col>64</xdr:col>
      <xdr:colOff>266700</xdr:colOff>
      <xdr:row>71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609598</xdr:colOff>
      <xdr:row>49</xdr:row>
      <xdr:rowOff>190499</xdr:rowOff>
    </xdr:from>
    <xdr:to>
      <xdr:col>24</xdr:col>
      <xdr:colOff>152399</xdr:colOff>
      <xdr:row>74</xdr:row>
      <xdr:rowOff>123824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361951</xdr:colOff>
      <xdr:row>2</xdr:row>
      <xdr:rowOff>76201</xdr:rowOff>
    </xdr:from>
    <xdr:to>
      <xdr:col>16</xdr:col>
      <xdr:colOff>447675</xdr:colOff>
      <xdr:row>36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</xdr:row>
      <xdr:rowOff>114300</xdr:rowOff>
    </xdr:from>
    <xdr:to>
      <xdr:col>24</xdr:col>
      <xdr:colOff>66675</xdr:colOff>
      <xdr:row>15</xdr:row>
      <xdr:rowOff>104774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38</xdr:row>
      <xdr:rowOff>57150</xdr:rowOff>
    </xdr:from>
    <xdr:to>
      <xdr:col>8</xdr:col>
      <xdr:colOff>161925</xdr:colOff>
      <xdr:row>52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40</xdr:row>
      <xdr:rowOff>85725</xdr:rowOff>
    </xdr:from>
    <xdr:to>
      <xdr:col>17</xdr:col>
      <xdr:colOff>333375</xdr:colOff>
      <xdr:row>54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171450</xdr:colOff>
      <xdr:row>0</xdr:row>
      <xdr:rowOff>133349</xdr:rowOff>
    </xdr:from>
    <xdr:to>
      <xdr:col>25</xdr:col>
      <xdr:colOff>266700</xdr:colOff>
      <xdr:row>15</xdr:row>
      <xdr:rowOff>180974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238125</xdr:colOff>
      <xdr:row>1</xdr:row>
      <xdr:rowOff>57151</xdr:rowOff>
    </xdr:from>
    <xdr:to>
      <xdr:col>20</xdr:col>
      <xdr:colOff>581025</xdr:colOff>
      <xdr:row>15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238125</xdr:colOff>
      <xdr:row>2</xdr:row>
      <xdr:rowOff>457200</xdr:rowOff>
    </xdr:from>
    <xdr:to>
      <xdr:col>21</xdr:col>
      <xdr:colOff>581025</xdr:colOff>
      <xdr:row>18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28576</xdr:colOff>
      <xdr:row>55</xdr:row>
      <xdr:rowOff>76201</xdr:rowOff>
    </xdr:from>
    <xdr:to>
      <xdr:col>16</xdr:col>
      <xdr:colOff>485775</xdr:colOff>
      <xdr:row>70</xdr:row>
      <xdr:rowOff>95249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114300</xdr:colOff>
      <xdr:row>186</xdr:row>
      <xdr:rowOff>142875</xdr:rowOff>
    </xdr:from>
    <xdr:to>
      <xdr:col>14</xdr:col>
      <xdr:colOff>419100</xdr:colOff>
      <xdr:row>201</xdr:row>
      <xdr:rowOff>28575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600075</xdr:colOff>
      <xdr:row>192</xdr:row>
      <xdr:rowOff>9525</xdr:rowOff>
    </xdr:from>
    <xdr:to>
      <xdr:col>25</xdr:col>
      <xdr:colOff>66675</xdr:colOff>
      <xdr:row>204</xdr:row>
      <xdr:rowOff>152400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247648</xdr:colOff>
      <xdr:row>22</xdr:row>
      <xdr:rowOff>171449</xdr:rowOff>
    </xdr:from>
    <xdr:to>
      <xdr:col>18</xdr:col>
      <xdr:colOff>504824</xdr:colOff>
      <xdr:row>45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128</xdr:row>
      <xdr:rowOff>0</xdr:rowOff>
    </xdr:from>
    <xdr:to>
      <xdr:col>17</xdr:col>
      <xdr:colOff>19050</xdr:colOff>
      <xdr:row>145</xdr:row>
      <xdr:rowOff>171450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76201</xdr:colOff>
      <xdr:row>22</xdr:row>
      <xdr:rowOff>0</xdr:rowOff>
    </xdr:from>
    <xdr:to>
      <xdr:col>37</xdr:col>
      <xdr:colOff>371475</xdr:colOff>
      <xdr:row>37</xdr:row>
      <xdr:rowOff>66675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476250</xdr:colOff>
      <xdr:row>6</xdr:row>
      <xdr:rowOff>0</xdr:rowOff>
    </xdr:from>
    <xdr:to>
      <xdr:col>38</xdr:col>
      <xdr:colOff>161924</xdr:colOff>
      <xdr:row>21</xdr:row>
      <xdr:rowOff>66675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28575</xdr:colOff>
      <xdr:row>21</xdr:row>
      <xdr:rowOff>152400</xdr:rowOff>
    </xdr:from>
    <xdr:to>
      <xdr:col>29</xdr:col>
      <xdr:colOff>323849</xdr:colOff>
      <xdr:row>37</xdr:row>
      <xdr:rowOff>28575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761999</xdr:colOff>
      <xdr:row>41</xdr:row>
      <xdr:rowOff>0</xdr:rowOff>
    </xdr:from>
    <xdr:to>
      <xdr:col>51</xdr:col>
      <xdr:colOff>276225</xdr:colOff>
      <xdr:row>66</xdr:row>
      <xdr:rowOff>133350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0</xdr:colOff>
      <xdr:row>41</xdr:row>
      <xdr:rowOff>0</xdr:rowOff>
    </xdr:from>
    <xdr:to>
      <xdr:col>57</xdr:col>
      <xdr:colOff>228601</xdr:colOff>
      <xdr:row>66</xdr:row>
      <xdr:rowOff>133350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57</xdr:col>
      <xdr:colOff>409575</xdr:colOff>
      <xdr:row>41</xdr:row>
      <xdr:rowOff>9525</xdr:rowOff>
    </xdr:from>
    <xdr:to>
      <xdr:col>63</xdr:col>
      <xdr:colOff>476251</xdr:colOff>
      <xdr:row>66</xdr:row>
      <xdr:rowOff>142875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66675</xdr:colOff>
      <xdr:row>0</xdr:row>
      <xdr:rowOff>285750</xdr:rowOff>
    </xdr:from>
    <xdr:to>
      <xdr:col>30</xdr:col>
      <xdr:colOff>371475</xdr:colOff>
      <xdr:row>9</xdr:row>
      <xdr:rowOff>38100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419100</xdr:colOff>
      <xdr:row>9</xdr:row>
      <xdr:rowOff>38100</xdr:rowOff>
    </xdr:from>
    <xdr:to>
      <xdr:col>30</xdr:col>
      <xdr:colOff>114300</xdr:colOff>
      <xdr:row>23</xdr:row>
      <xdr:rowOff>114300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O279"/>
  <sheetViews>
    <sheetView tabSelected="1" workbookViewId="0"/>
  </sheetViews>
  <sheetFormatPr defaultRowHeight="15"/>
  <sheetData>
    <row r="2" spans="2:8">
      <c r="B2" s="9" t="s">
        <v>7</v>
      </c>
      <c r="C2" s="10"/>
      <c r="D2" s="1"/>
      <c r="E2" s="1"/>
      <c r="F2" s="1"/>
      <c r="G2" s="1"/>
      <c r="H2" s="2"/>
    </row>
    <row r="3" spans="2:8" ht="64.5" customHeight="1">
      <c r="B3" s="12"/>
      <c r="C3" s="3" t="s">
        <v>23</v>
      </c>
      <c r="D3" s="3" t="s">
        <v>26</v>
      </c>
      <c r="E3" s="3" t="s">
        <v>24</v>
      </c>
      <c r="F3" s="3" t="s">
        <v>25</v>
      </c>
      <c r="G3" s="3"/>
      <c r="H3" s="4" t="s">
        <v>0</v>
      </c>
    </row>
    <row r="4" spans="2:8">
      <c r="B4" s="12">
        <v>1</v>
      </c>
      <c r="C4" s="5">
        <v>129</v>
      </c>
      <c r="D4" s="5">
        <v>0.63300000000000001</v>
      </c>
      <c r="E4" s="5">
        <v>24</v>
      </c>
      <c r="F4" s="5">
        <v>109</v>
      </c>
      <c r="G4" s="5">
        <f>F4-E4</f>
        <v>85</v>
      </c>
      <c r="H4" s="6">
        <v>76</v>
      </c>
    </row>
    <row r="5" spans="2:8">
      <c r="B5" s="12">
        <v>2</v>
      </c>
      <c r="C5" s="5">
        <v>121</v>
      </c>
      <c r="D5" s="5">
        <v>0.53900000000000003</v>
      </c>
      <c r="E5" s="5">
        <v>24</v>
      </c>
      <c r="F5" s="5">
        <v>90</v>
      </c>
      <c r="G5" s="5">
        <f t="shared" ref="G5:G13" si="0">F5-E5</f>
        <v>66</v>
      </c>
      <c r="H5" s="6">
        <v>46</v>
      </c>
    </row>
    <row r="6" spans="2:8">
      <c r="B6" s="12">
        <v>3</v>
      </c>
      <c r="C6" s="5">
        <v>134</v>
      </c>
      <c r="D6" s="5">
        <v>0.82799999999999996</v>
      </c>
      <c r="E6" s="5">
        <v>27</v>
      </c>
      <c r="F6" s="5">
        <v>114</v>
      </c>
      <c r="G6" s="5">
        <f t="shared" si="0"/>
        <v>87</v>
      </c>
      <c r="H6" s="6">
        <v>71</v>
      </c>
    </row>
    <row r="7" spans="2:8">
      <c r="B7" s="12">
        <v>4</v>
      </c>
      <c r="C7" s="5">
        <v>129</v>
      </c>
      <c r="D7" s="5">
        <v>0.752</v>
      </c>
      <c r="E7" s="5">
        <v>20.5</v>
      </c>
      <c r="F7" s="5">
        <v>103</v>
      </c>
      <c r="G7" s="5">
        <f t="shared" si="0"/>
        <v>82.5</v>
      </c>
      <c r="H7" s="6">
        <v>90</v>
      </c>
    </row>
    <row r="8" spans="2:8">
      <c r="B8" s="12">
        <v>5</v>
      </c>
      <c r="C8" s="5">
        <v>89</v>
      </c>
      <c r="D8" s="5">
        <v>0.58599999999999997</v>
      </c>
      <c r="E8" s="5">
        <v>31.5</v>
      </c>
      <c r="F8" s="5">
        <v>79</v>
      </c>
      <c r="G8" s="5">
        <f t="shared" si="0"/>
        <v>47.5</v>
      </c>
      <c r="H8" s="6">
        <v>48</v>
      </c>
    </row>
    <row r="9" spans="2:8">
      <c r="B9" s="12">
        <v>6</v>
      </c>
      <c r="C9" s="5">
        <v>143</v>
      </c>
      <c r="D9" s="5">
        <v>0.74199999999999999</v>
      </c>
      <c r="E9" s="5">
        <v>25</v>
      </c>
      <c r="F9" s="5">
        <v>111</v>
      </c>
      <c r="G9" s="5">
        <f t="shared" si="0"/>
        <v>86</v>
      </c>
      <c r="H9" s="6">
        <v>86</v>
      </c>
    </row>
    <row r="10" spans="2:8">
      <c r="B10" s="12">
        <v>7</v>
      </c>
      <c r="C10" s="5">
        <v>96</v>
      </c>
      <c r="D10" s="5">
        <v>0.40799999999999997</v>
      </c>
      <c r="E10" s="5">
        <v>27.5</v>
      </c>
      <c r="F10" s="5">
        <v>73</v>
      </c>
      <c r="G10" s="5">
        <f t="shared" si="0"/>
        <v>45.5</v>
      </c>
      <c r="H10" s="6">
        <v>40</v>
      </c>
    </row>
    <row r="11" spans="2:8">
      <c r="B11" s="12">
        <v>8</v>
      </c>
      <c r="C11" s="5">
        <v>110</v>
      </c>
      <c r="D11" s="5">
        <v>0.52400000000000002</v>
      </c>
      <c r="E11" s="5">
        <v>23</v>
      </c>
      <c r="F11" s="5">
        <v>98</v>
      </c>
      <c r="G11" s="5">
        <f t="shared" si="0"/>
        <v>75</v>
      </c>
      <c r="H11" s="6">
        <v>54</v>
      </c>
    </row>
    <row r="12" spans="2:8">
      <c r="B12" s="12">
        <v>9</v>
      </c>
      <c r="C12" s="5">
        <v>125</v>
      </c>
      <c r="D12" s="5">
        <v>0.75600000000000001</v>
      </c>
      <c r="E12" s="5">
        <v>30</v>
      </c>
      <c r="F12" s="5">
        <v>113</v>
      </c>
      <c r="G12" s="5">
        <f t="shared" si="0"/>
        <v>83</v>
      </c>
      <c r="H12" s="6">
        <v>72</v>
      </c>
    </row>
    <row r="13" spans="2:8">
      <c r="B13" s="13">
        <v>10</v>
      </c>
      <c r="C13" s="7">
        <v>107</v>
      </c>
      <c r="D13" s="7">
        <v>0.56100000000000005</v>
      </c>
      <c r="E13" s="7">
        <v>33</v>
      </c>
      <c r="F13" s="7">
        <v>98</v>
      </c>
      <c r="G13" s="7">
        <f t="shared" si="0"/>
        <v>65</v>
      </c>
      <c r="H13" s="8">
        <v>66</v>
      </c>
    </row>
    <row r="19" spans="2:41">
      <c r="B19" s="9" t="s">
        <v>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2"/>
    </row>
    <row r="20" spans="2:41">
      <c r="B20" s="17" t="s">
        <v>9</v>
      </c>
      <c r="C20" s="11"/>
      <c r="D20" s="11"/>
      <c r="E20" s="11"/>
      <c r="F20" s="18" t="s">
        <v>10</v>
      </c>
      <c r="G20" s="11"/>
      <c r="H20" s="11"/>
      <c r="I20" s="11"/>
      <c r="J20" s="18" t="s">
        <v>11</v>
      </c>
      <c r="K20" s="11"/>
      <c r="L20" s="11"/>
      <c r="M20" s="11"/>
      <c r="N20" s="18" t="s">
        <v>12</v>
      </c>
      <c r="O20" s="11"/>
      <c r="P20" s="11"/>
      <c r="Q20" s="11"/>
      <c r="R20" s="18" t="s">
        <v>13</v>
      </c>
      <c r="S20" s="11"/>
      <c r="T20" s="11"/>
      <c r="U20" s="11"/>
      <c r="V20" s="18" t="s">
        <v>14</v>
      </c>
      <c r="W20" s="11"/>
      <c r="X20" s="11"/>
      <c r="Y20" s="11"/>
      <c r="Z20" s="18" t="s">
        <v>15</v>
      </c>
      <c r="AA20" s="11"/>
      <c r="AB20" s="11"/>
      <c r="AC20" s="11"/>
      <c r="AD20" s="18" t="s">
        <v>16</v>
      </c>
      <c r="AE20" s="11"/>
      <c r="AF20" s="11"/>
      <c r="AG20" s="11"/>
      <c r="AH20" s="18" t="s">
        <v>17</v>
      </c>
      <c r="AI20" s="11"/>
      <c r="AJ20" s="11"/>
      <c r="AK20" s="11"/>
      <c r="AL20" s="18" t="s">
        <v>18</v>
      </c>
      <c r="AM20" s="11"/>
      <c r="AN20" s="11"/>
      <c r="AO20" s="14"/>
    </row>
    <row r="21" spans="2:41">
      <c r="B21" s="12" t="s">
        <v>21</v>
      </c>
      <c r="C21" s="11" t="s">
        <v>22</v>
      </c>
      <c r="D21" s="38"/>
      <c r="E21" s="38"/>
      <c r="F21" s="38" t="s">
        <v>19</v>
      </c>
      <c r="G21" s="38" t="s">
        <v>20</v>
      </c>
      <c r="H21" s="38"/>
      <c r="I21" s="38"/>
      <c r="J21" s="38" t="s">
        <v>19</v>
      </c>
      <c r="K21" s="38" t="s">
        <v>20</v>
      </c>
      <c r="L21" s="38"/>
      <c r="M21" s="38"/>
      <c r="N21" s="38" t="s">
        <v>19</v>
      </c>
      <c r="O21" s="38" t="s">
        <v>20</v>
      </c>
      <c r="P21" s="38"/>
      <c r="Q21" s="38"/>
      <c r="R21" s="38" t="s">
        <v>19</v>
      </c>
      <c r="S21" s="38" t="s">
        <v>20</v>
      </c>
      <c r="T21" s="38"/>
      <c r="U21" s="38"/>
      <c r="V21" s="38" t="s">
        <v>19</v>
      </c>
      <c r="W21" s="38" t="s">
        <v>20</v>
      </c>
      <c r="X21" s="38"/>
      <c r="Y21" s="38"/>
      <c r="Z21" s="38" t="s">
        <v>19</v>
      </c>
      <c r="AA21" s="38" t="s">
        <v>20</v>
      </c>
      <c r="AB21" s="38"/>
      <c r="AC21" s="38"/>
      <c r="AD21" s="38" t="s">
        <v>19</v>
      </c>
      <c r="AE21" s="38" t="s">
        <v>20</v>
      </c>
      <c r="AF21" s="38"/>
      <c r="AG21" s="38"/>
      <c r="AH21" s="38" t="s">
        <v>19</v>
      </c>
      <c r="AI21" s="38" t="s">
        <v>20</v>
      </c>
      <c r="AJ21" s="38"/>
      <c r="AK21" s="38"/>
      <c r="AL21" s="38" t="s">
        <v>19</v>
      </c>
      <c r="AM21" s="38" t="s">
        <v>20</v>
      </c>
      <c r="AN21" s="38"/>
      <c r="AO21" s="39"/>
    </row>
    <row r="22" spans="2:41">
      <c r="B22" s="12">
        <v>24</v>
      </c>
      <c r="C22" s="11">
        <v>7.6</v>
      </c>
      <c r="D22" s="11">
        <f>B22/$C$4</f>
        <v>0.18604651162790697</v>
      </c>
      <c r="E22" s="11">
        <f>C22/$C$4</f>
        <v>5.8914728682170542E-2</v>
      </c>
      <c r="F22" s="11">
        <v>27</v>
      </c>
      <c r="G22" s="11">
        <v>10.7</v>
      </c>
      <c r="H22" s="11">
        <f>F22/$C$5</f>
        <v>0.2231404958677686</v>
      </c>
      <c r="I22" s="11">
        <f>G22/$C$5</f>
        <v>8.8429752066115697E-2</v>
      </c>
      <c r="J22" s="11">
        <v>28.5</v>
      </c>
      <c r="K22" s="11">
        <v>11.4</v>
      </c>
      <c r="L22" s="11">
        <f>J22/$C$6</f>
        <v>0.21268656716417911</v>
      </c>
      <c r="M22" s="11">
        <f>K22/$C$6</f>
        <v>8.5074626865671646E-2</v>
      </c>
      <c r="N22" s="11">
        <v>22.5</v>
      </c>
      <c r="O22" s="11">
        <v>8</v>
      </c>
      <c r="P22" s="11">
        <f>N22/$C$7</f>
        <v>0.1744186046511628</v>
      </c>
      <c r="Q22" s="11">
        <f>O22/$C$7</f>
        <v>6.2015503875968991E-2</v>
      </c>
      <c r="R22" s="11">
        <v>32</v>
      </c>
      <c r="S22" s="11">
        <v>7.3</v>
      </c>
      <c r="T22" s="11">
        <f>R22/$C$8</f>
        <v>0.3595505617977528</v>
      </c>
      <c r="U22" s="11">
        <f>S22/$C$8</f>
        <v>8.202247191011236E-2</v>
      </c>
      <c r="V22" s="11">
        <v>28</v>
      </c>
      <c r="W22" s="11">
        <v>11.4</v>
      </c>
      <c r="X22" s="11">
        <f>V22/$C$9</f>
        <v>0.19580419580419581</v>
      </c>
      <c r="Y22" s="11">
        <f>W22/$C$9</f>
        <v>7.9720279720279716E-2</v>
      </c>
      <c r="Z22" s="11">
        <v>27.5</v>
      </c>
      <c r="AA22" s="11">
        <v>8.8000000000000007</v>
      </c>
      <c r="AB22" s="11">
        <f>Z22/$C$10</f>
        <v>0.28645833333333331</v>
      </c>
      <c r="AC22" s="11">
        <f>AA22/$C$10</f>
        <v>9.1666666666666674E-2</v>
      </c>
      <c r="AD22" s="11">
        <v>25.5</v>
      </c>
      <c r="AE22" s="11">
        <v>7.8</v>
      </c>
      <c r="AF22" s="11">
        <f>AD22/$C$11</f>
        <v>0.23181818181818181</v>
      </c>
      <c r="AG22" s="11">
        <f>AE22/$C$11</f>
        <v>7.0909090909090908E-2</v>
      </c>
      <c r="AH22" s="11">
        <v>31</v>
      </c>
      <c r="AI22" s="11">
        <v>8</v>
      </c>
      <c r="AJ22" s="11">
        <f>AH22/$C$12</f>
        <v>0.248</v>
      </c>
      <c r="AK22" s="11">
        <f>AI22/$C$12</f>
        <v>6.4000000000000001E-2</v>
      </c>
      <c r="AL22" s="11">
        <v>34</v>
      </c>
      <c r="AM22" s="11">
        <v>7</v>
      </c>
      <c r="AN22" s="11">
        <f>AL22/$C$13</f>
        <v>0.31775700934579437</v>
      </c>
      <c r="AO22" s="14">
        <f>AM22/$C$13</f>
        <v>6.5420560747663545E-2</v>
      </c>
    </row>
    <row r="23" spans="2:41">
      <c r="B23" s="12">
        <v>25</v>
      </c>
      <c r="C23" s="11">
        <v>6.8</v>
      </c>
      <c r="D23" s="11">
        <f t="shared" ref="D23:D47" si="1">B23/$C$4</f>
        <v>0.19379844961240311</v>
      </c>
      <c r="E23" s="11">
        <f t="shared" ref="E23:E47" si="2">C23/$C$4</f>
        <v>5.2713178294573643E-2</v>
      </c>
      <c r="F23" s="11">
        <v>29.5</v>
      </c>
      <c r="G23" s="11">
        <v>8.1999999999999993</v>
      </c>
      <c r="H23" s="11">
        <f t="shared" ref="H23:H37" si="3">F23/$C$5</f>
        <v>0.24380165289256198</v>
      </c>
      <c r="I23" s="11">
        <f t="shared" ref="I23:I37" si="4">G23/$C$5</f>
        <v>6.7768595041322308E-2</v>
      </c>
      <c r="J23" s="11">
        <v>31.5</v>
      </c>
      <c r="K23" s="11">
        <v>13.8</v>
      </c>
      <c r="L23" s="11">
        <f t="shared" ref="L23:L44" si="5">J23/$C$6</f>
        <v>0.23507462686567165</v>
      </c>
      <c r="M23" s="11">
        <f t="shared" ref="M23:M44" si="6">K23/$C$6</f>
        <v>0.10298507462686568</v>
      </c>
      <c r="N23" s="11">
        <v>24</v>
      </c>
      <c r="O23" s="11">
        <v>7.9</v>
      </c>
      <c r="P23" s="11">
        <f t="shared" ref="P23:P44" si="7">N23/$C$7</f>
        <v>0.18604651162790697</v>
      </c>
      <c r="Q23" s="11">
        <f t="shared" ref="Q23:Q44" si="8">O23/$C$7</f>
        <v>6.1240310077519386E-2</v>
      </c>
      <c r="R23" s="11">
        <v>34</v>
      </c>
      <c r="S23" s="11">
        <v>7.9</v>
      </c>
      <c r="T23" s="11">
        <f t="shared" ref="T23:T45" si="9">R23/$C$8</f>
        <v>0.38202247191011235</v>
      </c>
      <c r="U23" s="11">
        <f t="shared" ref="U23:U45" si="10">S23/$C$8</f>
        <v>8.8764044943820231E-2</v>
      </c>
      <c r="V23" s="11">
        <v>31</v>
      </c>
      <c r="W23" s="11">
        <v>9.3000000000000007</v>
      </c>
      <c r="X23" s="11">
        <f t="shared" ref="X23:X43" si="11">V23/$C$9</f>
        <v>0.21678321678321677</v>
      </c>
      <c r="Y23" s="11">
        <f t="shared" ref="Y23:Y43" si="12">W23/$C$9</f>
        <v>6.5034965034965045E-2</v>
      </c>
      <c r="Z23" s="11">
        <v>30</v>
      </c>
      <c r="AA23" s="11">
        <v>10</v>
      </c>
      <c r="AB23" s="11">
        <f t="shared" ref="AB23:AB41" si="13">Z23/$C$10</f>
        <v>0.3125</v>
      </c>
      <c r="AC23" s="11">
        <f t="shared" ref="AC23:AC41" si="14">AA23/$C$10</f>
        <v>0.10416666666666667</v>
      </c>
      <c r="AD23" s="11">
        <v>28.5</v>
      </c>
      <c r="AE23" s="11">
        <v>6.8</v>
      </c>
      <c r="AF23" s="11">
        <f t="shared" ref="AF23:AF49" si="15">AD23/$C$11</f>
        <v>0.25909090909090909</v>
      </c>
      <c r="AG23" s="11">
        <f t="shared" ref="AG23:AG49" si="16">AE23/$C$11</f>
        <v>6.1818181818181814E-2</v>
      </c>
      <c r="AH23" s="11">
        <v>33</v>
      </c>
      <c r="AI23" s="11">
        <v>9.9</v>
      </c>
      <c r="AJ23" s="11">
        <f t="shared" ref="AJ23:AJ45" si="17">AH23/$C$12</f>
        <v>0.26400000000000001</v>
      </c>
      <c r="AK23" s="11">
        <f t="shared" ref="AK23:AK45" si="18">AI23/$C$12</f>
        <v>7.9200000000000007E-2</v>
      </c>
      <c r="AL23" s="11">
        <v>37</v>
      </c>
      <c r="AM23" s="11">
        <v>8.1</v>
      </c>
      <c r="AN23" s="11">
        <f t="shared" ref="AN23:AN44" si="19">AL23/$C$13</f>
        <v>0.34579439252336447</v>
      </c>
      <c r="AO23" s="14">
        <f t="shared" ref="AO23:AO43" si="20">AM23/$C$13</f>
        <v>7.5700934579439244E-2</v>
      </c>
    </row>
    <row r="24" spans="2:41">
      <c r="B24" s="12">
        <v>29.5</v>
      </c>
      <c r="C24" s="11">
        <v>7.6</v>
      </c>
      <c r="D24" s="11">
        <f t="shared" si="1"/>
        <v>0.22868217054263565</v>
      </c>
      <c r="E24" s="11">
        <f t="shared" si="2"/>
        <v>5.8914728682170542E-2</v>
      </c>
      <c r="F24" s="11">
        <v>35</v>
      </c>
      <c r="G24" s="11">
        <v>9.8000000000000007</v>
      </c>
      <c r="H24" s="11">
        <f t="shared" si="3"/>
        <v>0.28925619834710742</v>
      </c>
      <c r="I24" s="11">
        <f t="shared" si="4"/>
        <v>8.0991735537190093E-2</v>
      </c>
      <c r="J24" s="11">
        <v>35</v>
      </c>
      <c r="K24" s="11">
        <v>13.5</v>
      </c>
      <c r="L24" s="11">
        <f t="shared" si="5"/>
        <v>0.26119402985074625</v>
      </c>
      <c r="M24" s="11">
        <f t="shared" si="6"/>
        <v>0.10074626865671642</v>
      </c>
      <c r="N24" s="11">
        <v>28.5</v>
      </c>
      <c r="O24" s="11">
        <v>5.9</v>
      </c>
      <c r="P24" s="11">
        <f t="shared" si="7"/>
        <v>0.22093023255813954</v>
      </c>
      <c r="Q24" s="11">
        <f t="shared" si="8"/>
        <v>4.5736434108527131E-2</v>
      </c>
      <c r="R24" s="11">
        <v>35</v>
      </c>
      <c r="S24" s="11">
        <v>9.5</v>
      </c>
      <c r="T24" s="11">
        <f t="shared" si="9"/>
        <v>0.39325842696629215</v>
      </c>
      <c r="U24" s="11">
        <f t="shared" si="10"/>
        <v>0.10674157303370786</v>
      </c>
      <c r="V24" s="11">
        <v>33.5</v>
      </c>
      <c r="W24" s="11">
        <v>9.1999999999999993</v>
      </c>
      <c r="X24" s="11">
        <f t="shared" si="11"/>
        <v>0.23426573426573427</v>
      </c>
      <c r="Y24" s="11">
        <f t="shared" si="12"/>
        <v>6.433566433566433E-2</v>
      </c>
      <c r="Z24" s="11">
        <v>32</v>
      </c>
      <c r="AA24" s="11">
        <v>7.1</v>
      </c>
      <c r="AB24" s="11">
        <f t="shared" si="13"/>
        <v>0.33333333333333331</v>
      </c>
      <c r="AC24" s="11">
        <f t="shared" si="14"/>
        <v>7.3958333333333334E-2</v>
      </c>
      <c r="AD24" s="11">
        <v>30.5</v>
      </c>
      <c r="AE24" s="11">
        <v>5.5</v>
      </c>
      <c r="AF24" s="11">
        <f t="shared" si="15"/>
        <v>0.27727272727272728</v>
      </c>
      <c r="AG24" s="11">
        <f t="shared" si="16"/>
        <v>0.05</v>
      </c>
      <c r="AH24" s="11">
        <v>35</v>
      </c>
      <c r="AI24" s="11">
        <v>12.2</v>
      </c>
      <c r="AJ24" s="11">
        <f t="shared" si="17"/>
        <v>0.28000000000000003</v>
      </c>
      <c r="AK24" s="11">
        <f t="shared" si="18"/>
        <v>9.7599999999999992E-2</v>
      </c>
      <c r="AL24" s="11">
        <v>40</v>
      </c>
      <c r="AM24" s="11">
        <v>9.1999999999999993</v>
      </c>
      <c r="AN24" s="11">
        <f t="shared" si="19"/>
        <v>0.37383177570093457</v>
      </c>
      <c r="AO24" s="14">
        <f t="shared" si="20"/>
        <v>8.5981308411214943E-2</v>
      </c>
    </row>
    <row r="25" spans="2:41">
      <c r="B25" s="12">
        <v>32.5</v>
      </c>
      <c r="C25" s="11">
        <v>10.3</v>
      </c>
      <c r="D25" s="11">
        <f t="shared" si="1"/>
        <v>0.25193798449612403</v>
      </c>
      <c r="E25" s="11">
        <f t="shared" si="2"/>
        <v>7.9844961240310083E-2</v>
      </c>
      <c r="F25" s="11">
        <v>37</v>
      </c>
      <c r="G25" s="11">
        <v>8.3000000000000007</v>
      </c>
      <c r="H25" s="11">
        <f t="shared" si="3"/>
        <v>0.30578512396694213</v>
      </c>
      <c r="I25" s="11">
        <f t="shared" si="4"/>
        <v>6.859504132231406E-2</v>
      </c>
      <c r="J25" s="11">
        <v>37</v>
      </c>
      <c r="K25" s="11">
        <v>12.6</v>
      </c>
      <c r="L25" s="11">
        <f t="shared" si="5"/>
        <v>0.27611940298507465</v>
      </c>
      <c r="M25" s="11">
        <f t="shared" si="6"/>
        <v>9.4029850746268656E-2</v>
      </c>
      <c r="N25" s="11">
        <v>29</v>
      </c>
      <c r="O25" s="11">
        <v>7.2</v>
      </c>
      <c r="P25" s="11">
        <f t="shared" si="7"/>
        <v>0.22480620155038761</v>
      </c>
      <c r="Q25" s="11">
        <f t="shared" si="8"/>
        <v>5.5813953488372092E-2</v>
      </c>
      <c r="R25" s="11">
        <v>37</v>
      </c>
      <c r="S25" s="11">
        <v>9.6999999999999993</v>
      </c>
      <c r="T25" s="11">
        <f t="shared" si="9"/>
        <v>0.4157303370786517</v>
      </c>
      <c r="U25" s="11">
        <f t="shared" si="10"/>
        <v>0.10898876404494381</v>
      </c>
      <c r="V25" s="11">
        <v>36.5</v>
      </c>
      <c r="W25" s="11">
        <v>9.6999999999999993</v>
      </c>
      <c r="X25" s="11">
        <f t="shared" si="11"/>
        <v>0.25524475524475526</v>
      </c>
      <c r="Y25" s="11">
        <f t="shared" si="12"/>
        <v>6.7832167832167833E-2</v>
      </c>
      <c r="Z25" s="11">
        <v>34</v>
      </c>
      <c r="AA25" s="11">
        <v>6.1</v>
      </c>
      <c r="AB25" s="11">
        <f t="shared" si="13"/>
        <v>0.35416666666666669</v>
      </c>
      <c r="AC25" s="11">
        <f t="shared" si="14"/>
        <v>6.3541666666666663E-2</v>
      </c>
      <c r="AD25" s="11">
        <v>33</v>
      </c>
      <c r="AE25" s="11">
        <v>7.2</v>
      </c>
      <c r="AF25" s="11">
        <f t="shared" si="15"/>
        <v>0.3</v>
      </c>
      <c r="AG25" s="11">
        <f t="shared" si="16"/>
        <v>6.545454545454546E-2</v>
      </c>
      <c r="AH25" s="11">
        <v>38</v>
      </c>
      <c r="AI25" s="11">
        <v>11.9</v>
      </c>
      <c r="AJ25" s="11">
        <f t="shared" si="17"/>
        <v>0.30399999999999999</v>
      </c>
      <c r="AK25" s="11">
        <f t="shared" si="18"/>
        <v>9.5200000000000007E-2</v>
      </c>
      <c r="AL25" s="11">
        <v>43.5</v>
      </c>
      <c r="AM25" s="11">
        <v>10.3</v>
      </c>
      <c r="AN25" s="11">
        <f t="shared" si="19"/>
        <v>0.40654205607476634</v>
      </c>
      <c r="AO25" s="14">
        <f t="shared" si="20"/>
        <v>9.6261682242990657E-2</v>
      </c>
    </row>
    <row r="26" spans="2:41">
      <c r="B26" s="12">
        <v>35</v>
      </c>
      <c r="C26" s="11">
        <v>9.6999999999999993</v>
      </c>
      <c r="D26" s="11">
        <f t="shared" si="1"/>
        <v>0.27131782945736432</v>
      </c>
      <c r="E26" s="11">
        <f t="shared" si="2"/>
        <v>7.5193798449612395E-2</v>
      </c>
      <c r="F26" s="11">
        <v>43</v>
      </c>
      <c r="G26" s="11">
        <v>9.5</v>
      </c>
      <c r="H26" s="11">
        <f t="shared" si="3"/>
        <v>0.35537190082644626</v>
      </c>
      <c r="I26" s="11">
        <f t="shared" si="4"/>
        <v>7.8512396694214878E-2</v>
      </c>
      <c r="J26" s="11">
        <v>39</v>
      </c>
      <c r="K26" s="11">
        <v>14.2</v>
      </c>
      <c r="L26" s="11">
        <f t="shared" si="5"/>
        <v>0.29104477611940299</v>
      </c>
      <c r="M26" s="11">
        <f t="shared" si="6"/>
        <v>0.10597014925373134</v>
      </c>
      <c r="N26" s="11">
        <v>32</v>
      </c>
      <c r="O26" s="11">
        <v>8.8000000000000007</v>
      </c>
      <c r="P26" s="11">
        <f t="shared" si="7"/>
        <v>0.24806201550387597</v>
      </c>
      <c r="Q26" s="11">
        <f t="shared" si="8"/>
        <v>6.8217054263565891E-2</v>
      </c>
      <c r="R26" s="11">
        <v>38</v>
      </c>
      <c r="S26" s="11">
        <v>8.3000000000000007</v>
      </c>
      <c r="T26" s="11">
        <f t="shared" si="9"/>
        <v>0.42696629213483145</v>
      </c>
      <c r="U26" s="11">
        <f t="shared" si="10"/>
        <v>9.3258426966292149E-2</v>
      </c>
      <c r="V26" s="11">
        <v>39</v>
      </c>
      <c r="W26" s="11">
        <v>9.6</v>
      </c>
      <c r="X26" s="11">
        <f t="shared" si="11"/>
        <v>0.27272727272727271</v>
      </c>
      <c r="Y26" s="11">
        <f t="shared" si="12"/>
        <v>6.7132867132867133E-2</v>
      </c>
      <c r="Z26" s="11">
        <v>35.5</v>
      </c>
      <c r="AA26" s="11">
        <v>8.3000000000000007</v>
      </c>
      <c r="AB26" s="11">
        <f t="shared" si="13"/>
        <v>0.36979166666666669</v>
      </c>
      <c r="AC26" s="11">
        <f t="shared" si="14"/>
        <v>8.6458333333333345E-2</v>
      </c>
      <c r="AD26" s="11">
        <v>35</v>
      </c>
      <c r="AE26" s="11">
        <v>8.1</v>
      </c>
      <c r="AF26" s="11">
        <f t="shared" si="15"/>
        <v>0.31818181818181818</v>
      </c>
      <c r="AG26" s="11">
        <f t="shared" si="16"/>
        <v>7.3636363636363639E-2</v>
      </c>
      <c r="AH26" s="11">
        <v>40</v>
      </c>
      <c r="AI26" s="11">
        <v>12.8</v>
      </c>
      <c r="AJ26" s="11">
        <f t="shared" si="17"/>
        <v>0.32</v>
      </c>
      <c r="AK26" s="11">
        <f t="shared" si="18"/>
        <v>0.1024</v>
      </c>
      <c r="AL26" s="11">
        <v>45.5</v>
      </c>
      <c r="AM26" s="11">
        <v>8.3000000000000007</v>
      </c>
      <c r="AN26" s="11">
        <f t="shared" si="19"/>
        <v>0.42523364485981308</v>
      </c>
      <c r="AO26" s="14">
        <f t="shared" si="20"/>
        <v>7.7570093457943926E-2</v>
      </c>
    </row>
    <row r="27" spans="2:41">
      <c r="B27" s="12">
        <v>39</v>
      </c>
      <c r="C27" s="11">
        <v>9.3000000000000007</v>
      </c>
      <c r="D27" s="11">
        <f t="shared" si="1"/>
        <v>0.30232558139534882</v>
      </c>
      <c r="E27" s="11">
        <f t="shared" si="2"/>
        <v>7.2093023255813959E-2</v>
      </c>
      <c r="F27" s="11">
        <v>45</v>
      </c>
      <c r="G27" s="11">
        <v>9.9</v>
      </c>
      <c r="H27" s="11">
        <f t="shared" si="3"/>
        <v>0.37190082644628097</v>
      </c>
      <c r="I27" s="11">
        <f t="shared" si="4"/>
        <v>8.1818181818181818E-2</v>
      </c>
      <c r="J27" s="11">
        <v>43</v>
      </c>
      <c r="K27" s="11">
        <v>13.7</v>
      </c>
      <c r="L27" s="11">
        <f t="shared" si="5"/>
        <v>0.32089552238805968</v>
      </c>
      <c r="M27" s="11">
        <f t="shared" si="6"/>
        <v>0.10223880597014925</v>
      </c>
      <c r="N27" s="11">
        <v>34</v>
      </c>
      <c r="O27" s="11">
        <v>8.1</v>
      </c>
      <c r="P27" s="11">
        <f t="shared" si="7"/>
        <v>0.26356589147286824</v>
      </c>
      <c r="Q27" s="11">
        <f t="shared" si="8"/>
        <v>6.2790697674418597E-2</v>
      </c>
      <c r="R27" s="11">
        <v>39</v>
      </c>
      <c r="S27" s="11">
        <v>10.5</v>
      </c>
      <c r="T27" s="11">
        <f t="shared" si="9"/>
        <v>0.43820224719101125</v>
      </c>
      <c r="U27" s="11">
        <f t="shared" si="10"/>
        <v>0.11797752808988764</v>
      </c>
      <c r="V27" s="11">
        <v>42.5</v>
      </c>
      <c r="W27" s="11">
        <v>9.1</v>
      </c>
      <c r="X27" s="11">
        <f t="shared" si="11"/>
        <v>0.29720279720279719</v>
      </c>
      <c r="Y27" s="11">
        <f t="shared" si="12"/>
        <v>6.363636363636363E-2</v>
      </c>
      <c r="Z27" s="11">
        <v>38</v>
      </c>
      <c r="AA27" s="11">
        <v>10.9</v>
      </c>
      <c r="AB27" s="11">
        <f t="shared" si="13"/>
        <v>0.39583333333333331</v>
      </c>
      <c r="AC27" s="11">
        <f t="shared" si="14"/>
        <v>0.11354166666666667</v>
      </c>
      <c r="AD27" s="11">
        <v>36</v>
      </c>
      <c r="AE27" s="11">
        <v>6</v>
      </c>
      <c r="AF27" s="11">
        <f t="shared" si="15"/>
        <v>0.32727272727272727</v>
      </c>
      <c r="AG27" s="11">
        <f t="shared" si="16"/>
        <v>5.4545454545454543E-2</v>
      </c>
      <c r="AH27" s="11">
        <v>44</v>
      </c>
      <c r="AI27" s="11">
        <v>14.9</v>
      </c>
      <c r="AJ27" s="11">
        <f t="shared" si="17"/>
        <v>0.35199999999999998</v>
      </c>
      <c r="AK27" s="11">
        <f t="shared" si="18"/>
        <v>0.1192</v>
      </c>
      <c r="AL27" s="11">
        <v>47.5</v>
      </c>
      <c r="AM27" s="11">
        <v>9.9</v>
      </c>
      <c r="AN27" s="11">
        <f t="shared" si="19"/>
        <v>0.44392523364485981</v>
      </c>
      <c r="AO27" s="14">
        <f t="shared" si="20"/>
        <v>9.2523364485981308E-2</v>
      </c>
    </row>
    <row r="28" spans="2:41">
      <c r="B28" s="12">
        <v>41.5</v>
      </c>
      <c r="C28" s="11">
        <v>10</v>
      </c>
      <c r="D28" s="11">
        <f t="shared" si="1"/>
        <v>0.32170542635658916</v>
      </c>
      <c r="E28" s="11">
        <f t="shared" si="2"/>
        <v>7.7519379844961239E-2</v>
      </c>
      <c r="F28" s="11">
        <v>52</v>
      </c>
      <c r="G28" s="11">
        <v>10.5</v>
      </c>
      <c r="H28" s="11">
        <f t="shared" si="3"/>
        <v>0.42975206611570249</v>
      </c>
      <c r="I28" s="11">
        <f t="shared" si="4"/>
        <v>8.6776859504132234E-2</v>
      </c>
      <c r="J28" s="11">
        <v>46</v>
      </c>
      <c r="K28" s="11">
        <v>14.9</v>
      </c>
      <c r="L28" s="11">
        <f t="shared" si="5"/>
        <v>0.34328358208955223</v>
      </c>
      <c r="M28" s="11">
        <f t="shared" si="6"/>
        <v>0.11119402985074626</v>
      </c>
      <c r="N28" s="11">
        <v>37.5</v>
      </c>
      <c r="O28" s="11">
        <v>8.1</v>
      </c>
      <c r="P28" s="11">
        <f t="shared" si="7"/>
        <v>0.29069767441860467</v>
      </c>
      <c r="Q28" s="11">
        <f t="shared" si="8"/>
        <v>6.2790697674418597E-2</v>
      </c>
      <c r="R28" s="11">
        <v>40</v>
      </c>
      <c r="S28" s="11">
        <v>8.6</v>
      </c>
      <c r="T28" s="11">
        <f t="shared" si="9"/>
        <v>0.449438202247191</v>
      </c>
      <c r="U28" s="11">
        <f t="shared" si="10"/>
        <v>9.662921348314607E-2</v>
      </c>
      <c r="V28" s="11">
        <v>45</v>
      </c>
      <c r="W28" s="11">
        <v>10.9</v>
      </c>
      <c r="X28" s="11">
        <f t="shared" si="11"/>
        <v>0.31468531468531469</v>
      </c>
      <c r="Y28" s="11">
        <f t="shared" si="12"/>
        <v>7.6223776223776227E-2</v>
      </c>
      <c r="Z28" s="11">
        <v>41</v>
      </c>
      <c r="AA28" s="11">
        <v>10.7</v>
      </c>
      <c r="AB28" s="11">
        <f t="shared" si="13"/>
        <v>0.42708333333333331</v>
      </c>
      <c r="AC28" s="11">
        <f t="shared" si="14"/>
        <v>0.11145833333333333</v>
      </c>
      <c r="AD28" s="11">
        <v>42</v>
      </c>
      <c r="AE28" s="11">
        <v>8.8000000000000007</v>
      </c>
      <c r="AF28" s="11">
        <f t="shared" si="15"/>
        <v>0.38181818181818183</v>
      </c>
      <c r="AG28" s="11">
        <f t="shared" si="16"/>
        <v>0.08</v>
      </c>
      <c r="AH28" s="11">
        <v>46.5</v>
      </c>
      <c r="AI28" s="11">
        <v>13.6</v>
      </c>
      <c r="AJ28" s="11">
        <f t="shared" si="17"/>
        <v>0.372</v>
      </c>
      <c r="AK28" s="11">
        <f t="shared" si="18"/>
        <v>0.10879999999999999</v>
      </c>
      <c r="AL28" s="11">
        <v>50.5</v>
      </c>
      <c r="AM28" s="11">
        <v>9.3000000000000007</v>
      </c>
      <c r="AN28" s="11">
        <f t="shared" si="19"/>
        <v>0.4719626168224299</v>
      </c>
      <c r="AO28" s="14">
        <f t="shared" si="20"/>
        <v>8.6915887850467291E-2</v>
      </c>
    </row>
    <row r="29" spans="2:41">
      <c r="B29" s="12">
        <v>45.5</v>
      </c>
      <c r="C29" s="11">
        <v>10.1</v>
      </c>
      <c r="D29" s="11">
        <f t="shared" si="1"/>
        <v>0.35271317829457366</v>
      </c>
      <c r="E29" s="11">
        <f t="shared" si="2"/>
        <v>7.8294573643410845E-2</v>
      </c>
      <c r="F29" s="11">
        <v>57</v>
      </c>
      <c r="G29" s="11">
        <v>10</v>
      </c>
      <c r="H29" s="11">
        <f t="shared" si="3"/>
        <v>0.47107438016528924</v>
      </c>
      <c r="I29" s="11">
        <f t="shared" si="4"/>
        <v>8.2644628099173556E-2</v>
      </c>
      <c r="J29" s="11">
        <v>48.5</v>
      </c>
      <c r="K29" s="11">
        <v>14.8</v>
      </c>
      <c r="L29" s="11">
        <f t="shared" si="5"/>
        <v>0.36194029850746268</v>
      </c>
      <c r="M29" s="11">
        <f t="shared" si="6"/>
        <v>0.11044776119402985</v>
      </c>
      <c r="N29" s="11">
        <v>40.1</v>
      </c>
      <c r="O29" s="11">
        <v>8.8000000000000007</v>
      </c>
      <c r="P29" s="11">
        <f t="shared" si="7"/>
        <v>0.3108527131782946</v>
      </c>
      <c r="Q29" s="11">
        <f t="shared" si="8"/>
        <v>6.8217054263565891E-2</v>
      </c>
      <c r="R29" s="11">
        <v>41.5</v>
      </c>
      <c r="S29" s="11">
        <v>9.1</v>
      </c>
      <c r="T29" s="11">
        <f t="shared" si="9"/>
        <v>0.46629213483146065</v>
      </c>
      <c r="U29" s="11">
        <f t="shared" si="10"/>
        <v>0.10224719101123596</v>
      </c>
      <c r="V29" s="11">
        <v>49</v>
      </c>
      <c r="W29" s="11">
        <v>11.1</v>
      </c>
      <c r="X29" s="11">
        <f t="shared" si="11"/>
        <v>0.34265734265734266</v>
      </c>
      <c r="Y29" s="11">
        <f t="shared" si="12"/>
        <v>7.7622377622377614E-2</v>
      </c>
      <c r="Z29" s="11">
        <v>44</v>
      </c>
      <c r="AA29" s="11">
        <v>10.6</v>
      </c>
      <c r="AB29" s="11">
        <f t="shared" si="13"/>
        <v>0.45833333333333331</v>
      </c>
      <c r="AC29" s="11">
        <f t="shared" si="14"/>
        <v>0.11041666666666666</v>
      </c>
      <c r="AD29" s="11">
        <v>43.5</v>
      </c>
      <c r="AE29" s="11">
        <v>8.8000000000000007</v>
      </c>
      <c r="AF29" s="11">
        <f t="shared" si="15"/>
        <v>0.39545454545454545</v>
      </c>
      <c r="AG29" s="11">
        <f t="shared" si="16"/>
        <v>0.08</v>
      </c>
      <c r="AH29" s="11">
        <v>51</v>
      </c>
      <c r="AI29" s="11">
        <v>16</v>
      </c>
      <c r="AJ29" s="11">
        <f t="shared" si="17"/>
        <v>0.40799999999999997</v>
      </c>
      <c r="AK29" s="11">
        <f t="shared" si="18"/>
        <v>0.128</v>
      </c>
      <c r="AL29" s="11">
        <v>52</v>
      </c>
      <c r="AM29" s="11">
        <v>7.9</v>
      </c>
      <c r="AN29" s="11">
        <f t="shared" si="19"/>
        <v>0.48598130841121495</v>
      </c>
      <c r="AO29" s="14">
        <f t="shared" si="20"/>
        <v>7.3831775700934577E-2</v>
      </c>
    </row>
    <row r="30" spans="2:41">
      <c r="B30" s="12">
        <v>47</v>
      </c>
      <c r="C30" s="11">
        <v>10.5</v>
      </c>
      <c r="D30" s="11">
        <f t="shared" si="1"/>
        <v>0.36434108527131781</v>
      </c>
      <c r="E30" s="11">
        <f t="shared" si="2"/>
        <v>8.1395348837209308E-2</v>
      </c>
      <c r="F30" s="11">
        <v>63.5</v>
      </c>
      <c r="G30" s="11">
        <v>9.8000000000000007</v>
      </c>
      <c r="H30" s="11">
        <f t="shared" si="3"/>
        <v>0.52479338842975209</v>
      </c>
      <c r="I30" s="11">
        <f t="shared" si="4"/>
        <v>8.0991735537190093E-2</v>
      </c>
      <c r="J30" s="11">
        <v>51.5</v>
      </c>
      <c r="K30" s="11">
        <v>15.2</v>
      </c>
      <c r="L30" s="11">
        <f t="shared" si="5"/>
        <v>0.38432835820895522</v>
      </c>
      <c r="M30" s="11">
        <f t="shared" si="6"/>
        <v>0.11343283582089551</v>
      </c>
      <c r="N30" s="11">
        <v>44.5</v>
      </c>
      <c r="O30" s="11">
        <v>8.6</v>
      </c>
      <c r="P30" s="11">
        <f t="shared" si="7"/>
        <v>0.34496124031007752</v>
      </c>
      <c r="Q30" s="11">
        <f t="shared" si="8"/>
        <v>6.6666666666666666E-2</v>
      </c>
      <c r="R30" s="11">
        <v>44</v>
      </c>
      <c r="S30" s="11">
        <v>9.8000000000000007</v>
      </c>
      <c r="T30" s="11">
        <f t="shared" si="9"/>
        <v>0.4943820224719101</v>
      </c>
      <c r="U30" s="11">
        <f t="shared" si="10"/>
        <v>0.11011235955056181</v>
      </c>
      <c r="V30" s="11">
        <v>54</v>
      </c>
      <c r="W30" s="11">
        <v>11.3</v>
      </c>
      <c r="X30" s="11">
        <f t="shared" si="11"/>
        <v>0.3776223776223776</v>
      </c>
      <c r="Y30" s="11">
        <f t="shared" si="12"/>
        <v>7.9020979020979029E-2</v>
      </c>
      <c r="Z30" s="11">
        <v>47.5</v>
      </c>
      <c r="AA30" s="11">
        <v>9.9</v>
      </c>
      <c r="AB30" s="11">
        <f t="shared" si="13"/>
        <v>0.49479166666666669</v>
      </c>
      <c r="AC30" s="11">
        <f t="shared" si="14"/>
        <v>0.10312500000000001</v>
      </c>
      <c r="AD30" s="11">
        <v>47</v>
      </c>
      <c r="AE30" s="11">
        <v>8.1</v>
      </c>
      <c r="AF30" s="11">
        <f t="shared" si="15"/>
        <v>0.42727272727272725</v>
      </c>
      <c r="AG30" s="11">
        <f t="shared" si="16"/>
        <v>7.3636363636363639E-2</v>
      </c>
      <c r="AH30" s="11">
        <v>55</v>
      </c>
      <c r="AI30" s="11">
        <v>13.7</v>
      </c>
      <c r="AJ30" s="11">
        <f t="shared" si="17"/>
        <v>0.44</v>
      </c>
      <c r="AK30" s="11">
        <f t="shared" si="18"/>
        <v>0.10959999999999999</v>
      </c>
      <c r="AL30" s="11">
        <v>54.5</v>
      </c>
      <c r="AM30" s="11">
        <v>9.1</v>
      </c>
      <c r="AN30" s="11">
        <f t="shared" si="19"/>
        <v>0.50934579439252337</v>
      </c>
      <c r="AO30" s="14">
        <f t="shared" si="20"/>
        <v>8.504672897196261E-2</v>
      </c>
    </row>
    <row r="31" spans="2:41">
      <c r="B31" s="12">
        <v>51</v>
      </c>
      <c r="C31" s="11">
        <v>12.6</v>
      </c>
      <c r="D31" s="11">
        <f t="shared" si="1"/>
        <v>0.39534883720930231</v>
      </c>
      <c r="E31" s="11">
        <f t="shared" si="2"/>
        <v>9.7674418604651161E-2</v>
      </c>
      <c r="F31" s="11">
        <v>68</v>
      </c>
      <c r="G31" s="11">
        <v>9.5</v>
      </c>
      <c r="H31" s="11">
        <f t="shared" si="3"/>
        <v>0.56198347107438018</v>
      </c>
      <c r="I31" s="11">
        <f t="shared" si="4"/>
        <v>7.8512396694214878E-2</v>
      </c>
      <c r="J31" s="11">
        <v>56</v>
      </c>
      <c r="K31" s="11">
        <v>11.4</v>
      </c>
      <c r="L31" s="11">
        <f t="shared" si="5"/>
        <v>0.41791044776119401</v>
      </c>
      <c r="M31" s="11">
        <f t="shared" si="6"/>
        <v>8.5074626865671646E-2</v>
      </c>
      <c r="N31" s="11">
        <v>47.5</v>
      </c>
      <c r="O31" s="11">
        <v>6.3</v>
      </c>
      <c r="P31" s="11">
        <f t="shared" si="7"/>
        <v>0.36821705426356588</v>
      </c>
      <c r="Q31" s="11">
        <f t="shared" si="8"/>
        <v>4.8837209302325581E-2</v>
      </c>
      <c r="R31" s="11">
        <v>46</v>
      </c>
      <c r="S31" s="11">
        <v>11</v>
      </c>
      <c r="T31" s="11">
        <f t="shared" si="9"/>
        <v>0.5168539325842697</v>
      </c>
      <c r="U31" s="11">
        <f t="shared" si="10"/>
        <v>0.12359550561797752</v>
      </c>
      <c r="V31" s="11">
        <v>57.5</v>
      </c>
      <c r="W31" s="11">
        <v>12.6</v>
      </c>
      <c r="X31" s="11">
        <f t="shared" si="11"/>
        <v>0.40209790209790208</v>
      </c>
      <c r="Y31" s="11">
        <f t="shared" si="12"/>
        <v>8.8111888111888109E-2</v>
      </c>
      <c r="Z31" s="11">
        <v>50</v>
      </c>
      <c r="AA31" s="11">
        <v>11.2</v>
      </c>
      <c r="AB31" s="11">
        <f t="shared" si="13"/>
        <v>0.52083333333333337</v>
      </c>
      <c r="AC31" s="11">
        <f t="shared" si="14"/>
        <v>0.11666666666666665</v>
      </c>
      <c r="AD31" s="11">
        <v>48</v>
      </c>
      <c r="AE31" s="11">
        <v>9.1</v>
      </c>
      <c r="AF31" s="11">
        <f t="shared" si="15"/>
        <v>0.43636363636363634</v>
      </c>
      <c r="AG31" s="11">
        <f t="shared" si="16"/>
        <v>8.2727272727272719E-2</v>
      </c>
      <c r="AH31" s="11">
        <v>59</v>
      </c>
      <c r="AI31" s="11">
        <v>15.2</v>
      </c>
      <c r="AJ31" s="11">
        <f t="shared" si="17"/>
        <v>0.47199999999999998</v>
      </c>
      <c r="AK31" s="11">
        <f t="shared" si="18"/>
        <v>0.1216</v>
      </c>
      <c r="AL31" s="11">
        <v>57</v>
      </c>
      <c r="AM31" s="11">
        <v>8.6</v>
      </c>
      <c r="AN31" s="11">
        <f t="shared" si="19"/>
        <v>0.53271028037383172</v>
      </c>
      <c r="AO31" s="14">
        <f t="shared" si="20"/>
        <v>8.0373831775700927E-2</v>
      </c>
    </row>
    <row r="32" spans="2:41">
      <c r="B32" s="12">
        <v>54.5</v>
      </c>
      <c r="C32" s="11">
        <v>13.4</v>
      </c>
      <c r="D32" s="11">
        <f t="shared" si="1"/>
        <v>0.42248062015503873</v>
      </c>
      <c r="E32" s="11">
        <f t="shared" si="2"/>
        <v>0.10387596899224806</v>
      </c>
      <c r="F32" s="11">
        <v>74.5</v>
      </c>
      <c r="G32" s="11">
        <v>8.8000000000000007</v>
      </c>
      <c r="H32" s="11">
        <f t="shared" si="3"/>
        <v>0.61570247933884292</v>
      </c>
      <c r="I32" s="11">
        <f t="shared" si="4"/>
        <v>7.2727272727272738E-2</v>
      </c>
      <c r="J32" s="11">
        <v>60.5</v>
      </c>
      <c r="K32" s="11">
        <v>12.3</v>
      </c>
      <c r="L32" s="11">
        <f t="shared" si="5"/>
        <v>0.45149253731343286</v>
      </c>
      <c r="M32" s="11">
        <f t="shared" si="6"/>
        <v>9.1791044776119407E-2</v>
      </c>
      <c r="N32" s="11">
        <v>50</v>
      </c>
      <c r="O32" s="11">
        <v>8.3000000000000007</v>
      </c>
      <c r="P32" s="11">
        <f t="shared" si="7"/>
        <v>0.38759689922480622</v>
      </c>
      <c r="Q32" s="11">
        <f t="shared" si="8"/>
        <v>6.4341085271317836E-2</v>
      </c>
      <c r="R32" s="11">
        <v>47</v>
      </c>
      <c r="S32" s="11">
        <v>10</v>
      </c>
      <c r="T32" s="11">
        <f t="shared" si="9"/>
        <v>0.5280898876404494</v>
      </c>
      <c r="U32" s="11">
        <f t="shared" si="10"/>
        <v>0.11235955056179775</v>
      </c>
      <c r="V32" s="11">
        <v>63</v>
      </c>
      <c r="W32" s="11">
        <v>13.3</v>
      </c>
      <c r="X32" s="11">
        <f t="shared" si="11"/>
        <v>0.44055944055944057</v>
      </c>
      <c r="Y32" s="11">
        <f t="shared" si="12"/>
        <v>9.3006993006993013E-2</v>
      </c>
      <c r="Z32" s="11">
        <v>52</v>
      </c>
      <c r="AA32" s="11">
        <v>10.4</v>
      </c>
      <c r="AB32" s="11">
        <f t="shared" si="13"/>
        <v>0.54166666666666663</v>
      </c>
      <c r="AC32" s="11">
        <f t="shared" si="14"/>
        <v>0.10833333333333334</v>
      </c>
      <c r="AD32" s="11">
        <v>52</v>
      </c>
      <c r="AE32" s="11">
        <v>8.1999999999999993</v>
      </c>
      <c r="AF32" s="11">
        <f t="shared" si="15"/>
        <v>0.47272727272727272</v>
      </c>
      <c r="AG32" s="11">
        <f t="shared" si="16"/>
        <v>7.454545454545454E-2</v>
      </c>
      <c r="AH32" s="11">
        <v>63.5</v>
      </c>
      <c r="AI32" s="11">
        <v>14.9</v>
      </c>
      <c r="AJ32" s="11">
        <f t="shared" si="17"/>
        <v>0.50800000000000001</v>
      </c>
      <c r="AK32" s="11">
        <f t="shared" si="18"/>
        <v>0.1192</v>
      </c>
      <c r="AL32" s="11">
        <v>61</v>
      </c>
      <c r="AM32" s="11">
        <v>8.1999999999999993</v>
      </c>
      <c r="AN32" s="11">
        <f t="shared" si="19"/>
        <v>0.57009345794392519</v>
      </c>
      <c r="AO32" s="14">
        <f t="shared" si="20"/>
        <v>7.6635514018691578E-2</v>
      </c>
    </row>
    <row r="33" spans="2:41">
      <c r="B33" s="12">
        <v>58.5</v>
      </c>
      <c r="C33" s="11">
        <v>12.1</v>
      </c>
      <c r="D33" s="11">
        <f t="shared" si="1"/>
        <v>0.45348837209302323</v>
      </c>
      <c r="E33" s="11">
        <f t="shared" si="2"/>
        <v>9.3798449612403093E-2</v>
      </c>
      <c r="F33" s="11">
        <v>78</v>
      </c>
      <c r="G33" s="11">
        <v>8.5</v>
      </c>
      <c r="H33" s="11">
        <f t="shared" si="3"/>
        <v>0.64462809917355368</v>
      </c>
      <c r="I33" s="11">
        <f t="shared" si="4"/>
        <v>7.0247933884297523E-2</v>
      </c>
      <c r="J33" s="11">
        <v>64</v>
      </c>
      <c r="K33" s="11">
        <v>12.9</v>
      </c>
      <c r="L33" s="11">
        <f t="shared" si="5"/>
        <v>0.47761194029850745</v>
      </c>
      <c r="M33" s="11">
        <f t="shared" si="6"/>
        <v>9.6268656716417919E-2</v>
      </c>
      <c r="N33" s="11">
        <v>55.5</v>
      </c>
      <c r="O33" s="11">
        <v>11.6</v>
      </c>
      <c r="P33" s="11">
        <f t="shared" si="7"/>
        <v>0.43023255813953487</v>
      </c>
      <c r="Q33" s="11">
        <f t="shared" si="8"/>
        <v>8.9922480620155038E-2</v>
      </c>
      <c r="R33" s="11">
        <v>51</v>
      </c>
      <c r="S33" s="11">
        <v>9.5</v>
      </c>
      <c r="T33" s="11">
        <f t="shared" si="9"/>
        <v>0.5730337078651685</v>
      </c>
      <c r="U33" s="11">
        <f t="shared" si="10"/>
        <v>0.10674157303370786</v>
      </c>
      <c r="V33" s="11">
        <v>65.5</v>
      </c>
      <c r="W33" s="11">
        <v>14.7</v>
      </c>
      <c r="X33" s="11">
        <f t="shared" si="11"/>
        <v>0.45804195804195802</v>
      </c>
      <c r="Y33" s="11">
        <f t="shared" si="12"/>
        <v>0.10279720279720279</v>
      </c>
      <c r="Z33" s="11">
        <v>55</v>
      </c>
      <c r="AA33" s="11">
        <v>9.9</v>
      </c>
      <c r="AB33" s="11">
        <f t="shared" si="13"/>
        <v>0.57291666666666663</v>
      </c>
      <c r="AC33" s="11">
        <f t="shared" si="14"/>
        <v>0.10312500000000001</v>
      </c>
      <c r="AD33" s="11">
        <v>54</v>
      </c>
      <c r="AE33" s="11">
        <v>9.4</v>
      </c>
      <c r="AF33" s="11">
        <f t="shared" si="15"/>
        <v>0.49090909090909091</v>
      </c>
      <c r="AG33" s="11">
        <f t="shared" si="16"/>
        <v>8.5454545454545464E-2</v>
      </c>
      <c r="AH33" s="11">
        <v>69.5</v>
      </c>
      <c r="AI33" s="11">
        <v>14.7</v>
      </c>
      <c r="AJ33" s="11">
        <f t="shared" si="17"/>
        <v>0.55600000000000005</v>
      </c>
      <c r="AK33" s="11">
        <f t="shared" si="18"/>
        <v>0.1176</v>
      </c>
      <c r="AL33" s="11">
        <v>64.5</v>
      </c>
      <c r="AM33" s="11">
        <v>8.6</v>
      </c>
      <c r="AN33" s="11">
        <f t="shared" si="19"/>
        <v>0.60280373831775702</v>
      </c>
      <c r="AO33" s="14">
        <f t="shared" si="20"/>
        <v>8.0373831775700927E-2</v>
      </c>
    </row>
    <row r="34" spans="2:41">
      <c r="B34" s="12">
        <v>64</v>
      </c>
      <c r="C34" s="11">
        <v>9.6</v>
      </c>
      <c r="D34" s="11">
        <f t="shared" si="1"/>
        <v>0.49612403100775193</v>
      </c>
      <c r="E34" s="11">
        <f t="shared" si="2"/>
        <v>7.441860465116279E-2</v>
      </c>
      <c r="F34" s="11">
        <v>82</v>
      </c>
      <c r="G34" s="11">
        <v>6.2</v>
      </c>
      <c r="H34" s="11">
        <f t="shared" si="3"/>
        <v>0.6776859504132231</v>
      </c>
      <c r="I34" s="11">
        <f t="shared" si="4"/>
        <v>5.1239669421487603E-2</v>
      </c>
      <c r="J34" s="11">
        <v>69.5</v>
      </c>
      <c r="K34" s="11">
        <v>13.9</v>
      </c>
      <c r="L34" s="11">
        <f t="shared" si="5"/>
        <v>0.51865671641791045</v>
      </c>
      <c r="M34" s="11">
        <f t="shared" si="6"/>
        <v>0.10373134328358209</v>
      </c>
      <c r="N34" s="11">
        <v>59</v>
      </c>
      <c r="O34" s="11">
        <v>11.1</v>
      </c>
      <c r="P34" s="11">
        <f t="shared" si="7"/>
        <v>0.4573643410852713</v>
      </c>
      <c r="Q34" s="11">
        <f t="shared" si="8"/>
        <v>8.6046511627906969E-2</v>
      </c>
      <c r="R34" s="11">
        <v>52.5</v>
      </c>
      <c r="S34" s="11">
        <v>10.3</v>
      </c>
      <c r="T34" s="11">
        <f t="shared" si="9"/>
        <v>0.5898876404494382</v>
      </c>
      <c r="U34" s="11">
        <f t="shared" si="10"/>
        <v>0.1157303370786517</v>
      </c>
      <c r="V34" s="11">
        <v>70</v>
      </c>
      <c r="W34" s="11">
        <v>14.8</v>
      </c>
      <c r="X34" s="11">
        <f t="shared" si="11"/>
        <v>0.48951048951048953</v>
      </c>
      <c r="Y34" s="11">
        <f t="shared" si="12"/>
        <v>0.10349650349650349</v>
      </c>
      <c r="Z34" s="11">
        <v>58</v>
      </c>
      <c r="AA34" s="11">
        <v>8.9</v>
      </c>
      <c r="AB34" s="11">
        <f t="shared" si="13"/>
        <v>0.60416666666666663</v>
      </c>
      <c r="AC34" s="11">
        <f t="shared" si="14"/>
        <v>9.2708333333333337E-2</v>
      </c>
      <c r="AD34" s="11">
        <v>55</v>
      </c>
      <c r="AE34" s="11">
        <v>9.4</v>
      </c>
      <c r="AF34" s="11">
        <f t="shared" si="15"/>
        <v>0.5</v>
      </c>
      <c r="AG34" s="11">
        <f t="shared" si="16"/>
        <v>8.5454545454545464E-2</v>
      </c>
      <c r="AH34" s="11">
        <v>74</v>
      </c>
      <c r="AI34" s="11">
        <v>15.2</v>
      </c>
      <c r="AJ34" s="11">
        <f t="shared" si="17"/>
        <v>0.59199999999999997</v>
      </c>
      <c r="AK34" s="11">
        <f t="shared" si="18"/>
        <v>0.1216</v>
      </c>
      <c r="AL34" s="11">
        <v>68.5</v>
      </c>
      <c r="AM34" s="11">
        <v>9.5</v>
      </c>
      <c r="AN34" s="11">
        <f t="shared" si="19"/>
        <v>0.64018691588785048</v>
      </c>
      <c r="AO34" s="14">
        <f t="shared" si="20"/>
        <v>8.8785046728971959E-2</v>
      </c>
    </row>
    <row r="35" spans="2:41">
      <c r="B35" s="12">
        <v>67.5</v>
      </c>
      <c r="C35" s="11">
        <v>8.6999999999999993</v>
      </c>
      <c r="D35" s="11">
        <f t="shared" si="1"/>
        <v>0.52325581395348841</v>
      </c>
      <c r="E35" s="11">
        <f t="shared" si="2"/>
        <v>6.7441860465116271E-2</v>
      </c>
      <c r="F35" s="11">
        <v>85</v>
      </c>
      <c r="G35" s="11">
        <v>5.6</v>
      </c>
      <c r="H35" s="11">
        <f t="shared" si="3"/>
        <v>0.7024793388429752</v>
      </c>
      <c r="I35" s="11">
        <f t="shared" si="4"/>
        <v>4.6280991735537187E-2</v>
      </c>
      <c r="J35" s="11">
        <v>73.5</v>
      </c>
      <c r="K35" s="11">
        <v>7.9</v>
      </c>
      <c r="L35" s="11">
        <f t="shared" si="5"/>
        <v>0.54850746268656714</v>
      </c>
      <c r="M35" s="11">
        <f t="shared" si="6"/>
        <v>5.895522388059702E-2</v>
      </c>
      <c r="N35" s="11">
        <v>63</v>
      </c>
      <c r="O35" s="11">
        <v>10.7</v>
      </c>
      <c r="P35" s="11">
        <f t="shared" si="7"/>
        <v>0.48837209302325579</v>
      </c>
      <c r="Q35" s="11">
        <f t="shared" si="8"/>
        <v>8.2945736434108519E-2</v>
      </c>
      <c r="R35" s="11">
        <v>54.5</v>
      </c>
      <c r="S35" s="11">
        <v>10.4</v>
      </c>
      <c r="T35" s="11">
        <f t="shared" si="9"/>
        <v>0.61235955056179781</v>
      </c>
      <c r="U35" s="11">
        <f t="shared" si="10"/>
        <v>0.11685393258426967</v>
      </c>
      <c r="V35" s="11">
        <v>72.5</v>
      </c>
      <c r="W35" s="11">
        <v>14.9</v>
      </c>
      <c r="X35" s="11">
        <f t="shared" si="11"/>
        <v>0.50699300699300698</v>
      </c>
      <c r="Y35" s="11">
        <f t="shared" si="12"/>
        <v>0.1041958041958042</v>
      </c>
      <c r="Z35" s="11">
        <v>61</v>
      </c>
      <c r="AA35" s="11">
        <v>8.9</v>
      </c>
      <c r="AB35" s="11">
        <f t="shared" si="13"/>
        <v>0.63541666666666663</v>
      </c>
      <c r="AC35" s="11">
        <f t="shared" si="14"/>
        <v>9.2708333333333337E-2</v>
      </c>
      <c r="AD35" s="11">
        <v>57</v>
      </c>
      <c r="AE35" s="11">
        <v>10.3</v>
      </c>
      <c r="AF35" s="11">
        <f t="shared" si="15"/>
        <v>0.51818181818181819</v>
      </c>
      <c r="AG35" s="11">
        <f t="shared" si="16"/>
        <v>9.3636363636363643E-2</v>
      </c>
      <c r="AH35" s="11">
        <v>82</v>
      </c>
      <c r="AI35" s="11">
        <v>13</v>
      </c>
      <c r="AJ35" s="11">
        <f t="shared" si="17"/>
        <v>0.65600000000000003</v>
      </c>
      <c r="AK35" s="11">
        <f t="shared" si="18"/>
        <v>0.104</v>
      </c>
      <c r="AL35" s="11">
        <v>71</v>
      </c>
      <c r="AM35" s="11">
        <v>8.9</v>
      </c>
      <c r="AN35" s="11">
        <f t="shared" si="19"/>
        <v>0.66355140186915884</v>
      </c>
      <c r="AO35" s="14">
        <f t="shared" si="20"/>
        <v>8.3177570093457942E-2</v>
      </c>
    </row>
    <row r="36" spans="2:41">
      <c r="B36" s="12">
        <v>71</v>
      </c>
      <c r="C36" s="11">
        <v>10.9</v>
      </c>
      <c r="D36" s="11">
        <f t="shared" si="1"/>
        <v>0.55038759689922478</v>
      </c>
      <c r="E36" s="11">
        <f t="shared" si="2"/>
        <v>8.4496124031007758E-2</v>
      </c>
      <c r="F36" s="11">
        <v>88</v>
      </c>
      <c r="G36" s="11">
        <v>5</v>
      </c>
      <c r="H36" s="11">
        <f t="shared" si="3"/>
        <v>0.72727272727272729</v>
      </c>
      <c r="I36" s="11">
        <f t="shared" si="4"/>
        <v>4.1322314049586778E-2</v>
      </c>
      <c r="J36" s="11">
        <v>78</v>
      </c>
      <c r="K36" s="11">
        <v>10.1</v>
      </c>
      <c r="L36" s="11">
        <f t="shared" si="5"/>
        <v>0.58208955223880599</v>
      </c>
      <c r="M36" s="11">
        <f t="shared" si="6"/>
        <v>7.537313432835821E-2</v>
      </c>
      <c r="N36" s="11">
        <v>69</v>
      </c>
      <c r="O36" s="11">
        <v>11.9</v>
      </c>
      <c r="P36" s="11">
        <f t="shared" si="7"/>
        <v>0.53488372093023251</v>
      </c>
      <c r="Q36" s="11">
        <f t="shared" si="8"/>
        <v>9.2248062015503882E-2</v>
      </c>
      <c r="R36" s="11">
        <v>57</v>
      </c>
      <c r="S36" s="11">
        <v>10.7</v>
      </c>
      <c r="T36" s="11">
        <f t="shared" si="9"/>
        <v>0.6404494382022472</v>
      </c>
      <c r="U36" s="11">
        <f t="shared" si="10"/>
        <v>0.12022471910112359</v>
      </c>
      <c r="V36" s="11">
        <v>79</v>
      </c>
      <c r="W36" s="11">
        <v>11.8</v>
      </c>
      <c r="X36" s="11">
        <f t="shared" si="11"/>
        <v>0.55244755244755239</v>
      </c>
      <c r="Y36" s="11">
        <f t="shared" si="12"/>
        <v>8.2517482517482518E-2</v>
      </c>
      <c r="Z36" s="11">
        <v>62.5</v>
      </c>
      <c r="AA36" s="11">
        <v>8.4</v>
      </c>
      <c r="AB36" s="11">
        <f t="shared" si="13"/>
        <v>0.65104166666666663</v>
      </c>
      <c r="AC36" s="11">
        <f t="shared" si="14"/>
        <v>8.7500000000000008E-2</v>
      </c>
      <c r="AD36" s="11">
        <v>61</v>
      </c>
      <c r="AE36" s="11">
        <v>10.8</v>
      </c>
      <c r="AF36" s="11">
        <f t="shared" si="15"/>
        <v>0.55454545454545456</v>
      </c>
      <c r="AG36" s="11">
        <f t="shared" si="16"/>
        <v>9.818181818181819E-2</v>
      </c>
      <c r="AH36" s="11">
        <v>83</v>
      </c>
      <c r="AI36" s="11">
        <v>14.7</v>
      </c>
      <c r="AJ36" s="11">
        <f t="shared" si="17"/>
        <v>0.66400000000000003</v>
      </c>
      <c r="AK36" s="11">
        <f t="shared" si="18"/>
        <v>0.1176</v>
      </c>
      <c r="AL36" s="11">
        <v>73</v>
      </c>
      <c r="AM36" s="11">
        <v>9.3000000000000007</v>
      </c>
      <c r="AN36" s="11">
        <f t="shared" si="19"/>
        <v>0.68224299065420557</v>
      </c>
      <c r="AO36" s="14">
        <f t="shared" si="20"/>
        <v>8.6915887850467291E-2</v>
      </c>
    </row>
    <row r="37" spans="2:41">
      <c r="B37" s="12">
        <v>73.5</v>
      </c>
      <c r="C37" s="11">
        <v>10.9</v>
      </c>
      <c r="D37" s="11">
        <f t="shared" si="1"/>
        <v>0.56976744186046513</v>
      </c>
      <c r="E37" s="11">
        <f t="shared" si="2"/>
        <v>8.4496124031007758E-2</v>
      </c>
      <c r="F37" s="11">
        <v>92.5</v>
      </c>
      <c r="G37" s="11">
        <v>2.1</v>
      </c>
      <c r="H37" s="11">
        <f t="shared" si="3"/>
        <v>0.76446280991735538</v>
      </c>
      <c r="I37" s="11">
        <f t="shared" si="4"/>
        <v>1.7355371900826446E-2</v>
      </c>
      <c r="J37" s="11">
        <v>82</v>
      </c>
      <c r="K37" s="11">
        <v>11.8</v>
      </c>
      <c r="L37" s="11">
        <f t="shared" si="5"/>
        <v>0.61194029850746268</v>
      </c>
      <c r="M37" s="11">
        <f t="shared" si="6"/>
        <v>8.8059701492537321E-2</v>
      </c>
      <c r="N37" s="11">
        <v>70.5</v>
      </c>
      <c r="O37" s="11">
        <v>9.1999999999999993</v>
      </c>
      <c r="P37" s="11">
        <f t="shared" si="7"/>
        <v>0.54651162790697672</v>
      </c>
      <c r="Q37" s="11">
        <f t="shared" si="8"/>
        <v>7.131782945736434E-2</v>
      </c>
      <c r="R37" s="11">
        <v>60</v>
      </c>
      <c r="S37" s="11">
        <v>9</v>
      </c>
      <c r="T37" s="11">
        <f t="shared" si="9"/>
        <v>0.6741573033707865</v>
      </c>
      <c r="U37" s="11">
        <f t="shared" si="10"/>
        <v>0.10112359550561797</v>
      </c>
      <c r="V37" s="11">
        <v>82.5</v>
      </c>
      <c r="W37" s="11">
        <v>13.5</v>
      </c>
      <c r="X37" s="11">
        <f t="shared" si="11"/>
        <v>0.57692307692307687</v>
      </c>
      <c r="Y37" s="11">
        <f t="shared" si="12"/>
        <v>9.4405594405594401E-2</v>
      </c>
      <c r="Z37" s="11">
        <v>64</v>
      </c>
      <c r="AA37" s="11">
        <v>7.1</v>
      </c>
      <c r="AB37" s="11">
        <f t="shared" si="13"/>
        <v>0.66666666666666663</v>
      </c>
      <c r="AC37" s="11">
        <f t="shared" si="14"/>
        <v>7.3958333333333334E-2</v>
      </c>
      <c r="AD37" s="11">
        <v>64.5</v>
      </c>
      <c r="AE37" s="11">
        <v>10.3</v>
      </c>
      <c r="AF37" s="11">
        <f t="shared" si="15"/>
        <v>0.58636363636363631</v>
      </c>
      <c r="AG37" s="11">
        <f t="shared" si="16"/>
        <v>9.3636363636363643E-2</v>
      </c>
      <c r="AH37" s="11">
        <v>90</v>
      </c>
      <c r="AI37" s="11">
        <v>11.3</v>
      </c>
      <c r="AJ37" s="11">
        <f t="shared" si="17"/>
        <v>0.72</v>
      </c>
      <c r="AK37" s="11">
        <f t="shared" si="18"/>
        <v>9.0400000000000008E-2</v>
      </c>
      <c r="AL37" s="11">
        <v>78</v>
      </c>
      <c r="AM37" s="11">
        <v>8.5</v>
      </c>
      <c r="AN37" s="11">
        <f t="shared" si="19"/>
        <v>0.7289719626168224</v>
      </c>
      <c r="AO37" s="14">
        <f t="shared" si="20"/>
        <v>7.9439252336448593E-2</v>
      </c>
    </row>
    <row r="38" spans="2:41">
      <c r="B38" s="12">
        <v>77.5</v>
      </c>
      <c r="C38" s="11">
        <v>11.4</v>
      </c>
      <c r="D38" s="11">
        <f t="shared" si="1"/>
        <v>0.60077519379844957</v>
      </c>
      <c r="E38" s="11">
        <f t="shared" si="2"/>
        <v>8.8372093023255813E-2</v>
      </c>
      <c r="F38" s="11"/>
      <c r="G38" s="11"/>
      <c r="H38" s="11"/>
      <c r="I38" s="11"/>
      <c r="J38" s="11">
        <v>88</v>
      </c>
      <c r="K38" s="11">
        <v>11.4</v>
      </c>
      <c r="L38" s="11">
        <f t="shared" si="5"/>
        <v>0.65671641791044777</v>
      </c>
      <c r="M38" s="11">
        <f t="shared" si="6"/>
        <v>8.5074626865671646E-2</v>
      </c>
      <c r="N38" s="11">
        <v>76.5</v>
      </c>
      <c r="O38" s="11">
        <v>10.1</v>
      </c>
      <c r="P38" s="11">
        <f t="shared" si="7"/>
        <v>0.59302325581395354</v>
      </c>
      <c r="Q38" s="11">
        <f t="shared" si="8"/>
        <v>7.8294573643410845E-2</v>
      </c>
      <c r="R38" s="11">
        <v>63</v>
      </c>
      <c r="S38" s="11">
        <v>9.4</v>
      </c>
      <c r="T38" s="11">
        <f t="shared" si="9"/>
        <v>0.7078651685393258</v>
      </c>
      <c r="U38" s="11">
        <f t="shared" si="10"/>
        <v>0.10561797752808989</v>
      </c>
      <c r="V38" s="11">
        <v>90</v>
      </c>
      <c r="W38" s="11">
        <v>13.1</v>
      </c>
      <c r="X38" s="11">
        <f t="shared" si="11"/>
        <v>0.62937062937062938</v>
      </c>
      <c r="Y38" s="11">
        <f t="shared" si="12"/>
        <v>9.1608391608391612E-2</v>
      </c>
      <c r="Z38" s="11">
        <v>66.5</v>
      </c>
      <c r="AA38" s="11">
        <v>6.2</v>
      </c>
      <c r="AB38" s="11">
        <f t="shared" si="13"/>
        <v>0.69270833333333337</v>
      </c>
      <c r="AC38" s="11">
        <f t="shared" si="14"/>
        <v>6.458333333333334E-2</v>
      </c>
      <c r="AD38" s="11">
        <v>67.5</v>
      </c>
      <c r="AE38" s="11">
        <v>9.1</v>
      </c>
      <c r="AF38" s="11">
        <f t="shared" si="15"/>
        <v>0.61363636363636365</v>
      </c>
      <c r="AG38" s="11">
        <f t="shared" si="16"/>
        <v>8.2727272727272719E-2</v>
      </c>
      <c r="AH38" s="11">
        <v>92</v>
      </c>
      <c r="AI38" s="11">
        <v>9.5</v>
      </c>
      <c r="AJ38" s="11">
        <f t="shared" si="17"/>
        <v>0.73599999999999999</v>
      </c>
      <c r="AK38" s="11">
        <f t="shared" si="18"/>
        <v>7.5999999999999998E-2</v>
      </c>
      <c r="AL38" s="11">
        <v>80</v>
      </c>
      <c r="AM38" s="11">
        <v>7.5</v>
      </c>
      <c r="AN38" s="11">
        <f t="shared" si="19"/>
        <v>0.74766355140186913</v>
      </c>
      <c r="AO38" s="14">
        <f t="shared" si="20"/>
        <v>7.0093457943925228E-2</v>
      </c>
    </row>
    <row r="39" spans="2:41">
      <c r="B39" s="12">
        <v>81</v>
      </c>
      <c r="C39" s="11">
        <v>10.199999999999999</v>
      </c>
      <c r="D39" s="11">
        <f t="shared" si="1"/>
        <v>0.62790697674418605</v>
      </c>
      <c r="E39" s="11">
        <f t="shared" si="2"/>
        <v>7.9069767441860464E-2</v>
      </c>
      <c r="F39" s="11"/>
      <c r="G39" s="11"/>
      <c r="H39" s="11"/>
      <c r="I39" s="11"/>
      <c r="J39" s="11">
        <v>92</v>
      </c>
      <c r="K39" s="11">
        <v>11.2</v>
      </c>
      <c r="L39" s="11">
        <f t="shared" si="5"/>
        <v>0.68656716417910446</v>
      </c>
      <c r="M39" s="11">
        <f t="shared" si="6"/>
        <v>8.3582089552238795E-2</v>
      </c>
      <c r="N39" s="11">
        <v>81.5</v>
      </c>
      <c r="O39" s="11">
        <v>9.6</v>
      </c>
      <c r="P39" s="11">
        <f t="shared" si="7"/>
        <v>0.63178294573643412</v>
      </c>
      <c r="Q39" s="11">
        <f t="shared" si="8"/>
        <v>7.441860465116279E-2</v>
      </c>
      <c r="R39" s="11">
        <v>65.5</v>
      </c>
      <c r="S39" s="11">
        <v>10.3</v>
      </c>
      <c r="T39" s="11">
        <f t="shared" si="9"/>
        <v>0.7359550561797753</v>
      </c>
      <c r="U39" s="11">
        <f t="shared" si="10"/>
        <v>0.1157303370786517</v>
      </c>
      <c r="V39" s="11">
        <v>93.5</v>
      </c>
      <c r="W39" s="11">
        <v>13.4</v>
      </c>
      <c r="X39" s="11">
        <f t="shared" si="11"/>
        <v>0.65384615384615385</v>
      </c>
      <c r="Y39" s="11">
        <f t="shared" si="12"/>
        <v>9.3706293706293714E-2</v>
      </c>
      <c r="Z39" s="11">
        <v>68</v>
      </c>
      <c r="AA39" s="11">
        <v>4.8</v>
      </c>
      <c r="AB39" s="11">
        <f t="shared" si="13"/>
        <v>0.70833333333333337</v>
      </c>
      <c r="AC39" s="11">
        <f t="shared" si="14"/>
        <v>4.9999999999999996E-2</v>
      </c>
      <c r="AD39" s="11">
        <v>70</v>
      </c>
      <c r="AE39" s="11">
        <v>10</v>
      </c>
      <c r="AF39" s="11">
        <f t="shared" si="15"/>
        <v>0.63636363636363635</v>
      </c>
      <c r="AG39" s="11">
        <f t="shared" si="16"/>
        <v>9.0909090909090912E-2</v>
      </c>
      <c r="AH39" s="11">
        <v>95.5</v>
      </c>
      <c r="AI39" s="11">
        <v>7.4</v>
      </c>
      <c r="AJ39" s="11">
        <f t="shared" si="17"/>
        <v>0.76400000000000001</v>
      </c>
      <c r="AK39" s="11">
        <f t="shared" si="18"/>
        <v>5.9200000000000003E-2</v>
      </c>
      <c r="AL39" s="11">
        <v>84.5</v>
      </c>
      <c r="AM39" s="11">
        <v>6.6</v>
      </c>
      <c r="AN39" s="11">
        <f t="shared" si="19"/>
        <v>0.78971962616822433</v>
      </c>
      <c r="AO39" s="14">
        <f t="shared" si="20"/>
        <v>6.1682242990654203E-2</v>
      </c>
    </row>
    <row r="40" spans="2:41">
      <c r="B40" s="12">
        <v>84.5</v>
      </c>
      <c r="C40" s="11">
        <v>9.6</v>
      </c>
      <c r="D40" s="11">
        <f t="shared" si="1"/>
        <v>0.65503875968992253</v>
      </c>
      <c r="E40" s="11">
        <f t="shared" si="2"/>
        <v>7.441860465116279E-2</v>
      </c>
      <c r="F40" s="11"/>
      <c r="G40" s="11"/>
      <c r="H40" s="11"/>
      <c r="I40" s="11"/>
      <c r="J40" s="11">
        <v>94</v>
      </c>
      <c r="K40" s="11">
        <v>8.9</v>
      </c>
      <c r="L40" s="11">
        <f t="shared" si="5"/>
        <v>0.70149253731343286</v>
      </c>
      <c r="M40" s="11">
        <f t="shared" si="6"/>
        <v>6.64179104477612E-2</v>
      </c>
      <c r="N40" s="11">
        <v>85</v>
      </c>
      <c r="O40" s="11">
        <v>10</v>
      </c>
      <c r="P40" s="11">
        <f t="shared" si="7"/>
        <v>0.65891472868217049</v>
      </c>
      <c r="Q40" s="11">
        <f t="shared" si="8"/>
        <v>7.7519379844961239E-2</v>
      </c>
      <c r="R40" s="11">
        <v>67.5</v>
      </c>
      <c r="S40" s="11">
        <v>9.1999999999999993</v>
      </c>
      <c r="T40" s="11">
        <f t="shared" si="9"/>
        <v>0.7584269662921348</v>
      </c>
      <c r="U40" s="11">
        <f t="shared" si="10"/>
        <v>0.10337078651685393</v>
      </c>
      <c r="V40" s="11">
        <v>100</v>
      </c>
      <c r="W40" s="11">
        <v>9.6</v>
      </c>
      <c r="X40" s="11">
        <f t="shared" si="11"/>
        <v>0.69930069930069927</v>
      </c>
      <c r="Y40" s="11">
        <f t="shared" si="12"/>
        <v>6.7132867132867133E-2</v>
      </c>
      <c r="Z40" s="11">
        <v>70</v>
      </c>
      <c r="AA40" s="11">
        <v>4.5</v>
      </c>
      <c r="AB40" s="11">
        <f t="shared" si="13"/>
        <v>0.72916666666666663</v>
      </c>
      <c r="AC40" s="11">
        <f t="shared" si="14"/>
        <v>4.6875E-2</v>
      </c>
      <c r="AD40" s="11">
        <v>73</v>
      </c>
      <c r="AE40" s="11">
        <v>10.1</v>
      </c>
      <c r="AF40" s="11">
        <f t="shared" si="15"/>
        <v>0.66363636363636369</v>
      </c>
      <c r="AG40" s="11">
        <f t="shared" si="16"/>
        <v>9.1818181818181813E-2</v>
      </c>
      <c r="AH40" s="11">
        <v>99.5</v>
      </c>
      <c r="AI40" s="11">
        <v>5.6</v>
      </c>
      <c r="AJ40" s="11">
        <f t="shared" si="17"/>
        <v>0.79600000000000004</v>
      </c>
      <c r="AK40" s="11">
        <f t="shared" si="18"/>
        <v>4.48E-2</v>
      </c>
      <c r="AL40" s="11">
        <v>87</v>
      </c>
      <c r="AM40" s="11">
        <v>6.1</v>
      </c>
      <c r="AN40" s="11">
        <f t="shared" si="19"/>
        <v>0.81308411214953269</v>
      </c>
      <c r="AO40" s="14">
        <f t="shared" si="20"/>
        <v>5.700934579439252E-2</v>
      </c>
    </row>
    <row r="41" spans="2:41">
      <c r="B41" s="12">
        <v>87</v>
      </c>
      <c r="C41" s="11">
        <v>10.1</v>
      </c>
      <c r="D41" s="11">
        <f t="shared" si="1"/>
        <v>0.67441860465116277</v>
      </c>
      <c r="E41" s="11">
        <f t="shared" si="2"/>
        <v>7.8294573643410845E-2</v>
      </c>
      <c r="F41" s="11"/>
      <c r="G41" s="11"/>
      <c r="H41" s="11"/>
      <c r="I41" s="11"/>
      <c r="J41" s="11">
        <v>98</v>
      </c>
      <c r="K41" s="11">
        <v>8.3000000000000007</v>
      </c>
      <c r="L41" s="11">
        <f t="shared" si="5"/>
        <v>0.73134328358208955</v>
      </c>
      <c r="M41" s="11">
        <f t="shared" si="6"/>
        <v>6.1940298507462695E-2</v>
      </c>
      <c r="N41" s="11">
        <v>91.5</v>
      </c>
      <c r="O41" s="11">
        <v>7.6</v>
      </c>
      <c r="P41" s="11">
        <f t="shared" si="7"/>
        <v>0.70930232558139539</v>
      </c>
      <c r="Q41" s="11">
        <f t="shared" si="8"/>
        <v>5.8914728682170542E-2</v>
      </c>
      <c r="R41" s="11">
        <v>70</v>
      </c>
      <c r="S41" s="11">
        <v>7.7</v>
      </c>
      <c r="T41" s="11">
        <f t="shared" si="9"/>
        <v>0.7865168539325843</v>
      </c>
      <c r="U41" s="11">
        <f t="shared" si="10"/>
        <v>8.6516853932584278E-2</v>
      </c>
      <c r="V41" s="11">
        <v>103</v>
      </c>
      <c r="W41" s="11">
        <v>8</v>
      </c>
      <c r="X41" s="11">
        <f t="shared" si="11"/>
        <v>0.72027972027972031</v>
      </c>
      <c r="Y41" s="11">
        <f t="shared" si="12"/>
        <v>5.5944055944055944E-2</v>
      </c>
      <c r="Z41" s="11">
        <v>71</v>
      </c>
      <c r="AA41" s="11">
        <v>3.3</v>
      </c>
      <c r="AB41" s="11">
        <f t="shared" si="13"/>
        <v>0.73958333333333337</v>
      </c>
      <c r="AC41" s="11">
        <f t="shared" si="14"/>
        <v>3.4374999999999996E-2</v>
      </c>
      <c r="AD41" s="11">
        <v>77.5</v>
      </c>
      <c r="AE41" s="11">
        <v>9.6999999999999993</v>
      </c>
      <c r="AF41" s="11">
        <f t="shared" si="15"/>
        <v>0.70454545454545459</v>
      </c>
      <c r="AG41" s="11">
        <f t="shared" si="16"/>
        <v>8.8181818181818181E-2</v>
      </c>
      <c r="AH41" s="11">
        <v>101</v>
      </c>
      <c r="AI41" s="11">
        <v>5.6</v>
      </c>
      <c r="AJ41" s="11">
        <f t="shared" si="17"/>
        <v>0.80800000000000005</v>
      </c>
      <c r="AK41" s="11">
        <f t="shared" si="18"/>
        <v>4.48E-2</v>
      </c>
      <c r="AL41" s="11">
        <v>87.5</v>
      </c>
      <c r="AM41" s="11">
        <v>4.3</v>
      </c>
      <c r="AN41" s="11">
        <f t="shared" si="19"/>
        <v>0.81775700934579443</v>
      </c>
      <c r="AO41" s="14">
        <f t="shared" si="20"/>
        <v>4.0186915887850463E-2</v>
      </c>
    </row>
    <row r="42" spans="2:41">
      <c r="B42" s="12">
        <v>94</v>
      </c>
      <c r="C42" s="11">
        <v>8.9</v>
      </c>
      <c r="D42" s="11">
        <f t="shared" si="1"/>
        <v>0.72868217054263562</v>
      </c>
      <c r="E42" s="11">
        <f t="shared" si="2"/>
        <v>6.899224806201551E-2</v>
      </c>
      <c r="F42" s="11"/>
      <c r="G42" s="11"/>
      <c r="H42" s="11"/>
      <c r="I42" s="11"/>
      <c r="J42" s="11">
        <v>101</v>
      </c>
      <c r="K42" s="11">
        <v>7.2</v>
      </c>
      <c r="L42" s="11">
        <f t="shared" si="5"/>
        <v>0.75373134328358204</v>
      </c>
      <c r="M42" s="11">
        <f t="shared" si="6"/>
        <v>5.3731343283582089E-2</v>
      </c>
      <c r="N42" s="11">
        <v>95</v>
      </c>
      <c r="O42" s="11">
        <v>6</v>
      </c>
      <c r="P42" s="11">
        <f t="shared" si="7"/>
        <v>0.73643410852713176</v>
      </c>
      <c r="Q42" s="11">
        <f t="shared" si="8"/>
        <v>4.6511627906976744E-2</v>
      </c>
      <c r="R42" s="11">
        <v>71</v>
      </c>
      <c r="S42" s="11">
        <v>7.3</v>
      </c>
      <c r="T42" s="11">
        <f t="shared" si="9"/>
        <v>0.797752808988764</v>
      </c>
      <c r="U42" s="11">
        <f t="shared" si="10"/>
        <v>8.202247191011236E-2</v>
      </c>
      <c r="V42" s="11">
        <v>107.5</v>
      </c>
      <c r="W42" s="11">
        <v>5</v>
      </c>
      <c r="X42" s="11">
        <f t="shared" si="11"/>
        <v>0.75174825174825177</v>
      </c>
      <c r="Y42" s="11">
        <f t="shared" si="12"/>
        <v>3.4965034965034968E-2</v>
      </c>
      <c r="Z42" s="11"/>
      <c r="AA42" s="11"/>
      <c r="AB42" s="11"/>
      <c r="AC42" s="11"/>
      <c r="AD42" s="11">
        <v>80.5</v>
      </c>
      <c r="AE42" s="11">
        <v>9.1999999999999993</v>
      </c>
      <c r="AF42" s="11">
        <f t="shared" si="15"/>
        <v>0.73181818181818181</v>
      </c>
      <c r="AG42" s="11">
        <f t="shared" si="16"/>
        <v>8.3636363636363634E-2</v>
      </c>
      <c r="AH42" s="11">
        <v>103</v>
      </c>
      <c r="AI42" s="11">
        <v>4.8</v>
      </c>
      <c r="AJ42" s="11">
        <f t="shared" si="17"/>
        <v>0.82399999999999995</v>
      </c>
      <c r="AK42" s="11">
        <f t="shared" si="18"/>
        <v>3.8399999999999997E-2</v>
      </c>
      <c r="AL42" s="11">
        <v>91</v>
      </c>
      <c r="AM42" s="11">
        <v>3.6</v>
      </c>
      <c r="AN42" s="11">
        <f t="shared" si="19"/>
        <v>0.85046728971962615</v>
      </c>
      <c r="AO42" s="14">
        <f t="shared" si="20"/>
        <v>3.3644859813084113E-2</v>
      </c>
    </row>
    <row r="43" spans="2:41">
      <c r="B43" s="12">
        <v>96.5</v>
      </c>
      <c r="C43" s="11">
        <v>8.8000000000000007</v>
      </c>
      <c r="D43" s="11">
        <f t="shared" si="1"/>
        <v>0.74806201550387597</v>
      </c>
      <c r="E43" s="11">
        <f t="shared" si="2"/>
        <v>6.8217054263565891E-2</v>
      </c>
      <c r="F43" s="11"/>
      <c r="G43" s="11"/>
      <c r="H43" s="11"/>
      <c r="I43" s="11"/>
      <c r="J43" s="11">
        <v>103</v>
      </c>
      <c r="K43" s="11">
        <v>4.9000000000000004</v>
      </c>
      <c r="L43" s="11">
        <f t="shared" si="5"/>
        <v>0.76865671641791045</v>
      </c>
      <c r="M43" s="11">
        <f t="shared" si="6"/>
        <v>3.656716417910448E-2</v>
      </c>
      <c r="N43" s="11">
        <v>99</v>
      </c>
      <c r="O43" s="11">
        <v>3.9</v>
      </c>
      <c r="P43" s="11">
        <f t="shared" si="7"/>
        <v>0.76744186046511631</v>
      </c>
      <c r="Q43" s="11">
        <f t="shared" si="8"/>
        <v>3.0232558139534883E-2</v>
      </c>
      <c r="R43" s="11">
        <v>74</v>
      </c>
      <c r="S43" s="11">
        <v>4.2</v>
      </c>
      <c r="T43" s="11">
        <f t="shared" si="9"/>
        <v>0.8314606741573034</v>
      </c>
      <c r="U43" s="11">
        <f t="shared" si="10"/>
        <v>4.7191011235955059E-2</v>
      </c>
      <c r="V43" s="11">
        <v>110</v>
      </c>
      <c r="W43" s="11">
        <v>3.3</v>
      </c>
      <c r="X43" s="11">
        <f t="shared" si="11"/>
        <v>0.76923076923076927</v>
      </c>
      <c r="Y43" s="11">
        <f t="shared" si="12"/>
        <v>2.3076923076923075E-2</v>
      </c>
      <c r="Z43" s="11"/>
      <c r="AA43" s="11"/>
      <c r="AB43" s="11"/>
      <c r="AC43" s="11"/>
      <c r="AD43" s="11">
        <v>83</v>
      </c>
      <c r="AE43" s="11">
        <v>8.1999999999999993</v>
      </c>
      <c r="AF43" s="11">
        <f t="shared" si="15"/>
        <v>0.75454545454545452</v>
      </c>
      <c r="AG43" s="11">
        <f t="shared" si="16"/>
        <v>7.454545454545454E-2</v>
      </c>
      <c r="AH43" s="11">
        <v>105.5</v>
      </c>
      <c r="AI43" s="11">
        <v>3.3</v>
      </c>
      <c r="AJ43" s="11">
        <f t="shared" si="17"/>
        <v>0.84399999999999997</v>
      </c>
      <c r="AK43" s="11">
        <f t="shared" si="18"/>
        <v>2.64E-2</v>
      </c>
      <c r="AL43" s="11">
        <v>93</v>
      </c>
      <c r="AM43" s="11">
        <v>3</v>
      </c>
      <c r="AN43" s="11">
        <f t="shared" si="19"/>
        <v>0.86915887850467288</v>
      </c>
      <c r="AO43" s="14">
        <f t="shared" si="20"/>
        <v>2.8037383177570093E-2</v>
      </c>
    </row>
    <row r="44" spans="2:41">
      <c r="B44" s="12">
        <v>101</v>
      </c>
      <c r="C44" s="11">
        <v>6.5</v>
      </c>
      <c r="D44" s="11">
        <f t="shared" si="1"/>
        <v>0.78294573643410847</v>
      </c>
      <c r="E44" s="11">
        <f t="shared" si="2"/>
        <v>5.0387596899224806E-2</v>
      </c>
      <c r="F44" s="11"/>
      <c r="G44" s="11"/>
      <c r="H44" s="11"/>
      <c r="I44" s="11"/>
      <c r="J44" s="11">
        <v>106</v>
      </c>
      <c r="K44" s="11">
        <v>2.9</v>
      </c>
      <c r="L44" s="11">
        <f t="shared" si="5"/>
        <v>0.79104477611940294</v>
      </c>
      <c r="M44" s="11">
        <f t="shared" si="6"/>
        <v>2.1641791044776117E-2</v>
      </c>
      <c r="N44" s="11">
        <v>102</v>
      </c>
      <c r="O44" s="11">
        <v>1.7</v>
      </c>
      <c r="P44" s="11">
        <f t="shared" si="7"/>
        <v>0.79069767441860461</v>
      </c>
      <c r="Q44" s="11">
        <f t="shared" si="8"/>
        <v>1.3178294573643411E-2</v>
      </c>
      <c r="R44" s="11">
        <v>76</v>
      </c>
      <c r="S44" s="11">
        <v>3.2</v>
      </c>
      <c r="T44" s="11">
        <f t="shared" si="9"/>
        <v>0.8539325842696629</v>
      </c>
      <c r="U44" s="11">
        <f t="shared" si="10"/>
        <v>3.5955056179775284E-2</v>
      </c>
      <c r="V44" s="11"/>
      <c r="W44" s="11"/>
      <c r="X44" s="11"/>
      <c r="Y44" s="11"/>
      <c r="Z44" s="11"/>
      <c r="AA44" s="11"/>
      <c r="AB44" s="11"/>
      <c r="AC44" s="11"/>
      <c r="AD44" s="11">
        <v>86</v>
      </c>
      <c r="AE44" s="11">
        <v>8.1999999999999993</v>
      </c>
      <c r="AF44" s="11">
        <f t="shared" si="15"/>
        <v>0.78181818181818186</v>
      </c>
      <c r="AG44" s="11">
        <f t="shared" si="16"/>
        <v>7.454545454545454E-2</v>
      </c>
      <c r="AH44" s="11">
        <v>108.5</v>
      </c>
      <c r="AI44" s="11">
        <v>2.9</v>
      </c>
      <c r="AJ44" s="11">
        <f t="shared" si="17"/>
        <v>0.86799999999999999</v>
      </c>
      <c r="AK44" s="11">
        <f t="shared" si="18"/>
        <v>2.3199999999999998E-2</v>
      </c>
      <c r="AL44" s="11">
        <v>94</v>
      </c>
      <c r="AM44" s="11">
        <v>1.8</v>
      </c>
      <c r="AN44" s="11">
        <f t="shared" si="19"/>
        <v>0.87850467289719625</v>
      </c>
      <c r="AO44" s="14">
        <f>AM44/$C$13</f>
        <v>1.6822429906542057E-2</v>
      </c>
    </row>
    <row r="45" spans="2:41">
      <c r="B45" s="12">
        <v>103</v>
      </c>
      <c r="C45" s="11">
        <v>5.3</v>
      </c>
      <c r="D45" s="11">
        <f t="shared" si="1"/>
        <v>0.79844961240310075</v>
      </c>
      <c r="E45" s="11">
        <f t="shared" si="2"/>
        <v>4.1085271317829457E-2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v>78</v>
      </c>
      <c r="S45" s="11">
        <v>2.4</v>
      </c>
      <c r="T45" s="11">
        <f t="shared" si="9"/>
        <v>0.8764044943820225</v>
      </c>
      <c r="U45" s="11">
        <f t="shared" si="10"/>
        <v>2.6966292134831461E-2</v>
      </c>
      <c r="V45" s="11"/>
      <c r="W45" s="11"/>
      <c r="X45" s="11"/>
      <c r="Y45" s="11"/>
      <c r="Z45" s="11"/>
      <c r="AA45" s="11"/>
      <c r="AB45" s="11"/>
      <c r="AC45" s="11"/>
      <c r="AD45" s="11">
        <v>90</v>
      </c>
      <c r="AE45" s="11">
        <v>7.9</v>
      </c>
      <c r="AF45" s="11">
        <f t="shared" si="15"/>
        <v>0.81818181818181823</v>
      </c>
      <c r="AG45" s="11">
        <f t="shared" si="16"/>
        <v>7.1818181818181823E-2</v>
      </c>
      <c r="AH45" s="11">
        <v>110</v>
      </c>
      <c r="AI45" s="11">
        <v>2.4</v>
      </c>
      <c r="AJ45" s="11">
        <f t="shared" si="17"/>
        <v>0.88</v>
      </c>
      <c r="AK45" s="11">
        <f t="shared" si="18"/>
        <v>1.9199999999999998E-2</v>
      </c>
      <c r="AL45" s="11"/>
      <c r="AM45" s="11"/>
      <c r="AN45" s="11"/>
      <c r="AO45" s="14"/>
    </row>
    <row r="46" spans="2:41">
      <c r="B46" s="12">
        <v>105</v>
      </c>
      <c r="C46" s="11">
        <v>4</v>
      </c>
      <c r="D46" s="11">
        <f t="shared" si="1"/>
        <v>0.81395348837209303</v>
      </c>
      <c r="E46" s="11">
        <f t="shared" si="2"/>
        <v>3.1007751937984496E-2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>
        <v>93</v>
      </c>
      <c r="AE46" s="11">
        <v>7.2</v>
      </c>
      <c r="AF46" s="11">
        <f t="shared" si="15"/>
        <v>0.84545454545454546</v>
      </c>
      <c r="AG46" s="11">
        <f t="shared" si="16"/>
        <v>6.545454545454546E-2</v>
      </c>
      <c r="AH46" s="11"/>
      <c r="AI46" s="11"/>
      <c r="AJ46" s="11"/>
      <c r="AK46" s="11"/>
      <c r="AL46" s="11"/>
      <c r="AM46" s="11"/>
      <c r="AN46" s="11"/>
      <c r="AO46" s="14"/>
    </row>
    <row r="47" spans="2:41">
      <c r="B47" s="12">
        <v>108</v>
      </c>
      <c r="C47" s="11">
        <v>2.4</v>
      </c>
      <c r="D47" s="11">
        <f t="shared" si="1"/>
        <v>0.83720930232558144</v>
      </c>
      <c r="E47" s="11">
        <f t="shared" si="2"/>
        <v>1.8604651162790697E-2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>
        <v>95</v>
      </c>
      <c r="AE47" s="11">
        <v>5.8</v>
      </c>
      <c r="AF47" s="11">
        <f t="shared" si="15"/>
        <v>0.86363636363636365</v>
      </c>
      <c r="AG47" s="11">
        <f t="shared" si="16"/>
        <v>5.2727272727272727E-2</v>
      </c>
      <c r="AH47" s="11"/>
      <c r="AI47" s="11"/>
      <c r="AJ47" s="11"/>
      <c r="AK47" s="11"/>
      <c r="AL47" s="11"/>
      <c r="AM47" s="11"/>
      <c r="AN47" s="11"/>
      <c r="AO47" s="14"/>
    </row>
    <row r="48" spans="2:41"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>
        <v>96.5</v>
      </c>
      <c r="AE48" s="11">
        <v>3</v>
      </c>
      <c r="AF48" s="11">
        <f t="shared" si="15"/>
        <v>0.87727272727272732</v>
      </c>
      <c r="AG48" s="11">
        <f t="shared" si="16"/>
        <v>2.7272727272727271E-2</v>
      </c>
      <c r="AH48" s="11"/>
      <c r="AI48" s="11"/>
      <c r="AJ48" s="11"/>
      <c r="AK48" s="11"/>
      <c r="AL48" s="11"/>
      <c r="AM48" s="11"/>
      <c r="AN48" s="11"/>
      <c r="AO48" s="14"/>
    </row>
    <row r="49" spans="2:41">
      <c r="B49" s="1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>
        <v>98.5</v>
      </c>
      <c r="AE49" s="15">
        <v>1.9</v>
      </c>
      <c r="AF49" s="15">
        <f t="shared" si="15"/>
        <v>0.8954545454545455</v>
      </c>
      <c r="AG49" s="15">
        <f t="shared" si="16"/>
        <v>1.7272727272727273E-2</v>
      </c>
      <c r="AH49" s="15"/>
      <c r="AI49" s="15"/>
      <c r="AJ49" s="15"/>
      <c r="AK49" s="15"/>
      <c r="AL49" s="15"/>
      <c r="AM49" s="15"/>
      <c r="AN49" s="15"/>
      <c r="AO49" s="16"/>
    </row>
    <row r="51" spans="2:41">
      <c r="B51">
        <v>0.18604651162790697</v>
      </c>
      <c r="C51">
        <v>5.8914728682170542E-2</v>
      </c>
    </row>
    <row r="52" spans="2:41">
      <c r="B52">
        <v>0.19379844961240311</v>
      </c>
      <c r="C52">
        <v>5.2713178294573643E-2</v>
      </c>
    </row>
    <row r="53" spans="2:41">
      <c r="B53">
        <v>0.22868217054263565</v>
      </c>
      <c r="C53">
        <v>5.8914728682170542E-2</v>
      </c>
    </row>
    <row r="54" spans="2:41">
      <c r="B54">
        <v>0.25193798449612403</v>
      </c>
      <c r="C54">
        <v>7.9844961240310083E-2</v>
      </c>
    </row>
    <row r="55" spans="2:41">
      <c r="B55">
        <v>0.27131782945736432</v>
      </c>
      <c r="C55">
        <v>7.5193798449612395E-2</v>
      </c>
    </row>
    <row r="56" spans="2:41">
      <c r="B56">
        <v>0.30232558139534882</v>
      </c>
      <c r="C56">
        <v>7.2093023255813959E-2</v>
      </c>
    </row>
    <row r="57" spans="2:41">
      <c r="B57">
        <v>0.32170542635658916</v>
      </c>
      <c r="C57">
        <v>7.7519379844961239E-2</v>
      </c>
    </row>
    <row r="58" spans="2:41">
      <c r="B58">
        <v>0.35271317829457366</v>
      </c>
      <c r="C58">
        <v>7.8294573643410845E-2</v>
      </c>
    </row>
    <row r="59" spans="2:41">
      <c r="B59">
        <v>0.36434108527131781</v>
      </c>
      <c r="C59">
        <v>8.1395348837209308E-2</v>
      </c>
    </row>
    <row r="60" spans="2:41">
      <c r="B60">
        <v>0.39534883720930231</v>
      </c>
      <c r="C60">
        <v>9.7674418604651161E-2</v>
      </c>
    </row>
    <row r="61" spans="2:41">
      <c r="B61">
        <v>0.42248062015503873</v>
      </c>
      <c r="C61">
        <v>0.10387596899224806</v>
      </c>
    </row>
    <row r="62" spans="2:41">
      <c r="B62">
        <v>0.45348837209302323</v>
      </c>
      <c r="C62">
        <v>9.3798449612403093E-2</v>
      </c>
    </row>
    <row r="63" spans="2:41">
      <c r="B63">
        <v>0.49612403100775193</v>
      </c>
      <c r="C63">
        <v>7.441860465116279E-2</v>
      </c>
    </row>
    <row r="64" spans="2:41">
      <c r="B64">
        <v>0.52325581395348841</v>
      </c>
      <c r="C64">
        <v>6.7441860465116271E-2</v>
      </c>
    </row>
    <row r="65" spans="2:3">
      <c r="B65">
        <v>0.55038759689922478</v>
      </c>
      <c r="C65">
        <v>8.4496124031007758E-2</v>
      </c>
    </row>
    <row r="66" spans="2:3">
      <c r="B66">
        <v>0.56976744186046513</v>
      </c>
      <c r="C66">
        <v>8.4496124031007758E-2</v>
      </c>
    </row>
    <row r="67" spans="2:3">
      <c r="B67">
        <v>0.60077519379844957</v>
      </c>
      <c r="C67">
        <v>8.8372093023255813E-2</v>
      </c>
    </row>
    <row r="68" spans="2:3">
      <c r="B68">
        <v>0.62790697674418605</v>
      </c>
      <c r="C68">
        <v>7.9069767441860464E-2</v>
      </c>
    </row>
    <row r="69" spans="2:3">
      <c r="B69">
        <v>0.65503875968992253</v>
      </c>
      <c r="C69">
        <v>7.441860465116279E-2</v>
      </c>
    </row>
    <row r="70" spans="2:3">
      <c r="B70">
        <v>0.67441860465116277</v>
      </c>
      <c r="C70">
        <v>7.8294573643410845E-2</v>
      </c>
    </row>
    <row r="71" spans="2:3">
      <c r="B71">
        <v>0.72868217054263562</v>
      </c>
      <c r="C71">
        <v>6.899224806201551E-2</v>
      </c>
    </row>
    <row r="72" spans="2:3">
      <c r="B72">
        <v>0.74806201550387597</v>
      </c>
      <c r="C72">
        <v>6.8217054263565891E-2</v>
      </c>
    </row>
    <row r="73" spans="2:3">
      <c r="B73">
        <v>0.78294573643410847</v>
      </c>
      <c r="C73">
        <v>5.0387596899224806E-2</v>
      </c>
    </row>
    <row r="74" spans="2:3">
      <c r="B74">
        <v>0.79844961240310075</v>
      </c>
      <c r="C74">
        <v>4.1085271317829457E-2</v>
      </c>
    </row>
    <row r="75" spans="2:3">
      <c r="B75">
        <v>0.81395348837209303</v>
      </c>
      <c r="C75">
        <v>3.1007751937984496E-2</v>
      </c>
    </row>
    <row r="76" spans="2:3">
      <c r="B76">
        <v>0.83720930232558144</v>
      </c>
      <c r="C76">
        <v>1.8604651162790697E-2</v>
      </c>
    </row>
    <row r="77" spans="2:3">
      <c r="B77">
        <v>0.2231404958677686</v>
      </c>
      <c r="C77">
        <v>8.8429752066115697E-2</v>
      </c>
    </row>
    <row r="78" spans="2:3">
      <c r="B78">
        <v>0.24380165289256198</v>
      </c>
      <c r="C78">
        <v>6.7768595041322308E-2</v>
      </c>
    </row>
    <row r="79" spans="2:3">
      <c r="B79">
        <v>0.28925619834710742</v>
      </c>
      <c r="C79">
        <v>8.0991735537190093E-2</v>
      </c>
    </row>
    <row r="80" spans="2:3">
      <c r="B80">
        <v>0.30578512396694213</v>
      </c>
      <c r="C80">
        <v>6.859504132231406E-2</v>
      </c>
    </row>
    <row r="81" spans="2:3">
      <c r="B81">
        <v>0.35537190082644626</v>
      </c>
      <c r="C81">
        <v>7.8512396694214878E-2</v>
      </c>
    </row>
    <row r="82" spans="2:3">
      <c r="B82">
        <v>0.37190082644628097</v>
      </c>
      <c r="C82">
        <v>8.1818181818181818E-2</v>
      </c>
    </row>
    <row r="83" spans="2:3">
      <c r="B83">
        <v>0.42975206611570249</v>
      </c>
      <c r="C83">
        <v>8.6776859504132234E-2</v>
      </c>
    </row>
    <row r="84" spans="2:3">
      <c r="B84">
        <v>0.47107438016528924</v>
      </c>
      <c r="C84">
        <v>8.2644628099173556E-2</v>
      </c>
    </row>
    <row r="85" spans="2:3">
      <c r="B85">
        <v>0.52479338842975209</v>
      </c>
      <c r="C85">
        <v>8.0991735537190093E-2</v>
      </c>
    </row>
    <row r="86" spans="2:3">
      <c r="B86">
        <v>0.56198347107438018</v>
      </c>
      <c r="C86">
        <v>7.8512396694214878E-2</v>
      </c>
    </row>
    <row r="87" spans="2:3">
      <c r="B87">
        <v>0.61570247933884292</v>
      </c>
      <c r="C87">
        <v>7.2727272727272738E-2</v>
      </c>
    </row>
    <row r="88" spans="2:3">
      <c r="B88">
        <v>0.64462809917355368</v>
      </c>
      <c r="C88">
        <v>7.0247933884297523E-2</v>
      </c>
    </row>
    <row r="89" spans="2:3">
      <c r="B89">
        <v>0.6776859504132231</v>
      </c>
      <c r="C89">
        <v>5.1239669421487603E-2</v>
      </c>
    </row>
    <row r="90" spans="2:3">
      <c r="B90">
        <v>0.7024793388429752</v>
      </c>
      <c r="C90">
        <v>4.6280991735537187E-2</v>
      </c>
    </row>
    <row r="91" spans="2:3">
      <c r="B91">
        <v>0.72727272727272729</v>
      </c>
      <c r="C91">
        <v>4.1322314049586778E-2</v>
      </c>
    </row>
    <row r="92" spans="2:3">
      <c r="B92">
        <v>0.76446280991735538</v>
      </c>
      <c r="C92">
        <v>1.7355371900826446E-2</v>
      </c>
    </row>
    <row r="93" spans="2:3">
      <c r="B93">
        <v>0.21268656716417911</v>
      </c>
      <c r="C93">
        <v>8.5074626865671646E-2</v>
      </c>
    </row>
    <row r="94" spans="2:3">
      <c r="B94">
        <v>0.23507462686567165</v>
      </c>
      <c r="C94">
        <v>0.10298507462686568</v>
      </c>
    </row>
    <row r="95" spans="2:3">
      <c r="B95">
        <v>0.26119402985074625</v>
      </c>
      <c r="C95">
        <v>0.10074626865671642</v>
      </c>
    </row>
    <row r="96" spans="2:3">
      <c r="B96">
        <v>0.27611940298507465</v>
      </c>
      <c r="C96">
        <v>9.4029850746268656E-2</v>
      </c>
    </row>
    <row r="97" spans="2:3">
      <c r="B97">
        <v>0.29104477611940299</v>
      </c>
      <c r="C97">
        <v>0.10597014925373134</v>
      </c>
    </row>
    <row r="98" spans="2:3">
      <c r="B98">
        <v>0.32089552238805968</v>
      </c>
      <c r="C98">
        <v>0.10223880597014925</v>
      </c>
    </row>
    <row r="99" spans="2:3">
      <c r="B99">
        <v>0.34328358208955223</v>
      </c>
      <c r="C99">
        <v>0.11119402985074626</v>
      </c>
    </row>
    <row r="100" spans="2:3">
      <c r="B100">
        <v>0.36194029850746268</v>
      </c>
      <c r="C100">
        <v>0.11044776119402985</v>
      </c>
    </row>
    <row r="101" spans="2:3">
      <c r="B101">
        <v>0.38432835820895522</v>
      </c>
      <c r="C101">
        <v>0.11343283582089551</v>
      </c>
    </row>
    <row r="102" spans="2:3">
      <c r="B102">
        <v>0.41791044776119401</v>
      </c>
      <c r="C102">
        <v>8.5074626865671646E-2</v>
      </c>
    </row>
    <row r="103" spans="2:3">
      <c r="B103">
        <v>0.45149253731343286</v>
      </c>
      <c r="C103">
        <v>9.1791044776119407E-2</v>
      </c>
    </row>
    <row r="104" spans="2:3">
      <c r="B104">
        <v>0.47761194029850745</v>
      </c>
      <c r="C104">
        <v>9.6268656716417919E-2</v>
      </c>
    </row>
    <row r="105" spans="2:3">
      <c r="B105">
        <v>0.51865671641791045</v>
      </c>
      <c r="C105">
        <v>0.10373134328358209</v>
      </c>
    </row>
    <row r="106" spans="2:3">
      <c r="B106">
        <v>0.54850746268656714</v>
      </c>
      <c r="C106">
        <v>5.895522388059702E-2</v>
      </c>
    </row>
    <row r="107" spans="2:3">
      <c r="B107">
        <v>0.58208955223880599</v>
      </c>
      <c r="C107">
        <v>7.537313432835821E-2</v>
      </c>
    </row>
    <row r="108" spans="2:3">
      <c r="B108">
        <v>0.61194029850746268</v>
      </c>
      <c r="C108">
        <v>8.8059701492537321E-2</v>
      </c>
    </row>
    <row r="109" spans="2:3">
      <c r="B109">
        <v>0.65671641791044777</v>
      </c>
      <c r="C109">
        <v>8.5074626865671646E-2</v>
      </c>
    </row>
    <row r="110" spans="2:3">
      <c r="B110">
        <v>0.68656716417910446</v>
      </c>
      <c r="C110">
        <v>8.3582089552238795E-2</v>
      </c>
    </row>
    <row r="111" spans="2:3">
      <c r="B111">
        <v>0.70149253731343286</v>
      </c>
      <c r="C111">
        <v>6.64179104477612E-2</v>
      </c>
    </row>
    <row r="112" spans="2:3">
      <c r="B112">
        <v>0.73134328358208955</v>
      </c>
      <c r="C112">
        <v>6.1940298507462695E-2</v>
      </c>
    </row>
    <row r="113" spans="2:3">
      <c r="B113">
        <v>0.75373134328358204</v>
      </c>
      <c r="C113">
        <v>5.3731343283582089E-2</v>
      </c>
    </row>
    <row r="114" spans="2:3">
      <c r="B114">
        <v>0.76865671641791045</v>
      </c>
      <c r="C114">
        <v>3.656716417910448E-2</v>
      </c>
    </row>
    <row r="115" spans="2:3">
      <c r="B115">
        <v>0.79104477611940294</v>
      </c>
      <c r="C115">
        <v>2.1641791044776117E-2</v>
      </c>
    </row>
    <row r="116" spans="2:3">
      <c r="B116">
        <v>0.1744186046511628</v>
      </c>
      <c r="C116">
        <v>6.2015503875968991E-2</v>
      </c>
    </row>
    <row r="117" spans="2:3">
      <c r="B117">
        <v>0.18604651162790697</v>
      </c>
      <c r="C117">
        <v>6.1240310077519386E-2</v>
      </c>
    </row>
    <row r="118" spans="2:3">
      <c r="B118">
        <v>0.22093023255813954</v>
      </c>
      <c r="C118">
        <v>4.5736434108527131E-2</v>
      </c>
    </row>
    <row r="119" spans="2:3">
      <c r="B119">
        <v>0.22480620155038761</v>
      </c>
      <c r="C119">
        <v>5.5813953488372092E-2</v>
      </c>
    </row>
    <row r="120" spans="2:3">
      <c r="B120">
        <v>0.24806201550387597</v>
      </c>
      <c r="C120">
        <v>6.8217054263565891E-2</v>
      </c>
    </row>
    <row r="121" spans="2:3">
      <c r="B121">
        <v>0.26356589147286824</v>
      </c>
      <c r="C121">
        <v>6.2790697674418597E-2</v>
      </c>
    </row>
    <row r="122" spans="2:3">
      <c r="B122">
        <v>0.29069767441860467</v>
      </c>
      <c r="C122">
        <v>6.2790697674418597E-2</v>
      </c>
    </row>
    <row r="123" spans="2:3">
      <c r="B123">
        <v>0.3108527131782946</v>
      </c>
      <c r="C123">
        <v>6.8217054263565891E-2</v>
      </c>
    </row>
    <row r="124" spans="2:3">
      <c r="B124">
        <v>0.34496124031007752</v>
      </c>
      <c r="C124">
        <v>6.6666666666666666E-2</v>
      </c>
    </row>
    <row r="125" spans="2:3">
      <c r="B125">
        <v>0.36821705426356588</v>
      </c>
      <c r="C125">
        <v>4.8837209302325581E-2</v>
      </c>
    </row>
    <row r="126" spans="2:3">
      <c r="B126">
        <v>0.38759689922480622</v>
      </c>
      <c r="C126">
        <v>6.4341085271317836E-2</v>
      </c>
    </row>
    <row r="127" spans="2:3">
      <c r="B127">
        <v>0.43023255813953487</v>
      </c>
      <c r="C127">
        <v>8.9922480620155038E-2</v>
      </c>
    </row>
    <row r="128" spans="2:3">
      <c r="B128">
        <v>0.4573643410852713</v>
      </c>
      <c r="C128">
        <v>8.6046511627906969E-2</v>
      </c>
    </row>
    <row r="129" spans="2:3">
      <c r="B129">
        <v>0.48837209302325579</v>
      </c>
      <c r="C129">
        <v>8.2945736434108519E-2</v>
      </c>
    </row>
    <row r="130" spans="2:3">
      <c r="B130">
        <v>0.53488372093023251</v>
      </c>
      <c r="C130">
        <v>9.2248062015503882E-2</v>
      </c>
    </row>
    <row r="131" spans="2:3">
      <c r="B131">
        <v>0.54651162790697672</v>
      </c>
      <c r="C131">
        <v>7.131782945736434E-2</v>
      </c>
    </row>
    <row r="132" spans="2:3">
      <c r="B132">
        <v>0.59302325581395354</v>
      </c>
      <c r="C132">
        <v>7.8294573643410845E-2</v>
      </c>
    </row>
    <row r="133" spans="2:3">
      <c r="B133">
        <v>0.63178294573643412</v>
      </c>
      <c r="C133">
        <v>7.441860465116279E-2</v>
      </c>
    </row>
    <row r="134" spans="2:3">
      <c r="B134">
        <v>0.65891472868217049</v>
      </c>
      <c r="C134">
        <v>7.7519379844961239E-2</v>
      </c>
    </row>
    <row r="135" spans="2:3">
      <c r="B135">
        <v>0.70930232558139539</v>
      </c>
      <c r="C135">
        <v>5.8914728682170542E-2</v>
      </c>
    </row>
    <row r="136" spans="2:3">
      <c r="B136">
        <v>0.73643410852713176</v>
      </c>
      <c r="C136">
        <v>4.6511627906976744E-2</v>
      </c>
    </row>
    <row r="137" spans="2:3">
      <c r="B137">
        <v>0.76744186046511631</v>
      </c>
      <c r="C137">
        <v>3.0232558139534883E-2</v>
      </c>
    </row>
    <row r="138" spans="2:3">
      <c r="B138">
        <v>0.79069767441860461</v>
      </c>
      <c r="C138">
        <v>1.3178294573643411E-2</v>
      </c>
    </row>
    <row r="139" spans="2:3">
      <c r="B139">
        <v>0.3595505617977528</v>
      </c>
      <c r="C139">
        <v>8.202247191011236E-2</v>
      </c>
    </row>
    <row r="140" spans="2:3">
      <c r="B140">
        <v>0.38202247191011235</v>
      </c>
      <c r="C140">
        <v>8.8764044943820231E-2</v>
      </c>
    </row>
    <row r="141" spans="2:3">
      <c r="B141">
        <v>0.39325842696629215</v>
      </c>
      <c r="C141">
        <v>0.10674157303370786</v>
      </c>
    </row>
    <row r="142" spans="2:3">
      <c r="B142">
        <v>0.4157303370786517</v>
      </c>
      <c r="C142">
        <v>0.10898876404494381</v>
      </c>
    </row>
    <row r="143" spans="2:3">
      <c r="B143">
        <v>0.42696629213483145</v>
      </c>
      <c r="C143">
        <v>9.3258426966292149E-2</v>
      </c>
    </row>
    <row r="144" spans="2:3">
      <c r="B144">
        <v>0.43820224719101125</v>
      </c>
      <c r="C144">
        <v>0.11797752808988764</v>
      </c>
    </row>
    <row r="145" spans="2:3">
      <c r="B145">
        <v>0.449438202247191</v>
      </c>
      <c r="C145">
        <v>9.662921348314607E-2</v>
      </c>
    </row>
    <row r="146" spans="2:3">
      <c r="B146">
        <v>0.46629213483146065</v>
      </c>
      <c r="C146">
        <v>0.10224719101123596</v>
      </c>
    </row>
    <row r="147" spans="2:3">
      <c r="B147">
        <v>0.4943820224719101</v>
      </c>
      <c r="C147">
        <v>0.11011235955056181</v>
      </c>
    </row>
    <row r="148" spans="2:3">
      <c r="B148">
        <v>0.5168539325842697</v>
      </c>
      <c r="C148">
        <v>0.12359550561797752</v>
      </c>
    </row>
    <row r="149" spans="2:3">
      <c r="B149">
        <v>0.5280898876404494</v>
      </c>
      <c r="C149">
        <v>0.11235955056179775</v>
      </c>
    </row>
    <row r="150" spans="2:3">
      <c r="B150">
        <v>0.5730337078651685</v>
      </c>
      <c r="C150">
        <v>0.10674157303370786</v>
      </c>
    </row>
    <row r="151" spans="2:3">
      <c r="B151">
        <v>0.5898876404494382</v>
      </c>
      <c r="C151">
        <v>0.1157303370786517</v>
      </c>
    </row>
    <row r="152" spans="2:3">
      <c r="B152">
        <v>0.61235955056179781</v>
      </c>
      <c r="C152">
        <v>0.11685393258426967</v>
      </c>
    </row>
    <row r="153" spans="2:3">
      <c r="B153">
        <v>0.6404494382022472</v>
      </c>
      <c r="C153">
        <v>0.12022471910112359</v>
      </c>
    </row>
    <row r="154" spans="2:3">
      <c r="B154">
        <v>0.6741573033707865</v>
      </c>
      <c r="C154">
        <v>0.10112359550561797</v>
      </c>
    </row>
    <row r="155" spans="2:3">
      <c r="B155">
        <v>0.7078651685393258</v>
      </c>
      <c r="C155">
        <v>0.10561797752808989</v>
      </c>
    </row>
    <row r="156" spans="2:3">
      <c r="B156">
        <v>0.7359550561797753</v>
      </c>
      <c r="C156">
        <v>0.1157303370786517</v>
      </c>
    </row>
    <row r="157" spans="2:3">
      <c r="B157">
        <v>0.7584269662921348</v>
      </c>
      <c r="C157">
        <v>0.10337078651685393</v>
      </c>
    </row>
    <row r="158" spans="2:3">
      <c r="B158">
        <v>0.7865168539325843</v>
      </c>
      <c r="C158">
        <v>8.6516853932584278E-2</v>
      </c>
    </row>
    <row r="159" spans="2:3">
      <c r="B159">
        <v>0.797752808988764</v>
      </c>
      <c r="C159">
        <v>8.202247191011236E-2</v>
      </c>
    </row>
    <row r="160" spans="2:3">
      <c r="B160">
        <v>0.8314606741573034</v>
      </c>
      <c r="C160">
        <v>4.7191011235955059E-2</v>
      </c>
    </row>
    <row r="161" spans="2:3">
      <c r="B161">
        <v>0.8539325842696629</v>
      </c>
      <c r="C161">
        <v>3.5955056179775284E-2</v>
      </c>
    </row>
    <row r="162" spans="2:3">
      <c r="B162">
        <v>0.8764044943820225</v>
      </c>
      <c r="C162">
        <v>2.6966292134831461E-2</v>
      </c>
    </row>
    <row r="163" spans="2:3">
      <c r="B163">
        <v>0.19580419580419581</v>
      </c>
      <c r="C163">
        <v>7.9720279720279716E-2</v>
      </c>
    </row>
    <row r="164" spans="2:3">
      <c r="B164">
        <v>0.21678321678321677</v>
      </c>
      <c r="C164">
        <v>6.5034965034965045E-2</v>
      </c>
    </row>
    <row r="165" spans="2:3">
      <c r="B165">
        <v>0.23426573426573427</v>
      </c>
      <c r="C165">
        <v>6.433566433566433E-2</v>
      </c>
    </row>
    <row r="166" spans="2:3">
      <c r="B166">
        <v>0.25524475524475526</v>
      </c>
      <c r="C166">
        <v>6.7832167832167833E-2</v>
      </c>
    </row>
    <row r="167" spans="2:3">
      <c r="B167">
        <v>0.27272727272727271</v>
      </c>
      <c r="C167">
        <v>6.7132867132867133E-2</v>
      </c>
    </row>
    <row r="168" spans="2:3">
      <c r="B168">
        <v>0.29720279720279719</v>
      </c>
      <c r="C168">
        <v>6.363636363636363E-2</v>
      </c>
    </row>
    <row r="169" spans="2:3">
      <c r="B169">
        <v>0.31468531468531469</v>
      </c>
      <c r="C169">
        <v>7.6223776223776227E-2</v>
      </c>
    </row>
    <row r="170" spans="2:3">
      <c r="B170">
        <v>0.34265734265734266</v>
      </c>
      <c r="C170">
        <v>7.7622377622377614E-2</v>
      </c>
    </row>
    <row r="171" spans="2:3">
      <c r="B171">
        <v>0.3776223776223776</v>
      </c>
      <c r="C171">
        <v>7.9020979020979029E-2</v>
      </c>
    </row>
    <row r="172" spans="2:3">
      <c r="B172">
        <v>0.40209790209790208</v>
      </c>
      <c r="C172">
        <v>8.8111888111888109E-2</v>
      </c>
    </row>
    <row r="173" spans="2:3">
      <c r="B173">
        <v>0.44055944055944057</v>
      </c>
      <c r="C173">
        <v>9.3006993006993013E-2</v>
      </c>
    </row>
    <row r="174" spans="2:3">
      <c r="B174">
        <v>0.45804195804195802</v>
      </c>
      <c r="C174">
        <v>0.10279720279720279</v>
      </c>
    </row>
    <row r="175" spans="2:3">
      <c r="B175">
        <v>0.48951048951048953</v>
      </c>
      <c r="C175">
        <v>0.10349650349650349</v>
      </c>
    </row>
    <row r="176" spans="2:3">
      <c r="B176">
        <v>0.50699300699300698</v>
      </c>
      <c r="C176">
        <v>0.1041958041958042</v>
      </c>
    </row>
    <row r="177" spans="2:3">
      <c r="B177">
        <v>0.55244755244755239</v>
      </c>
      <c r="C177">
        <v>8.2517482517482518E-2</v>
      </c>
    </row>
    <row r="178" spans="2:3">
      <c r="B178">
        <v>0.57692307692307687</v>
      </c>
      <c r="C178">
        <v>9.4405594405594401E-2</v>
      </c>
    </row>
    <row r="179" spans="2:3">
      <c r="B179">
        <v>0.62937062937062938</v>
      </c>
      <c r="C179">
        <v>9.1608391608391612E-2</v>
      </c>
    </row>
    <row r="180" spans="2:3">
      <c r="B180">
        <v>0.65384615384615385</v>
      </c>
      <c r="C180">
        <v>9.3706293706293714E-2</v>
      </c>
    </row>
    <row r="181" spans="2:3">
      <c r="B181">
        <v>0.69930069930069927</v>
      </c>
      <c r="C181">
        <v>6.7132867132867133E-2</v>
      </c>
    </row>
    <row r="182" spans="2:3">
      <c r="B182">
        <v>0.72027972027972031</v>
      </c>
      <c r="C182">
        <v>5.5944055944055944E-2</v>
      </c>
    </row>
    <row r="183" spans="2:3">
      <c r="B183">
        <v>0.75174825174825177</v>
      </c>
      <c r="C183">
        <v>3.4965034965034968E-2</v>
      </c>
    </row>
    <row r="184" spans="2:3">
      <c r="B184">
        <v>0.76923076923076927</v>
      </c>
      <c r="C184">
        <v>2.3076923076923075E-2</v>
      </c>
    </row>
    <row r="185" spans="2:3">
      <c r="B185">
        <v>0.28645833333333331</v>
      </c>
      <c r="C185">
        <v>9.1666666666666674E-2</v>
      </c>
    </row>
    <row r="186" spans="2:3">
      <c r="B186">
        <v>0.3125</v>
      </c>
      <c r="C186">
        <v>0.10416666666666667</v>
      </c>
    </row>
    <row r="187" spans="2:3">
      <c r="B187">
        <v>0.33333333333333331</v>
      </c>
      <c r="C187">
        <v>7.3958333333333334E-2</v>
      </c>
    </row>
    <row r="188" spans="2:3">
      <c r="B188">
        <v>0.35416666666666669</v>
      </c>
      <c r="C188">
        <v>6.3541666666666663E-2</v>
      </c>
    </row>
    <row r="189" spans="2:3">
      <c r="B189">
        <v>0.36979166666666669</v>
      </c>
      <c r="C189">
        <v>8.6458333333333345E-2</v>
      </c>
    </row>
    <row r="190" spans="2:3">
      <c r="B190">
        <v>0.39583333333333331</v>
      </c>
      <c r="C190">
        <v>0.11354166666666667</v>
      </c>
    </row>
    <row r="191" spans="2:3">
      <c r="B191">
        <v>0.42708333333333331</v>
      </c>
      <c r="C191">
        <v>0.11145833333333333</v>
      </c>
    </row>
    <row r="192" spans="2:3">
      <c r="B192">
        <v>0.45833333333333331</v>
      </c>
      <c r="C192">
        <v>0.11041666666666666</v>
      </c>
    </row>
    <row r="193" spans="2:3">
      <c r="B193">
        <v>0.49479166666666669</v>
      </c>
      <c r="C193">
        <v>0.10312500000000001</v>
      </c>
    </row>
    <row r="194" spans="2:3">
      <c r="B194">
        <v>0.52083333333333337</v>
      </c>
      <c r="C194">
        <v>0.11666666666666665</v>
      </c>
    </row>
    <row r="195" spans="2:3">
      <c r="B195">
        <v>0.54166666666666663</v>
      </c>
      <c r="C195">
        <v>0.10833333333333334</v>
      </c>
    </row>
    <row r="196" spans="2:3">
      <c r="B196">
        <v>0.57291666666666663</v>
      </c>
      <c r="C196">
        <v>0.10312500000000001</v>
      </c>
    </row>
    <row r="197" spans="2:3">
      <c r="B197">
        <v>0.60416666666666663</v>
      </c>
      <c r="C197">
        <v>9.2708333333333337E-2</v>
      </c>
    </row>
    <row r="198" spans="2:3">
      <c r="B198">
        <v>0.63541666666666663</v>
      </c>
      <c r="C198">
        <v>9.2708333333333337E-2</v>
      </c>
    </row>
    <row r="199" spans="2:3">
      <c r="B199">
        <v>0.65104166666666663</v>
      </c>
      <c r="C199">
        <v>8.7500000000000008E-2</v>
      </c>
    </row>
    <row r="200" spans="2:3">
      <c r="B200">
        <v>0.66666666666666663</v>
      </c>
      <c r="C200">
        <v>7.3958333333333334E-2</v>
      </c>
    </row>
    <row r="201" spans="2:3">
      <c r="B201">
        <v>0.69270833333333337</v>
      </c>
      <c r="C201">
        <v>6.458333333333334E-2</v>
      </c>
    </row>
    <row r="202" spans="2:3">
      <c r="B202">
        <v>0.70833333333333337</v>
      </c>
      <c r="C202">
        <v>4.9999999999999996E-2</v>
      </c>
    </row>
    <row r="203" spans="2:3">
      <c r="B203">
        <v>0.72916666666666663</v>
      </c>
      <c r="C203">
        <v>4.6875E-2</v>
      </c>
    </row>
    <row r="204" spans="2:3">
      <c r="B204">
        <v>0.73958333333333337</v>
      </c>
      <c r="C204">
        <v>3.4374999999999996E-2</v>
      </c>
    </row>
    <row r="205" spans="2:3">
      <c r="B205">
        <v>0.23181818181818181</v>
      </c>
      <c r="C205">
        <v>7.0909090909090908E-2</v>
      </c>
    </row>
    <row r="206" spans="2:3">
      <c r="B206">
        <v>0.25909090909090909</v>
      </c>
      <c r="C206">
        <v>6.1818181818181814E-2</v>
      </c>
    </row>
    <row r="207" spans="2:3">
      <c r="B207">
        <v>0.27727272727272728</v>
      </c>
      <c r="C207">
        <v>0.05</v>
      </c>
    </row>
    <row r="208" spans="2:3">
      <c r="B208">
        <v>0.3</v>
      </c>
      <c r="C208">
        <v>6.545454545454546E-2</v>
      </c>
    </row>
    <row r="209" spans="2:3">
      <c r="B209">
        <v>0.31818181818181818</v>
      </c>
      <c r="C209">
        <v>7.3636363636363639E-2</v>
      </c>
    </row>
    <row r="210" spans="2:3">
      <c r="B210">
        <v>0.32727272727272727</v>
      </c>
      <c r="C210">
        <v>5.4545454545454543E-2</v>
      </c>
    </row>
    <row r="211" spans="2:3">
      <c r="B211">
        <v>0.38181818181818183</v>
      </c>
      <c r="C211">
        <v>0.08</v>
      </c>
    </row>
    <row r="212" spans="2:3">
      <c r="B212">
        <v>0.39545454545454545</v>
      </c>
      <c r="C212">
        <v>0.08</v>
      </c>
    </row>
    <row r="213" spans="2:3">
      <c r="B213">
        <v>0.42727272727272725</v>
      </c>
      <c r="C213">
        <v>7.3636363636363639E-2</v>
      </c>
    </row>
    <row r="214" spans="2:3">
      <c r="B214">
        <v>0.43636363636363634</v>
      </c>
      <c r="C214">
        <v>8.2727272727272719E-2</v>
      </c>
    </row>
    <row r="215" spans="2:3">
      <c r="B215">
        <v>0.47272727272727272</v>
      </c>
      <c r="C215">
        <v>7.454545454545454E-2</v>
      </c>
    </row>
    <row r="216" spans="2:3">
      <c r="B216">
        <v>0.49090909090909091</v>
      </c>
      <c r="C216">
        <v>8.5454545454545464E-2</v>
      </c>
    </row>
    <row r="217" spans="2:3">
      <c r="B217">
        <v>0.5</v>
      </c>
      <c r="C217">
        <v>8.5454545454545464E-2</v>
      </c>
    </row>
    <row r="218" spans="2:3">
      <c r="B218">
        <v>0.51818181818181819</v>
      </c>
      <c r="C218">
        <v>9.3636363636363643E-2</v>
      </c>
    </row>
    <row r="219" spans="2:3">
      <c r="B219">
        <v>0.55454545454545456</v>
      </c>
      <c r="C219">
        <v>9.818181818181819E-2</v>
      </c>
    </row>
    <row r="220" spans="2:3">
      <c r="B220">
        <v>0.58636363636363631</v>
      </c>
      <c r="C220">
        <v>9.3636363636363643E-2</v>
      </c>
    </row>
    <row r="221" spans="2:3">
      <c r="B221">
        <v>0.61363636363636365</v>
      </c>
      <c r="C221">
        <v>8.2727272727272719E-2</v>
      </c>
    </row>
    <row r="222" spans="2:3">
      <c r="B222">
        <v>0.63636363636363635</v>
      </c>
      <c r="C222">
        <v>9.0909090909090912E-2</v>
      </c>
    </row>
    <row r="223" spans="2:3">
      <c r="B223">
        <v>0.66363636363636369</v>
      </c>
      <c r="C223">
        <v>9.1818181818181813E-2</v>
      </c>
    </row>
    <row r="224" spans="2:3">
      <c r="B224">
        <v>0.70454545454545459</v>
      </c>
      <c r="C224">
        <v>8.8181818181818181E-2</v>
      </c>
    </row>
    <row r="225" spans="2:3">
      <c r="B225">
        <v>0.73181818181818181</v>
      </c>
      <c r="C225">
        <v>8.3636363636363634E-2</v>
      </c>
    </row>
    <row r="226" spans="2:3">
      <c r="B226">
        <v>0.75454545454545452</v>
      </c>
      <c r="C226">
        <v>7.454545454545454E-2</v>
      </c>
    </row>
    <row r="227" spans="2:3">
      <c r="B227">
        <v>0.78181818181818186</v>
      </c>
      <c r="C227">
        <v>7.454545454545454E-2</v>
      </c>
    </row>
    <row r="228" spans="2:3">
      <c r="B228">
        <v>0.81818181818181823</v>
      </c>
      <c r="C228">
        <v>7.1818181818181823E-2</v>
      </c>
    </row>
    <row r="229" spans="2:3">
      <c r="B229">
        <v>0.84545454545454546</v>
      </c>
      <c r="C229">
        <v>6.545454545454546E-2</v>
      </c>
    </row>
    <row r="230" spans="2:3">
      <c r="B230">
        <v>0.86363636363636365</v>
      </c>
      <c r="C230">
        <v>5.2727272727272727E-2</v>
      </c>
    </row>
    <row r="231" spans="2:3">
      <c r="B231">
        <v>0.87727272727272732</v>
      </c>
      <c r="C231">
        <v>2.7272727272727271E-2</v>
      </c>
    </row>
    <row r="232" spans="2:3">
      <c r="B232">
        <v>0.8954545454545455</v>
      </c>
      <c r="C232">
        <v>1.7272727272727273E-2</v>
      </c>
    </row>
    <row r="233" spans="2:3">
      <c r="B233">
        <v>0.248</v>
      </c>
      <c r="C233">
        <v>6.4000000000000001E-2</v>
      </c>
    </row>
    <row r="234" spans="2:3">
      <c r="B234">
        <v>0.26400000000000001</v>
      </c>
      <c r="C234">
        <v>7.9200000000000007E-2</v>
      </c>
    </row>
    <row r="235" spans="2:3">
      <c r="B235">
        <v>0.28000000000000003</v>
      </c>
      <c r="C235">
        <v>9.7599999999999992E-2</v>
      </c>
    </row>
    <row r="236" spans="2:3">
      <c r="B236">
        <v>0.30399999999999999</v>
      </c>
      <c r="C236">
        <v>9.5200000000000007E-2</v>
      </c>
    </row>
    <row r="237" spans="2:3">
      <c r="B237">
        <v>0.32</v>
      </c>
      <c r="C237">
        <v>0.1024</v>
      </c>
    </row>
    <row r="238" spans="2:3">
      <c r="B238">
        <v>0.35199999999999998</v>
      </c>
      <c r="C238">
        <v>0.1192</v>
      </c>
    </row>
    <row r="239" spans="2:3">
      <c r="B239">
        <v>0.372</v>
      </c>
      <c r="C239">
        <v>0.10879999999999999</v>
      </c>
    </row>
    <row r="240" spans="2:3">
      <c r="B240">
        <v>0.40799999999999997</v>
      </c>
      <c r="C240">
        <v>0.128</v>
      </c>
    </row>
    <row r="241" spans="2:3">
      <c r="B241">
        <v>0.44</v>
      </c>
      <c r="C241">
        <v>0.10959999999999999</v>
      </c>
    </row>
    <row r="242" spans="2:3">
      <c r="B242">
        <v>0.47199999999999998</v>
      </c>
      <c r="C242">
        <v>0.1216</v>
      </c>
    </row>
    <row r="243" spans="2:3">
      <c r="B243">
        <v>0.50800000000000001</v>
      </c>
      <c r="C243">
        <v>0.1192</v>
      </c>
    </row>
    <row r="244" spans="2:3">
      <c r="B244">
        <v>0.55600000000000005</v>
      </c>
      <c r="C244">
        <v>0.1176</v>
      </c>
    </row>
    <row r="245" spans="2:3">
      <c r="B245">
        <v>0.59199999999999997</v>
      </c>
      <c r="C245">
        <v>0.1216</v>
      </c>
    </row>
    <row r="246" spans="2:3">
      <c r="B246">
        <v>0.65600000000000003</v>
      </c>
      <c r="C246">
        <v>0.104</v>
      </c>
    </row>
    <row r="247" spans="2:3">
      <c r="B247">
        <v>0.66400000000000003</v>
      </c>
      <c r="C247">
        <v>0.1176</v>
      </c>
    </row>
    <row r="248" spans="2:3">
      <c r="B248">
        <v>0.72</v>
      </c>
      <c r="C248">
        <v>9.0400000000000008E-2</v>
      </c>
    </row>
    <row r="249" spans="2:3">
      <c r="B249">
        <v>0.73599999999999999</v>
      </c>
      <c r="C249">
        <v>7.5999999999999998E-2</v>
      </c>
    </row>
    <row r="250" spans="2:3">
      <c r="B250">
        <v>0.76400000000000001</v>
      </c>
      <c r="C250">
        <v>5.9200000000000003E-2</v>
      </c>
    </row>
    <row r="251" spans="2:3">
      <c r="B251">
        <v>0.79600000000000004</v>
      </c>
      <c r="C251">
        <v>4.48E-2</v>
      </c>
    </row>
    <row r="252" spans="2:3">
      <c r="B252">
        <v>0.80800000000000005</v>
      </c>
      <c r="C252">
        <v>4.48E-2</v>
      </c>
    </row>
    <row r="253" spans="2:3">
      <c r="B253">
        <v>0.82399999999999995</v>
      </c>
      <c r="C253">
        <v>3.8399999999999997E-2</v>
      </c>
    </row>
    <row r="254" spans="2:3">
      <c r="B254">
        <v>0.84399999999999997</v>
      </c>
      <c r="C254">
        <v>2.64E-2</v>
      </c>
    </row>
    <row r="255" spans="2:3">
      <c r="B255">
        <v>0.86799999999999999</v>
      </c>
      <c r="C255">
        <v>2.3199999999999998E-2</v>
      </c>
    </row>
    <row r="256" spans="2:3">
      <c r="B256">
        <v>0.88</v>
      </c>
      <c r="C256">
        <v>1.9199999999999998E-2</v>
      </c>
    </row>
    <row r="257" spans="2:3">
      <c r="B257">
        <v>0.31775700934579437</v>
      </c>
      <c r="C257">
        <v>6.5420560747663545E-2</v>
      </c>
    </row>
    <row r="258" spans="2:3">
      <c r="B258">
        <v>0.34579439252336447</v>
      </c>
      <c r="C258">
        <v>7.5700934579439244E-2</v>
      </c>
    </row>
    <row r="259" spans="2:3">
      <c r="B259">
        <v>0.37383177570093457</v>
      </c>
      <c r="C259">
        <v>8.5981308411214943E-2</v>
      </c>
    </row>
    <row r="260" spans="2:3">
      <c r="B260">
        <v>0.40654205607476634</v>
      </c>
      <c r="C260">
        <v>9.6261682242990657E-2</v>
      </c>
    </row>
    <row r="261" spans="2:3">
      <c r="B261">
        <v>0.42523364485981308</v>
      </c>
      <c r="C261">
        <v>7.7570093457943926E-2</v>
      </c>
    </row>
    <row r="262" spans="2:3">
      <c r="B262">
        <v>0.44392523364485981</v>
      </c>
      <c r="C262">
        <v>9.2523364485981308E-2</v>
      </c>
    </row>
    <row r="263" spans="2:3">
      <c r="B263">
        <v>0.4719626168224299</v>
      </c>
      <c r="C263">
        <v>8.6915887850467291E-2</v>
      </c>
    </row>
    <row r="264" spans="2:3">
      <c r="B264">
        <v>0.48598130841121495</v>
      </c>
      <c r="C264">
        <v>7.3831775700934577E-2</v>
      </c>
    </row>
    <row r="265" spans="2:3">
      <c r="B265">
        <v>0.50934579439252337</v>
      </c>
      <c r="C265">
        <v>8.504672897196261E-2</v>
      </c>
    </row>
    <row r="266" spans="2:3">
      <c r="B266">
        <v>0.53271028037383172</v>
      </c>
      <c r="C266">
        <v>8.0373831775700927E-2</v>
      </c>
    </row>
    <row r="267" spans="2:3">
      <c r="B267">
        <v>0.57009345794392519</v>
      </c>
      <c r="C267">
        <v>7.6635514018691578E-2</v>
      </c>
    </row>
    <row r="268" spans="2:3">
      <c r="B268">
        <v>0.60280373831775702</v>
      </c>
      <c r="C268">
        <v>8.0373831775700927E-2</v>
      </c>
    </row>
    <row r="269" spans="2:3">
      <c r="B269">
        <v>0.64018691588785048</v>
      </c>
      <c r="C269">
        <v>8.8785046728971959E-2</v>
      </c>
    </row>
    <row r="270" spans="2:3">
      <c r="B270">
        <v>0.66355140186915884</v>
      </c>
      <c r="C270">
        <v>8.3177570093457942E-2</v>
      </c>
    </row>
    <row r="271" spans="2:3">
      <c r="B271">
        <v>0.68224299065420557</v>
      </c>
      <c r="C271">
        <v>8.6915887850467291E-2</v>
      </c>
    </row>
    <row r="272" spans="2:3">
      <c r="B272">
        <v>0.7289719626168224</v>
      </c>
      <c r="C272">
        <v>7.9439252336448593E-2</v>
      </c>
    </row>
    <row r="273" spans="2:3">
      <c r="B273">
        <v>0.74766355140186913</v>
      </c>
      <c r="C273">
        <v>7.0093457943925228E-2</v>
      </c>
    </row>
    <row r="274" spans="2:3">
      <c r="B274">
        <v>0.78971962616822433</v>
      </c>
      <c r="C274">
        <v>6.1682242990654203E-2</v>
      </c>
    </row>
    <row r="275" spans="2:3">
      <c r="B275">
        <v>0.81308411214953269</v>
      </c>
      <c r="C275">
        <v>5.700934579439252E-2</v>
      </c>
    </row>
    <row r="276" spans="2:3">
      <c r="B276">
        <v>0.81775700934579443</v>
      </c>
      <c r="C276">
        <v>4.0186915887850463E-2</v>
      </c>
    </row>
    <row r="277" spans="2:3">
      <c r="B277">
        <v>0.85046728971962615</v>
      </c>
      <c r="C277">
        <v>3.3644859813084113E-2</v>
      </c>
    </row>
    <row r="278" spans="2:3">
      <c r="B278">
        <v>0.86915887850467288</v>
      </c>
      <c r="C278">
        <v>2.8037383177570093E-2</v>
      </c>
    </row>
    <row r="279" spans="2:3">
      <c r="B279">
        <v>0.87850467289719625</v>
      </c>
      <c r="C279">
        <v>1.6822429906542057E-2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83"/>
  <sheetViews>
    <sheetView workbookViewId="0">
      <selection activeCell="C47" sqref="C47"/>
    </sheetView>
  </sheetViews>
  <sheetFormatPr defaultRowHeight="15"/>
  <cols>
    <col min="3" max="3" width="16.7109375" bestFit="1" customWidth="1"/>
    <col min="4" max="4" width="17.5703125" bestFit="1" customWidth="1"/>
    <col min="5" max="5" width="16.7109375" bestFit="1" customWidth="1"/>
    <col min="6" max="6" width="17.5703125" bestFit="1" customWidth="1"/>
    <col min="7" max="7" width="16.7109375" bestFit="1" customWidth="1"/>
    <col min="8" max="8" width="17.5703125" bestFit="1" customWidth="1"/>
    <col min="9" max="9" width="16.7109375" bestFit="1" customWidth="1"/>
    <col min="10" max="10" width="17.5703125" bestFit="1" customWidth="1"/>
    <col min="11" max="11" width="16.7109375" bestFit="1" customWidth="1"/>
    <col min="12" max="12" width="17.5703125" bestFit="1" customWidth="1"/>
  </cols>
  <sheetData>
    <row r="2" spans="2:12">
      <c r="B2" s="34"/>
      <c r="C2" s="9" t="s">
        <v>32</v>
      </c>
      <c r="D2" s="2"/>
      <c r="E2" s="9" t="s">
        <v>33</v>
      </c>
      <c r="F2" s="2"/>
      <c r="G2" s="9" t="s">
        <v>34</v>
      </c>
      <c r="H2" s="2"/>
      <c r="I2" s="9" t="s">
        <v>35</v>
      </c>
      <c r="J2" s="2"/>
      <c r="K2" s="10" t="s">
        <v>36</v>
      </c>
      <c r="L2" s="2"/>
    </row>
    <row r="3" spans="2:12">
      <c r="B3" s="26" t="s">
        <v>1</v>
      </c>
      <c r="C3" s="42" t="s">
        <v>2</v>
      </c>
      <c r="D3" s="30" t="s">
        <v>3</v>
      </c>
      <c r="E3" s="42" t="s">
        <v>2</v>
      </c>
      <c r="F3" s="30" t="s">
        <v>3</v>
      </c>
      <c r="G3" s="42" t="s">
        <v>2</v>
      </c>
      <c r="H3" s="30" t="s">
        <v>3</v>
      </c>
      <c r="I3" s="42" t="s">
        <v>2</v>
      </c>
      <c r="J3" s="30" t="s">
        <v>3</v>
      </c>
      <c r="K3" s="27" t="s">
        <v>2</v>
      </c>
      <c r="L3" s="30" t="s">
        <v>3</v>
      </c>
    </row>
    <row r="4" spans="2:12">
      <c r="B4" s="26">
        <v>1</v>
      </c>
      <c r="C4" s="42">
        <v>591.34408218500005</v>
      </c>
      <c r="D4" s="30">
        <v>-1900.7778543300001</v>
      </c>
      <c r="E4" s="42">
        <v>970.13601131899998</v>
      </c>
      <c r="F4" s="30">
        <v>-1715.9128937</v>
      </c>
      <c r="G4" s="42">
        <v>1399.67518455</v>
      </c>
      <c r="H4" s="30">
        <v>-1531.04793307</v>
      </c>
      <c r="I4" s="42">
        <v>1827.4019562000001</v>
      </c>
      <c r="J4" s="30">
        <v>-1400.5550196900001</v>
      </c>
      <c r="K4" s="27">
        <v>2193.50707431</v>
      </c>
      <c r="L4" s="30">
        <v>-1143.19399606</v>
      </c>
    </row>
    <row r="5" spans="2:12">
      <c r="B5" s="26">
        <v>2</v>
      </c>
      <c r="C5" s="42">
        <v>651.15333415400005</v>
      </c>
      <c r="D5" s="30">
        <v>-1810.15777559</v>
      </c>
      <c r="E5" s="42">
        <v>1010.00884596</v>
      </c>
      <c r="F5" s="30">
        <v>-1627.1052165399999</v>
      </c>
      <c r="G5" s="42">
        <v>1452.23483022</v>
      </c>
      <c r="H5" s="30">
        <v>-1407.8046259800001</v>
      </c>
      <c r="I5" s="42">
        <v>1883.58640502</v>
      </c>
      <c r="J5" s="30">
        <v>-1261.00009843</v>
      </c>
      <c r="K5" s="27">
        <v>2227.9427042299999</v>
      </c>
      <c r="L5" s="30">
        <v>-1001.82667323</v>
      </c>
    </row>
    <row r="6" spans="2:12">
      <c r="B6" s="26">
        <v>3</v>
      </c>
      <c r="C6" s="42">
        <v>687.40136565</v>
      </c>
      <c r="D6" s="30">
        <v>-1590.8571850400001</v>
      </c>
      <c r="E6" s="42">
        <v>1048.0692790400001</v>
      </c>
      <c r="F6" s="30">
        <v>-1434.99064961</v>
      </c>
      <c r="G6" s="42">
        <v>1477.6084522599999</v>
      </c>
      <c r="H6" s="30">
        <v>-1250.1256889799999</v>
      </c>
      <c r="I6" s="42">
        <v>1925.27164124</v>
      </c>
      <c r="J6" s="30">
        <v>-1068.8855315000001</v>
      </c>
      <c r="K6" s="27">
        <v>2240.6295152600001</v>
      </c>
      <c r="L6" s="30">
        <v>-913.01899606300003</v>
      </c>
    </row>
    <row r="7" spans="2:12">
      <c r="B7" s="26">
        <v>4</v>
      </c>
      <c r="C7" s="42">
        <v>692.83857037400003</v>
      </c>
      <c r="D7" s="30">
        <v>-1329.87135827</v>
      </c>
      <c r="E7" s="42">
        <v>1055.3188853300001</v>
      </c>
      <c r="F7" s="30">
        <v>-1306.3101377999999</v>
      </c>
      <c r="G7" s="42">
        <v>1486.6704601399999</v>
      </c>
      <c r="H7" s="30">
        <v>-1076.1351377999999</v>
      </c>
      <c r="I7" s="42">
        <v>1921.6468380900001</v>
      </c>
      <c r="J7" s="30">
        <v>-882.20816929099999</v>
      </c>
      <c r="K7" s="27">
        <v>2244.25431841</v>
      </c>
      <c r="L7" s="30">
        <v>-791.58809055100005</v>
      </c>
    </row>
    <row r="8" spans="2:12">
      <c r="B8" s="26">
        <v>5</v>
      </c>
      <c r="C8" s="42">
        <v>692.83857037400003</v>
      </c>
      <c r="D8" s="30">
        <v>-1101.50875984</v>
      </c>
      <c r="E8" s="42">
        <v>1051.69408219</v>
      </c>
      <c r="F8" s="30">
        <v>-1106.9459645699999</v>
      </c>
      <c r="G8" s="42">
        <v>1475.7960506899999</v>
      </c>
      <c r="H8" s="30">
        <v>-835.085728346</v>
      </c>
      <c r="I8" s="42">
        <v>1898.08561762</v>
      </c>
      <c r="J8" s="30">
        <v>-673.781988189</v>
      </c>
      <c r="K8" s="27">
        <v>2231.5675073799998</v>
      </c>
      <c r="L8" s="30">
        <v>-613.97273622</v>
      </c>
    </row>
    <row r="9" spans="2:12">
      <c r="B9" s="26">
        <v>6</v>
      </c>
      <c r="C9" s="42">
        <v>669.27734990199997</v>
      </c>
      <c r="D9" s="30">
        <v>-762.58966535399998</v>
      </c>
      <c r="E9" s="42">
        <v>1029.94526329</v>
      </c>
      <c r="F9" s="30">
        <v>-976.45305118099998</v>
      </c>
      <c r="G9" s="42">
        <v>1457.67203494</v>
      </c>
      <c r="H9" s="30">
        <v>-641.15875984299998</v>
      </c>
      <c r="I9" s="42">
        <v>1876.3367987199999</v>
      </c>
      <c r="J9" s="30">
        <v>-476.23021653500001</v>
      </c>
      <c r="K9" s="27">
        <v>2222.5054995099999</v>
      </c>
      <c r="L9" s="30">
        <v>-459.918602362</v>
      </c>
    </row>
    <row r="10" spans="2:12">
      <c r="B10" s="26">
        <v>7</v>
      </c>
      <c r="C10" s="42">
        <v>652.96573572800003</v>
      </c>
      <c r="D10" s="30">
        <v>-476.23021653500001</v>
      </c>
      <c r="E10" s="42">
        <v>1017.25845226</v>
      </c>
      <c r="F10" s="30">
        <v>-822.39891732299998</v>
      </c>
      <c r="G10" s="42">
        <v>1441.36042077</v>
      </c>
      <c r="H10" s="30">
        <v>-467.16820866099999</v>
      </c>
      <c r="I10" s="42">
        <v>1843.7135703700001</v>
      </c>
      <c r="J10" s="30">
        <v>-336.67529527599999</v>
      </c>
      <c r="K10" s="27">
        <v>2211.6310900600001</v>
      </c>
      <c r="L10" s="30">
        <v>-363.86131889799998</v>
      </c>
    </row>
    <row r="11" spans="2:12">
      <c r="B11" s="26">
        <v>8</v>
      </c>
      <c r="C11" s="42">
        <v>622.15490895699998</v>
      </c>
      <c r="D11" s="30">
        <v>-323.98848425199998</v>
      </c>
      <c r="E11" s="42">
        <v>1006.38404281</v>
      </c>
      <c r="F11" s="30">
        <v>-704.59281496100004</v>
      </c>
      <c r="G11" s="42">
        <v>1419.61160187</v>
      </c>
      <c r="H11" s="30">
        <v>-320.36368110199999</v>
      </c>
      <c r="I11" s="42">
        <v>1820.1523499</v>
      </c>
      <c r="J11" s="30">
        <v>-256.92962598399998</v>
      </c>
      <c r="K11" s="27">
        <v>2202.5690821899998</v>
      </c>
      <c r="L11" s="30">
        <v>-278.67844488200001</v>
      </c>
    </row>
    <row r="12" spans="2:12">
      <c r="B12" s="26">
        <v>9</v>
      </c>
      <c r="C12" s="42">
        <v>575.03246801199998</v>
      </c>
      <c r="D12" s="30">
        <v>-126.436712598</v>
      </c>
      <c r="E12" s="42">
        <v>964.69880659399996</v>
      </c>
      <c r="F12" s="30">
        <v>-539.664271654</v>
      </c>
      <c r="G12" s="42">
        <v>1381.5511687999999</v>
      </c>
      <c r="H12" s="30">
        <v>-229.74360236199999</v>
      </c>
      <c r="I12" s="42">
        <v>1792.96632628</v>
      </c>
      <c r="J12" s="30">
        <v>-178.99635826799999</v>
      </c>
      <c r="K12" s="27">
        <v>2191.69467274</v>
      </c>
      <c r="L12" s="30">
        <v>-200.745177165</v>
      </c>
    </row>
    <row r="13" spans="2:12">
      <c r="B13" s="26">
        <v>10</v>
      </c>
      <c r="C13" s="42">
        <v>517.03561761799995</v>
      </c>
      <c r="D13" s="30">
        <v>-322.17608267700001</v>
      </c>
      <c r="E13" s="42">
        <v>941.13758612200002</v>
      </c>
      <c r="F13" s="30">
        <v>-695.53080708699997</v>
      </c>
      <c r="G13" s="42">
        <v>1343.4907357300001</v>
      </c>
      <c r="H13" s="30">
        <v>-313.11407480299999</v>
      </c>
      <c r="I13" s="42">
        <v>1773.0299089600001</v>
      </c>
      <c r="J13" s="30">
        <v>-256.92962598399998</v>
      </c>
      <c r="K13" s="27">
        <v>2175.3830585599999</v>
      </c>
      <c r="L13" s="30">
        <v>-276.86604330699998</v>
      </c>
    </row>
    <row r="14" spans="2:12">
      <c r="B14" s="26">
        <v>11</v>
      </c>
      <c r="C14" s="42">
        <v>495.28679871999998</v>
      </c>
      <c r="D14" s="30">
        <v>-476.23021653500001</v>
      </c>
      <c r="E14" s="42">
        <v>933.88797982300002</v>
      </c>
      <c r="F14" s="30">
        <v>-822.39891732299998</v>
      </c>
      <c r="G14" s="42">
        <v>1316.3047121100001</v>
      </c>
      <c r="H14" s="30">
        <v>-407.35895669299998</v>
      </c>
      <c r="I14" s="42">
        <v>1758.5306963600001</v>
      </c>
      <c r="J14" s="30">
        <v>-336.67529527599999</v>
      </c>
      <c r="K14" s="27">
        <v>2162.6962475400001</v>
      </c>
      <c r="L14" s="30">
        <v>-362.04891732300001</v>
      </c>
    </row>
    <row r="15" spans="2:12">
      <c r="B15" s="26">
        <v>12</v>
      </c>
      <c r="C15" s="42">
        <v>471.72557824799998</v>
      </c>
      <c r="D15" s="30">
        <v>-768.02687007899999</v>
      </c>
      <c r="E15" s="42">
        <v>910.32675934999997</v>
      </c>
      <c r="F15" s="30">
        <v>-965.57864173200005</v>
      </c>
      <c r="G15" s="42">
        <v>1296.36829478</v>
      </c>
      <c r="H15" s="30">
        <v>-633.909153543</v>
      </c>
      <c r="I15" s="42">
        <v>1734.96947589</v>
      </c>
      <c r="J15" s="30">
        <v>-474.41781496099998</v>
      </c>
      <c r="K15" s="27">
        <v>2150.0094365199998</v>
      </c>
      <c r="L15" s="30">
        <v>-456.293799213</v>
      </c>
    </row>
    <row r="16" spans="2:12">
      <c r="B16" s="26">
        <v>13</v>
      </c>
      <c r="C16" s="42">
        <v>468.10077509799999</v>
      </c>
      <c r="D16" s="30">
        <v>-1105.13356299</v>
      </c>
      <c r="E16" s="42">
        <v>892.20274360200006</v>
      </c>
      <c r="F16" s="30">
        <v>-1103.32116142</v>
      </c>
      <c r="G16" s="42">
        <v>1292.7434916300001</v>
      </c>
      <c r="H16" s="30">
        <v>-833.27332677200002</v>
      </c>
      <c r="I16" s="42">
        <v>1709.59585384</v>
      </c>
      <c r="J16" s="30">
        <v>-662.90757873999996</v>
      </c>
      <c r="K16" s="27">
        <v>2137.3226254900001</v>
      </c>
      <c r="L16" s="30">
        <v>-604.91072834600004</v>
      </c>
    </row>
    <row r="17" spans="2:12">
      <c r="B17" s="26">
        <v>14</v>
      </c>
      <c r="C17" s="42">
        <v>466.28837352400001</v>
      </c>
      <c r="D17" s="30">
        <v>-1335.3085629899999</v>
      </c>
      <c r="E17" s="42">
        <v>886.76553887800003</v>
      </c>
      <c r="F17" s="30">
        <v>-1311.7473425200001</v>
      </c>
      <c r="G17" s="42">
        <v>1290.9310900600001</v>
      </c>
      <c r="H17" s="30">
        <v>-1070.6979330700001</v>
      </c>
      <c r="I17" s="42">
        <v>1698.72144439</v>
      </c>
      <c r="J17" s="30">
        <v>-880.39576771700001</v>
      </c>
      <c r="K17" s="27">
        <v>2124.6358144699998</v>
      </c>
      <c r="L17" s="30">
        <v>-795.21289370099998</v>
      </c>
    </row>
    <row r="18" spans="2:12">
      <c r="B18" s="26">
        <v>15</v>
      </c>
      <c r="C18" s="42">
        <v>478.97518454700003</v>
      </c>
      <c r="D18" s="30">
        <v>-1605.3563976400001</v>
      </c>
      <c r="E18" s="42">
        <v>894.01514517700002</v>
      </c>
      <c r="F18" s="30">
        <v>-1434.99064961</v>
      </c>
      <c r="G18" s="42">
        <v>1299.99309793</v>
      </c>
      <c r="H18" s="30">
        <v>-1250.1256889799999</v>
      </c>
      <c r="I18" s="42">
        <v>1702.3462475399999</v>
      </c>
      <c r="J18" s="30">
        <v>-1068.8855315000001</v>
      </c>
      <c r="K18" s="27">
        <v>2128.2606176200002</v>
      </c>
      <c r="L18" s="30">
        <v>-911.20659448799995</v>
      </c>
    </row>
    <row r="19" spans="2:12">
      <c r="B19" s="26">
        <v>16</v>
      </c>
      <c r="C19" s="42">
        <v>524.28522391700005</v>
      </c>
      <c r="D19" s="30">
        <v>-1793.84616142</v>
      </c>
      <c r="E19" s="42">
        <v>913.95156250000002</v>
      </c>
      <c r="F19" s="30">
        <v>-1596.2943897600001</v>
      </c>
      <c r="G19" s="42">
        <v>1334.4287278500001</v>
      </c>
      <c r="H19" s="30">
        <v>-1415.05423228</v>
      </c>
      <c r="I19" s="42">
        <v>1736.78187746</v>
      </c>
      <c r="J19" s="30">
        <v>-1261.00009843</v>
      </c>
      <c r="K19" s="27">
        <v>2140.94742864</v>
      </c>
      <c r="L19" s="30">
        <v>-1000.01427165</v>
      </c>
    </row>
    <row r="20" spans="2:12">
      <c r="B20" s="26">
        <v>1</v>
      </c>
      <c r="C20" s="43">
        <f>((C4-C$4)*COS(C$36)-(D4-D$4)*SIN(C$36))*C$37</f>
        <v>0</v>
      </c>
      <c r="D20" s="29">
        <f>((C4-C$4)*SIN(C$36)+(D4-D$4)*COS(C$36))*C$37</f>
        <v>0</v>
      </c>
      <c r="E20" s="43">
        <f>((E4-E$4)*COS(E$36)-(F4-F$4)*SIN(E$36))*E$37</f>
        <v>0</v>
      </c>
      <c r="F20" s="29">
        <f>((E4-E$4)*SIN(E$36)+(F4-F$4)*COS(E$36))*E$37</f>
        <v>0</v>
      </c>
      <c r="G20" s="43">
        <f>((G4-G$4)*COS(G$36)-(H4-H$4)*SIN(G$36))*G$37</f>
        <v>0</v>
      </c>
      <c r="H20" s="29">
        <f>((G4-G$4)*SIN(G$36)+(H4-H$4)*COS(G$36))*G$37</f>
        <v>0</v>
      </c>
      <c r="I20" s="43">
        <f>((I4-I$4)*COS(I$36)-(J4-J$4)*SIN(I$36))*I$37</f>
        <v>0</v>
      </c>
      <c r="J20" s="29">
        <f>((I4-I$4)*SIN(I$36)+(J4-J$4)*COS(I$36))*I$37</f>
        <v>0</v>
      </c>
      <c r="K20" s="28">
        <f>((K4-K$4)*COS(K$36)-(L4-L$4)*SIN(K$36))*K$37</f>
        <v>0</v>
      </c>
      <c r="L20" s="29">
        <f>((K4-K$4)*SIN(K$36)+(L4-L$4)*COS(K$36))*K$37</f>
        <v>0</v>
      </c>
    </row>
    <row r="21" spans="2:12">
      <c r="B21" s="26">
        <v>2</v>
      </c>
      <c r="C21" s="43">
        <f t="shared" ref="C21:E35" si="0">((C5-C$4)*COS(C$36)-(D5-D$4)*SIN(C$36))*C$37</f>
        <v>3.4174492168727214E-2</v>
      </c>
      <c r="D21" s="29">
        <f t="shared" ref="D21:F35" si="1">((C5-C$4)*SIN(C$36)+(D5-D$4)*COS(C$36))*C$37</f>
        <v>5.075835323688626E-2</v>
      </c>
      <c r="E21" s="43">
        <f t="shared" si="0"/>
        <v>3.4246575340858398E-2</v>
      </c>
      <c r="F21" s="29">
        <f t="shared" si="1"/>
        <v>7.5342465747907053E-2</v>
      </c>
      <c r="G21" s="43">
        <f t="shared" ref="G21" si="2">((G5-G$4)*COS(G$36)-(H5-H$4)*SIN(G$36))*G$37</f>
        <v>4.1700873366571779E-2</v>
      </c>
      <c r="H21" s="29">
        <f t="shared" ref="H21" si="3">((G5-G$4)*SIN(G$36)+(H5-H$4)*COS(G$36))*G$37</f>
        <v>9.412686541420455E-2</v>
      </c>
      <c r="I21" s="43">
        <f t="shared" ref="I21" si="4">((I5-I$4)*COS(I$36)-(J5-J$4)*SIN(I$36))*I$37</f>
        <v>4.9175545177614202E-2</v>
      </c>
      <c r="J21" s="29">
        <f t="shared" ref="J21" si="5">((I5-I$4)*SIN(I$36)+(J5-J$4)*COS(I$36))*I$37</f>
        <v>0.11285718346612618</v>
      </c>
      <c r="K21" s="28">
        <f t="shared" ref="K21" si="6">((K5-K$4)*COS(K$36)-(L5-L$4)*SIN(K$36))*K$37</f>
        <v>3.6826786895906731E-2</v>
      </c>
      <c r="L21" s="29">
        <f t="shared" ref="L21" si="7">((K5-K$4)*SIN(K$36)+(L5-L$4)*COS(K$36))*K$37</f>
        <v>0.14992917924805799</v>
      </c>
    </row>
    <row r="22" spans="2:12">
      <c r="B22" s="26">
        <v>3</v>
      </c>
      <c r="C22" s="43">
        <f t="shared" si="0"/>
        <v>5.5737905713409856E-2</v>
      </c>
      <c r="D22" s="29">
        <f t="shared" si="1"/>
        <v>0.17415562414184527</v>
      </c>
      <c r="E22" s="43">
        <f t="shared" si="0"/>
        <v>6.7358324837374126E-2</v>
      </c>
      <c r="F22" s="29">
        <f t="shared" si="1"/>
        <v>0.23851760403981778</v>
      </c>
      <c r="G22" s="43">
        <f t="shared" ref="G22" si="8">((G6-G$4)*COS(G$36)-(H6-H$4)*SIN(G$36))*G$37</f>
        <v>6.2882870773209892E-2</v>
      </c>
      <c r="H22" s="29">
        <f t="shared" ref="H22" si="9">((G6-G$4)*SIN(G$36)+(H6-H$4)*COS(G$36))*G$37</f>
        <v>0.21500190935885929</v>
      </c>
      <c r="I22" s="43">
        <f t="shared" ref="I22" si="10">((I6-I$4)*COS(I$36)-(J6-J$4)*SIN(I$36))*I$37</f>
        <v>8.7703024203701574E-2</v>
      </c>
      <c r="J22" s="29">
        <f t="shared" ref="J22" si="11">((I6-I$4)*SIN(I$36)+(J6-J$4)*COS(I$36))*I$37</f>
        <v>0.26904128422209445</v>
      </c>
      <c r="K22" s="28">
        <f t="shared" ref="K22" si="12">((K6-K$4)*COS(K$36)-(L6-L$4)*SIN(K$36))*K$37</f>
        <v>5.0469487937004585E-2</v>
      </c>
      <c r="L22" s="29">
        <f t="shared" ref="L22" si="13">((K6-K$4)*SIN(K$36)+(L6-L$4)*COS(K$36))*K$37</f>
        <v>0.24413371251604354</v>
      </c>
    </row>
    <row r="23" spans="2:12">
      <c r="B23" s="26">
        <v>4</v>
      </c>
      <c r="C23" s="43">
        <f t="shared" si="0"/>
        <v>6.0154087585818854E-2</v>
      </c>
      <c r="D23" s="29">
        <f t="shared" si="1"/>
        <v>0.32120389196925192</v>
      </c>
      <c r="E23" s="43">
        <f t="shared" si="0"/>
        <v>7.4027207338114312E-2</v>
      </c>
      <c r="F23" s="29">
        <f t="shared" si="1"/>
        <v>0.34788585265597488</v>
      </c>
      <c r="G23" s="43">
        <f t="shared" ref="G23" si="14">((G7-G$4)*COS(G$36)-(H7-H$4)*SIN(G$36))*G$37</f>
        <v>7.1707000495139242E-2</v>
      </c>
      <c r="H23" s="29">
        <f t="shared" ref="H23" si="15">((G7-G$4)*SIN(G$36)+(H7-H$4)*COS(G$36))*G$37</f>
        <v>0.3485838869239431</v>
      </c>
      <c r="I23" s="43">
        <f t="shared" ref="I23" si="16">((I7-I$4)*COS(I$36)-(J7-J$4)*SIN(I$36))*I$37</f>
        <v>8.90425556889273E-2</v>
      </c>
      <c r="J23" s="29">
        <f t="shared" ref="J23" si="17">((I7-I$4)*SIN(I$36)+(J7-J$4)*COS(I$36))*I$37</f>
        <v>0.42182266686719422</v>
      </c>
      <c r="K23" s="28">
        <f t="shared" ref="K23" si="18">((K7-K$4)*COS(K$36)-(L7-L$4)*SIN(K$36))*K$37</f>
        <v>5.4563407720441479E-2</v>
      </c>
      <c r="L23" s="29">
        <f t="shared" ref="L23" si="19">((K7-K$4)*SIN(K$36)+(L7-L$4)*COS(K$36))*K$37</f>
        <v>0.37297199343974102</v>
      </c>
    </row>
    <row r="24" spans="2:12">
      <c r="B24" s="26">
        <v>5</v>
      </c>
      <c r="C24" s="43">
        <f t="shared" si="0"/>
        <v>6.1337165853292262E-2</v>
      </c>
      <c r="D24" s="29">
        <f t="shared" si="1"/>
        <v>0.44989577378565809</v>
      </c>
      <c r="E24" s="43">
        <f t="shared" si="0"/>
        <v>7.1729066281787407E-2</v>
      </c>
      <c r="F24" s="29">
        <f t="shared" si="1"/>
        <v>0.51738800122957063</v>
      </c>
      <c r="G24" s="43">
        <f t="shared" ref="G24" si="20">((G8-G$4)*COS(G$36)-(H8-H$4)*SIN(G$36))*G$37</f>
        <v>6.593127602508693E-2</v>
      </c>
      <c r="H24" s="29">
        <f t="shared" ref="H24" si="21">((G8-G$4)*SIN(G$36)+(H8-H$4)*COS(G$36))*G$37</f>
        <v>0.53390127413872135</v>
      </c>
      <c r="I24" s="43">
        <f t="shared" ref="I24" si="22">((I8-I$4)*COS(I$36)-(J8-J$4)*SIN(I$36))*I$37</f>
        <v>7.4576054693482136E-2</v>
      </c>
      <c r="J24" s="29">
        <f t="shared" ref="J24" si="23">((I8-I$4)*SIN(I$36)+(J8-J$4)*COS(I$36))*I$37</f>
        <v>0.5928537922560545</v>
      </c>
      <c r="K24" s="28">
        <f t="shared" ref="K24" si="24">((K8-K$4)*COS(K$36)-(L8-L$4)*SIN(K$36))*K$37</f>
        <v>4.1464343748442656E-2</v>
      </c>
      <c r="L24" s="29">
        <f t="shared" ref="L24" si="25">((K8-K$4)*SIN(K$36)+(L8-L$4)*COS(K$36))*K$37</f>
        <v>0.56145872241101025</v>
      </c>
    </row>
    <row r="25" spans="2:12">
      <c r="B25" s="26">
        <v>6</v>
      </c>
      <c r="C25" s="43">
        <f t="shared" si="0"/>
        <v>4.9815270396662566E-2</v>
      </c>
      <c r="D25" s="29">
        <f t="shared" si="1"/>
        <v>0.64101293185298291</v>
      </c>
      <c r="E25" s="43">
        <f t="shared" si="0"/>
        <v>5.3752285105194093E-2</v>
      </c>
      <c r="F25" s="29">
        <f t="shared" si="1"/>
        <v>0.62841100638478264</v>
      </c>
      <c r="G25" s="43">
        <f t="shared" ref="G25" si="26">((G9-G$4)*COS(G$36)-(H9-H$4)*SIN(G$36))*G$37</f>
        <v>5.4081389378128113E-2</v>
      </c>
      <c r="H25" s="29">
        <f t="shared" ref="H25" si="27">((G9-G$4)*SIN(G$36)+(H9-H$4)*COS(G$36))*G$37</f>
        <v>0.68309151854956096</v>
      </c>
      <c r="I25" s="43">
        <f t="shared" ref="I25" si="28">((I9-I$4)*COS(I$36)-(J9-J$4)*SIN(I$36))*I$37</f>
        <v>6.1341306855288463E-2</v>
      </c>
      <c r="J25" s="29">
        <f t="shared" ref="J25" si="29">((I9-I$4)*SIN(I$36)+(J9-J$4)*COS(I$36))*I$37</f>
        <v>0.75494810858106109</v>
      </c>
      <c r="K25" s="28">
        <f t="shared" ref="K25" si="30">((K9-K$4)*COS(K$36)-(L9-L$4)*SIN(K$36))*K$37</f>
        <v>3.2163342662139126E-2</v>
      </c>
      <c r="L25" s="29">
        <f t="shared" ref="L25" si="31">((K9-K$4)*SIN(K$36)+(L9-L$4)*COS(K$36))*K$37</f>
        <v>0.72493814741416984</v>
      </c>
    </row>
    <row r="26" spans="2:12">
      <c r="B26" s="26">
        <v>7</v>
      </c>
      <c r="C26" s="43">
        <f>((C10-C$4)*COS(C$36)-(D10-D$4)*SIN(C$36))*C$37</f>
        <v>4.2106535713161364E-2</v>
      </c>
      <c r="D26" s="29">
        <f t="shared" si="1"/>
        <v>0.80247297178139021</v>
      </c>
      <c r="E26" s="43">
        <f>((E10-E$4)*COS(E$36)-(F10-F$4)*SIN(E$36))*E$37</f>
        <v>4.3572089951777256E-2</v>
      </c>
      <c r="F26" s="29">
        <f t="shared" si="1"/>
        <v>0.75942878848897866</v>
      </c>
      <c r="G26" s="43">
        <f>((G10-G$4)*COS(G$36)-(H10-H$4)*SIN(G$36))*G$37</f>
        <v>4.3410673634384916E-2</v>
      </c>
      <c r="H26" s="29">
        <f t="shared" ref="H26" si="32">((G10-G$4)*SIN(G$36)+(H10-H$4)*COS(G$36))*G$37</f>
        <v>0.81694499183209568</v>
      </c>
      <c r="I26" s="43">
        <f>((I10-I$4)*COS(I$36)-(J10-J$4)*SIN(I$36))*I$37</f>
        <v>3.7874209599366437E-2</v>
      </c>
      <c r="J26" s="29">
        <f t="shared" ref="J26" si="33">((I10-I$4)*SIN(I$36)+(J10-J$4)*COS(I$36))*I$37</f>
        <v>0.86985308163527664</v>
      </c>
      <c r="K26" s="28">
        <f>((K10-K$4)*COS(K$36)-(L10-L$4)*SIN(K$36))*K$37</f>
        <v>2.0820928995843067E-2</v>
      </c>
      <c r="L26" s="29">
        <f t="shared" ref="L26" si="34">((K10-K$4)*SIN(K$36)+(L10-L$4)*COS(K$36))*K$37</f>
        <v>0.82688303667197993</v>
      </c>
    </row>
    <row r="27" spans="2:12">
      <c r="B27" s="26">
        <v>8</v>
      </c>
      <c r="C27" s="43">
        <f t="shared" si="0"/>
        <v>2.5532064155057266E-2</v>
      </c>
      <c r="D27" s="29">
        <f t="shared" si="1"/>
        <v>0.88842718132792953</v>
      </c>
      <c r="E27" s="43">
        <f t="shared" si="0"/>
        <v>3.4790247167623752E-2</v>
      </c>
      <c r="F27" s="29">
        <f t="shared" si="1"/>
        <v>0.85962346572857373</v>
      </c>
      <c r="G27" s="43">
        <f t="shared" ref="G27" si="35">((G11-G$4)*COS(G$36)-(H11-H$4)*SIN(G$36))*G$37</f>
        <v>2.8271602734264815E-2</v>
      </c>
      <c r="H27" s="29">
        <f t="shared" ref="H27" si="36">((G11-G$4)*SIN(G$36)+(H11-H$4)*COS(G$36))*G$37</f>
        <v>0.9299693083421009</v>
      </c>
      <c r="I27" s="43">
        <f t="shared" ref="I27" si="37">((I11-I$4)*COS(I$36)-(J11-J$4)*SIN(I$36))*I$37</f>
        <v>2.044050328139747E-2</v>
      </c>
      <c r="J27" s="29">
        <f t="shared" ref="J27" si="38">((I11-I$4)*SIN(I$36)+(J11-J$4)*COS(I$36))*I$37</f>
        <v>0.93562650064722641</v>
      </c>
      <c r="K27" s="28">
        <f t="shared" ref="K27" si="39">((K11-K$4)*COS(K$36)-(L11-L$4)*SIN(K$36))*K$37</f>
        <v>1.1379395878073366E-2</v>
      </c>
      <c r="L27" s="29">
        <f t="shared" ref="L27" si="40">((K11-K$4)*SIN(K$36)+(L11-L$4)*COS(K$36))*K$37</f>
        <v>0.91728580885246946</v>
      </c>
    </row>
    <row r="28" spans="2:12">
      <c r="B28" s="26">
        <v>9</v>
      </c>
      <c r="C28" s="43">
        <f t="shared" si="0"/>
        <v>5.3075593894831656E-8</v>
      </c>
      <c r="D28" s="29">
        <f t="shared" si="1"/>
        <v>0.99999999999998834</v>
      </c>
      <c r="E28" s="43">
        <f t="shared" si="0"/>
        <v>3.0628894650503535E-11</v>
      </c>
      <c r="F28" s="29">
        <f t="shared" si="1"/>
        <v>1.0000000000000353</v>
      </c>
      <c r="G28" s="43">
        <f t="shared" ref="G28" si="41">((G12-G$4)*COS(G$36)-(H12-H$4)*SIN(G$36))*G$37</f>
        <v>-1.0379037054527065E-6</v>
      </c>
      <c r="H28" s="29">
        <f t="shared" ref="H28" si="42">((G12-G$4)*SIN(G$36)+(H12-H$4)*COS(G$36))*G$37</f>
        <v>1.0000009999999997</v>
      </c>
      <c r="I28" s="43">
        <f t="shared" ref="I28" si="43">((I12-I$4)*COS(I$36)-(J12-J$4)*SIN(I$36))*I$37</f>
        <v>-4.7463998835004618E-10</v>
      </c>
      <c r="J28" s="29">
        <f t="shared" ref="J28" si="44">((I12-I$4)*SIN(I$36)+(J12-J$4)*COS(I$36))*I$37</f>
        <v>1.0000009999999999</v>
      </c>
      <c r="K28" s="28">
        <f t="shared" ref="K28" si="45">((K12-K$4)*COS(K$36)-(L12-L$4)*SIN(K$36))*K$37</f>
        <v>9.8235526926767566E-11</v>
      </c>
      <c r="L28" s="29">
        <f t="shared" ref="L28" si="46">((K12-K$4)*SIN(K$36)+(L12-L$4)*COS(K$36))*K$37</f>
        <v>0.99999999999999978</v>
      </c>
    </row>
    <row r="29" spans="2:12">
      <c r="B29" s="26">
        <v>10</v>
      </c>
      <c r="C29" s="43">
        <f t="shared" si="0"/>
        <v>-3.369766653507468E-2</v>
      </c>
      <c r="D29" s="29">
        <f t="shared" si="1"/>
        <v>0.88999313705284988</v>
      </c>
      <c r="E29" s="43">
        <f t="shared" si="0"/>
        <v>-2.0642909685636274E-2</v>
      </c>
      <c r="F29" s="29">
        <f t="shared" si="1"/>
        <v>0.86758386553085032</v>
      </c>
      <c r="G29" s="43">
        <f t="shared" ref="G29" si="47">((G13-G$4)*COS(G$36)-(H13-H$4)*SIN(G$36))*G$37</f>
        <v>-3.013536345059762E-2</v>
      </c>
      <c r="H29" s="29">
        <f t="shared" ref="H29" si="48">((G13-G$4)*SIN(G$36)+(H13-H$4)*COS(G$36))*G$37</f>
        <v>0.93635375133630927</v>
      </c>
      <c r="I29" s="43">
        <f t="shared" ref="I29" si="49">((I13-I$4)*COS(I$36)-(J13-J$4)*SIN(I$36))*I$37</f>
        <v>-1.8104572289559098E-2</v>
      </c>
      <c r="J29" s="29">
        <f t="shared" ref="J29" si="50">((I13-I$4)*SIN(I$36)+(J13-J$4)*COS(I$36))*I$37</f>
        <v>0.93671308287790589</v>
      </c>
      <c r="K29" s="28">
        <f t="shared" ref="K29" si="51">((K13-K$4)*COS(K$36)-(L13-L$4)*SIN(K$36))*K$37</f>
        <v>-1.7462953086071285E-2</v>
      </c>
      <c r="L29" s="29">
        <f t="shared" ref="L29" si="52">((K13-K$4)*SIN(K$36)+(L13-L$4)*COS(K$36))*K$37</f>
        <v>0.9192643518341479</v>
      </c>
    </row>
    <row r="30" spans="2:12">
      <c r="B30" s="26">
        <v>11</v>
      </c>
      <c r="C30" s="43">
        <f t="shared" si="0"/>
        <v>-4.6752144586844999E-2</v>
      </c>
      <c r="D30" s="29">
        <f t="shared" si="1"/>
        <v>0.80328985915653384</v>
      </c>
      <c r="E30" s="43">
        <f t="shared" si="0"/>
        <v>-2.730466985595676E-2</v>
      </c>
      <c r="F30" s="29">
        <f t="shared" si="1"/>
        <v>0.75975641604037381</v>
      </c>
      <c r="G30" s="43">
        <f t="shared" ref="G30" si="53">((G14-G$4)*COS(G$36)-(H14-H$4)*SIN(G$36))*G$37</f>
        <v>-5.2031110533287878E-2</v>
      </c>
      <c r="H30" s="29">
        <f t="shared" ref="H30" si="54">((G14-G$4)*SIN(G$36)+(H14-H$4)*COS(G$36))*G$37</f>
        <v>0.864235213595555</v>
      </c>
      <c r="I30" s="43">
        <f t="shared" ref="I30" si="55">((I14-I$4)*COS(I$36)-(J14-J$4)*SIN(I$36))*I$37</f>
        <v>-3.1803427012187385E-2</v>
      </c>
      <c r="J30" s="29">
        <f t="shared" ref="J30" si="56">((I14-I$4)*SIN(I$36)+(J14-J$4)*COS(I$36))*I$37</f>
        <v>0.87181728797542191</v>
      </c>
      <c r="K30" s="28">
        <f t="shared" ref="K30" si="57">((K14-K$4)*COS(K$36)-(L14-L$4)*SIN(K$36))*K$37</f>
        <v>-3.109825769384653E-2</v>
      </c>
      <c r="L30" s="29">
        <f t="shared" ref="L30" si="58">((K14-K$4)*SIN(K$36)+(L14-L$4)*COS(K$36))*K$37</f>
        <v>0.82890595818989532</v>
      </c>
    </row>
    <row r="31" spans="2:12">
      <c r="B31" s="26">
        <v>12</v>
      </c>
      <c r="C31" s="43">
        <f t="shared" si="0"/>
        <v>-6.1541589544039023E-2</v>
      </c>
      <c r="D31" s="29">
        <f t="shared" si="1"/>
        <v>0.6389722960249602</v>
      </c>
      <c r="E31" s="43">
        <f t="shared" si="0"/>
        <v>-4.7897723206551654E-2</v>
      </c>
      <c r="F31" s="29">
        <f t="shared" si="1"/>
        <v>0.6381258754558099</v>
      </c>
      <c r="G31" s="43">
        <f t="shared" ref="G31" si="59">((G15-G$4)*COS(G$36)-(H15-H$4)*SIN(G$36))*G$37</f>
        <v>-6.9772558009140409E-2</v>
      </c>
      <c r="H31" s="29">
        <f t="shared" ref="H31" si="60">((G15-G$4)*SIN(G$36)+(H15-H$4)*COS(G$36))*G$37</f>
        <v>0.69038741144790994</v>
      </c>
      <c r="I31" s="43">
        <f t="shared" ref="I31" si="61">((I15-I$4)*COS(I$36)-(J15-J$4)*SIN(I$36))*I$37</f>
        <v>-5.4252128241518399E-2</v>
      </c>
      <c r="J31" s="29">
        <f t="shared" ref="J31" si="62">((I15-I$4)*SIN(I$36)+(J15-J$4)*COS(I$36))*I$37</f>
        <v>0.75969035817940189</v>
      </c>
      <c r="K31" s="28">
        <f t="shared" ref="K31" si="63">((K15-K$4)*COS(K$36)-(L15-L$4)*SIN(K$36))*K$37</f>
        <v>-4.4752053358394162E-2</v>
      </c>
      <c r="L31" s="29">
        <f t="shared" ref="L31" si="64">((K15-K$4)*SIN(K$36)+(L15-L$4)*COS(K$36))*K$37</f>
        <v>0.72893221548997256</v>
      </c>
    </row>
    <row r="32" spans="2:12">
      <c r="B32" s="26">
        <v>13</v>
      </c>
      <c r="C32" s="43">
        <f t="shared" si="0"/>
        <v>-6.5330766698001086E-2</v>
      </c>
      <c r="D32" s="29">
        <f t="shared" si="1"/>
        <v>0.44901734475001159</v>
      </c>
      <c r="E32" s="43">
        <f t="shared" si="0"/>
        <v>-6.3847012163451372E-2</v>
      </c>
      <c r="F32" s="29">
        <f t="shared" si="1"/>
        <v>0.52109636523310676</v>
      </c>
      <c r="G32" s="43">
        <f t="shared" ref="G32" si="65">((G16-G$4)*COS(G$36)-(H16-H$4)*SIN(G$36))*G$37</f>
        <v>-7.4690716557625714E-2</v>
      </c>
      <c r="H32" s="29">
        <f t="shared" ref="H32" si="66">((G16-G$4)*SIN(G$36)+(H16-H$4)*COS(G$36))*G$37</f>
        <v>0.53725241076443675</v>
      </c>
      <c r="I32" s="43">
        <f t="shared" ref="I32" si="67">((I16-I$4)*COS(I$36)-(J16-J$4)*SIN(I$36))*I$37</f>
        <v>-7.9353497861132341E-2</v>
      </c>
      <c r="J32" s="29">
        <f t="shared" ref="J32" si="68">((I16-I$4)*SIN(I$36)+(J16-J$4)*COS(I$36))*I$37</f>
        <v>0.60609513861975461</v>
      </c>
      <c r="K32" s="28">
        <f t="shared" ref="K32" si="69">((K16-K$4)*COS(K$36)-(L16-L$4)*SIN(K$36))*K$37</f>
        <v>-5.8516795374181238E-2</v>
      </c>
      <c r="L32" s="29">
        <f t="shared" ref="L32" si="70">((K16-K$4)*SIN(K$36)+(L16-L$4)*COS(K$36))*K$37</f>
        <v>0.57126637845710926</v>
      </c>
    </row>
    <row r="33" spans="2:12">
      <c r="B33" s="26">
        <v>14</v>
      </c>
      <c r="C33" s="43">
        <f t="shared" si="0"/>
        <v>-6.7544598616434665E-2</v>
      </c>
      <c r="D33" s="29">
        <f t="shared" si="1"/>
        <v>0.31931348830498851</v>
      </c>
      <c r="E33" s="43">
        <f t="shared" si="0"/>
        <v>-6.9288478420604635E-2</v>
      </c>
      <c r="F33" s="29">
        <f t="shared" si="1"/>
        <v>0.34392583272161636</v>
      </c>
      <c r="G33" s="43">
        <f t="shared" ref="G33" si="71">((G17-G$4)*COS(G$36)-(H17-H$4)*SIN(G$36))*G$37</f>
        <v>-7.8623629714241236E-2</v>
      </c>
      <c r="H33" s="29">
        <f t="shared" ref="H33" si="72">((G17-G$4)*SIN(G$36)+(H17-H$4)*COS(G$36))*G$37</f>
        <v>0.35485574933584241</v>
      </c>
      <c r="I33" s="43">
        <f t="shared" ref="I33" si="73">((I17-I$4)*COS(I$36)-(J17-J$4)*SIN(I$36))*I$37</f>
        <v>-9.3263510213833598E-2</v>
      </c>
      <c r="J33" s="29">
        <f t="shared" ref="J33" si="74">((I17-I$4)*SIN(I$36)+(J17-J$4)*COS(I$36))*I$37</f>
        <v>0.42844553955737935</v>
      </c>
      <c r="K33" s="28">
        <f t="shared" ref="K33" si="75">((K17-K$4)*COS(K$36)-(L17-L$4)*SIN(K$36))*K$37</f>
        <v>-7.2366596240512324E-2</v>
      </c>
      <c r="L33" s="29">
        <f t="shared" ref="L33" si="76">((K17-K$4)*SIN(K$36)+(L17-L$4)*COS(K$36))*K$37</f>
        <v>0.36936993576644428</v>
      </c>
    </row>
    <row r="34" spans="2:12">
      <c r="B34" s="26">
        <v>15</v>
      </c>
      <c r="C34" s="43">
        <f t="shared" si="0"/>
        <v>-6.1794086625965847E-2</v>
      </c>
      <c r="D34" s="29">
        <f t="shared" si="1"/>
        <v>0.16706450466673081</v>
      </c>
      <c r="E34" s="43">
        <f t="shared" si="0"/>
        <v>-6.3609600904528552E-2</v>
      </c>
      <c r="F34" s="29">
        <f t="shared" si="1"/>
        <v>0.23912300277613865</v>
      </c>
      <c r="G34" s="43">
        <f t="shared" ref="G34" si="77">((G18-G$4)*COS(G$36)-(H18-H$4)*SIN(G$36))*G$37</f>
        <v>-7.3581047471281497E-2</v>
      </c>
      <c r="H34" s="29">
        <f t="shared" ref="H34" si="78">((G18-G$4)*SIN(G$36)+(H18-H$4)*COS(G$36))*G$37</f>
        <v>0.21690237937004414</v>
      </c>
      <c r="I34" s="43">
        <f t="shared" ref="I34" si="79">((I18-I$4)*COS(I$36)-(J18-J$4)*SIN(I$36))*I$37</f>
        <v>-9.4644833323302036E-2</v>
      </c>
      <c r="J34" s="29">
        <f t="shared" ref="J34" si="80">((I18-I$4)*SIN(I$36)+(J18-J$4)*COS(I$36))*I$37</f>
        <v>0.27418165400620775</v>
      </c>
      <c r="K34" s="28">
        <f t="shared" ref="K34" si="81">((K18-K$4)*COS(K$36)-(L18-L$4)*SIN(K$36))*K$37</f>
        <v>-6.8757142144499378E-2</v>
      </c>
      <c r="L34" s="29">
        <f t="shared" ref="L34" si="82">((K18-K$4)*SIN(K$36)+(L18-L$4)*COS(K$36))*K$37</f>
        <v>0.24628607143136647</v>
      </c>
    </row>
    <row r="35" spans="2:12">
      <c r="B35" s="26">
        <v>16</v>
      </c>
      <c r="C35" s="43">
        <f t="shared" si="0"/>
        <v>-3.7236492137696461E-2</v>
      </c>
      <c r="D35" s="29">
        <f t="shared" si="1"/>
        <v>6.0607896211616157E-2</v>
      </c>
      <c r="E35" s="43">
        <f t="shared" si="0"/>
        <v>-4.7294698603349498E-2</v>
      </c>
      <c r="F35" s="29">
        <f t="shared" si="1"/>
        <v>0.10191353482049023</v>
      </c>
      <c r="G35" s="43">
        <f t="shared" ref="G35" si="83">((G19-G$4)*COS(G$36)-(H19-H$4)*SIN(G$36))*G$37</f>
        <v>-4.888847935342687E-2</v>
      </c>
      <c r="H35" s="29">
        <f t="shared" ref="H35" si="84">((G19-G$4)*SIN(G$36)+(H19-H$4)*COS(G$36))*G$37</f>
        <v>8.9817425390696995E-2</v>
      </c>
      <c r="I35" s="43">
        <f t="shared" ref="I35" si="85">((I19-I$4)*COS(I$36)-(J19-J$4)*SIN(I$36))*I$37</f>
        <v>-7.090719026819492E-2</v>
      </c>
      <c r="J35" s="29">
        <f t="shared" ref="J35" si="86">((I19-I$4)*SIN(I$36)+(J19-J$4)*COS(I$36))*I$37</f>
        <v>0.11624230503130771</v>
      </c>
      <c r="K35" s="28">
        <f t="shared" ref="K35" si="87">((K19-K$4)*COS(K$36)-(L19-L$4)*SIN(K$36))*K$37</f>
        <v>-5.547686582673908E-2</v>
      </c>
      <c r="L35" s="29">
        <f t="shared" ref="L35" si="88">((K19-K$4)*SIN(K$36)+(L19-L$4)*COS(K$36))*K$37</f>
        <v>0.15202976320971914</v>
      </c>
    </row>
    <row r="36" spans="2:12">
      <c r="B36" s="26"/>
      <c r="C36" s="12">
        <v>-9.1928482502596776E-3</v>
      </c>
      <c r="D36" s="30"/>
      <c r="E36" s="12">
        <v>-4.6224632557942454E-3</v>
      </c>
      <c r="F36" s="30"/>
      <c r="G36" s="12">
        <v>3.1276670153294592</v>
      </c>
      <c r="H36" s="30"/>
      <c r="I36" s="12">
        <v>-2.8182446826151522E-2</v>
      </c>
      <c r="J36" s="30"/>
      <c r="K36" s="11">
        <v>-1.9230746455697195E-3</v>
      </c>
      <c r="L36" s="30"/>
    </row>
    <row r="37" spans="2:12">
      <c r="B37" s="31"/>
      <c r="C37" s="44">
        <v>5.6356566560807726E-4</v>
      </c>
      <c r="D37" s="33"/>
      <c r="E37" s="44">
        <v>8.5015131809167599E-4</v>
      </c>
      <c r="F37" s="33"/>
      <c r="G37" s="44">
        <v>-7.6838599681940459E-4</v>
      </c>
      <c r="H37" s="33"/>
      <c r="I37" s="44">
        <v>8.1830200406043691E-4</v>
      </c>
      <c r="J37" s="33"/>
      <c r="K37" s="32">
        <v>1.0610636151734878E-3</v>
      </c>
      <c r="L37" s="33"/>
    </row>
    <row r="38" spans="2:12">
      <c r="B38" s="24"/>
    </row>
    <row r="39" spans="2:12">
      <c r="B39" s="24"/>
    </row>
    <row r="40" spans="2:12">
      <c r="B40" s="24"/>
    </row>
    <row r="41" spans="2:12">
      <c r="B41" s="24"/>
    </row>
    <row r="42" spans="2:12">
      <c r="B42" s="24"/>
    </row>
    <row r="43" spans="2:12">
      <c r="B43" s="24"/>
    </row>
    <row r="44" spans="2:12">
      <c r="B44" s="24"/>
    </row>
    <row r="45" spans="2:12">
      <c r="B45" s="24"/>
    </row>
    <row r="46" spans="2:12">
      <c r="B46" s="24"/>
    </row>
    <row r="47" spans="2:12">
      <c r="B47" s="24"/>
    </row>
    <row r="48" spans="2:12">
      <c r="B48" s="24"/>
    </row>
    <row r="49" spans="2:2">
      <c r="B49" s="24"/>
    </row>
    <row r="50" spans="2:2">
      <c r="B50" s="24"/>
    </row>
    <row r="51" spans="2:2">
      <c r="B51" s="24"/>
    </row>
    <row r="52" spans="2:2">
      <c r="B52" s="24"/>
    </row>
    <row r="53" spans="2:2">
      <c r="B53" s="24"/>
    </row>
    <row r="54" spans="2:2">
      <c r="B54" s="24"/>
    </row>
    <row r="55" spans="2:2">
      <c r="B55" s="24"/>
    </row>
    <row r="56" spans="2:2">
      <c r="B56" s="24"/>
    </row>
    <row r="57" spans="2:2">
      <c r="B57" s="24"/>
    </row>
    <row r="58" spans="2:2">
      <c r="B58" s="24"/>
    </row>
    <row r="59" spans="2:2">
      <c r="B59" s="24"/>
    </row>
    <row r="60" spans="2:2">
      <c r="B60" s="24"/>
    </row>
    <row r="61" spans="2:2">
      <c r="B61" s="24"/>
    </row>
    <row r="62" spans="2:2">
      <c r="B62" s="24"/>
    </row>
    <row r="63" spans="2:2">
      <c r="B63" s="24"/>
    </row>
    <row r="64" spans="2:2">
      <c r="B64" s="24"/>
    </row>
    <row r="65" spans="2:2">
      <c r="B65" s="24"/>
    </row>
    <row r="66" spans="2:2">
      <c r="B66" s="24"/>
    </row>
    <row r="67" spans="2:2">
      <c r="B67" s="24"/>
    </row>
    <row r="68" spans="2:2">
      <c r="B68" s="24"/>
    </row>
    <row r="69" spans="2:2">
      <c r="B69" s="24"/>
    </row>
    <row r="70" spans="2:2">
      <c r="B70" s="24"/>
    </row>
    <row r="71" spans="2:2">
      <c r="B71" s="24"/>
    </row>
    <row r="72" spans="2:2">
      <c r="B72" s="24"/>
    </row>
    <row r="73" spans="2:2">
      <c r="B73" s="24"/>
    </row>
    <row r="74" spans="2:2">
      <c r="B74" s="24"/>
    </row>
    <row r="75" spans="2:2">
      <c r="B75" s="24"/>
    </row>
    <row r="76" spans="2:2">
      <c r="B76" s="24"/>
    </row>
    <row r="77" spans="2:2">
      <c r="B77" s="24"/>
    </row>
    <row r="78" spans="2:2">
      <c r="B78" s="24"/>
    </row>
    <row r="79" spans="2:2">
      <c r="B79" s="24"/>
    </row>
    <row r="80" spans="2:2">
      <c r="B80" s="24"/>
    </row>
    <row r="81" spans="2:2">
      <c r="B81" s="24"/>
    </row>
    <row r="82" spans="2:2">
      <c r="B82" s="24"/>
    </row>
    <row r="83" spans="2:2">
      <c r="B83" s="24"/>
    </row>
  </sheetData>
  <pageMargins left="0.7" right="0.7" top="0.75" bottom="0.75" header="0.3" footer="0.3"/>
  <pageSetup paperSize="9" orientation="portrait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BI215"/>
  <sheetViews>
    <sheetView workbookViewId="0"/>
  </sheetViews>
  <sheetFormatPr defaultRowHeight="15"/>
  <sheetData>
    <row r="2" spans="2:8">
      <c r="B2" s="9" t="s">
        <v>7</v>
      </c>
      <c r="C2" s="1"/>
      <c r="D2" s="1"/>
      <c r="E2" s="1"/>
      <c r="F2" s="1"/>
      <c r="G2" s="2"/>
    </row>
    <row r="3" spans="2:8" ht="72" customHeight="1">
      <c r="B3" s="12"/>
      <c r="C3" s="19" t="s">
        <v>23</v>
      </c>
      <c r="D3" s="19" t="s">
        <v>26</v>
      </c>
      <c r="E3" s="19" t="s">
        <v>27</v>
      </c>
      <c r="F3" s="20" t="s">
        <v>28</v>
      </c>
      <c r="G3" s="21" t="s">
        <v>24</v>
      </c>
      <c r="H3" s="20"/>
    </row>
    <row r="4" spans="2:8">
      <c r="B4" s="12">
        <v>1</v>
      </c>
      <c r="C4" s="11">
        <v>97</v>
      </c>
      <c r="D4" s="11">
        <v>0.55600000000000005</v>
      </c>
      <c r="E4" s="11">
        <v>0</v>
      </c>
      <c r="F4" s="11">
        <f>COUNT(B21:B33)</f>
        <v>13</v>
      </c>
      <c r="G4" s="14">
        <f>B21</f>
        <v>38</v>
      </c>
      <c r="H4">
        <f>MAX(D21:D33)</f>
        <v>14.5</v>
      </c>
    </row>
    <row r="5" spans="2:8">
      <c r="B5" s="12">
        <v>2</v>
      </c>
      <c r="C5" s="11">
        <v>103</v>
      </c>
      <c r="D5" s="11">
        <v>0.66200000000000003</v>
      </c>
      <c r="E5" s="11">
        <v>30</v>
      </c>
      <c r="F5" s="11">
        <f>COUNT(H21:H35)</f>
        <v>15</v>
      </c>
      <c r="G5" s="14">
        <f>H21</f>
        <v>31.5</v>
      </c>
      <c r="H5">
        <f>MAX(J21:J35)</f>
        <v>14.7</v>
      </c>
    </row>
    <row r="6" spans="2:8">
      <c r="B6" s="12">
        <v>3</v>
      </c>
      <c r="C6" s="11">
        <v>108</v>
      </c>
      <c r="D6" s="11">
        <v>0.64400000000000002</v>
      </c>
      <c r="E6" s="11">
        <v>0</v>
      </c>
      <c r="F6" s="11">
        <f>COUNT(N21:N38)</f>
        <v>18</v>
      </c>
      <c r="G6" s="14">
        <f>N21</f>
        <v>40.5</v>
      </c>
      <c r="H6">
        <f>MAX(P21:P38)</f>
        <v>15</v>
      </c>
    </row>
    <row r="7" spans="2:8">
      <c r="B7" s="12">
        <v>4</v>
      </c>
      <c r="C7" s="11">
        <v>129</v>
      </c>
      <c r="D7" s="11">
        <v>0.63300000000000001</v>
      </c>
      <c r="E7" s="11">
        <v>10</v>
      </c>
      <c r="F7" s="11">
        <f>COUNT(T21:T35)</f>
        <v>15</v>
      </c>
      <c r="G7" s="14">
        <f>T21</f>
        <v>39</v>
      </c>
      <c r="H7">
        <f>MAX(V21:V35)</f>
        <v>15</v>
      </c>
    </row>
    <row r="8" spans="2:8">
      <c r="B8" s="12">
        <v>5</v>
      </c>
      <c r="C8" s="11">
        <v>125</v>
      </c>
      <c r="D8" s="11">
        <v>0.81100000000000005</v>
      </c>
      <c r="E8" s="11">
        <v>0</v>
      </c>
      <c r="F8" s="11">
        <f>COUNT(Z21:Z37)</f>
        <v>17</v>
      </c>
      <c r="G8" s="14">
        <f>Z21</f>
        <v>45</v>
      </c>
      <c r="H8">
        <f>MAX(AB21:AB37)</f>
        <v>14.6</v>
      </c>
    </row>
    <row r="9" spans="2:8">
      <c r="B9" s="12">
        <v>6</v>
      </c>
      <c r="C9" s="11">
        <v>118</v>
      </c>
      <c r="D9" s="11">
        <v>0.52300000000000002</v>
      </c>
      <c r="E9" s="11">
        <v>0</v>
      </c>
      <c r="F9" s="11">
        <f>COUNT(AF21:AF35)</f>
        <v>15</v>
      </c>
      <c r="G9" s="14">
        <f>AF21</f>
        <v>46</v>
      </c>
      <c r="H9">
        <f>MAX(AH21:AH35)</f>
        <v>12.9</v>
      </c>
    </row>
    <row r="10" spans="2:8">
      <c r="B10" s="12">
        <v>7</v>
      </c>
      <c r="C10" s="11">
        <v>119.5</v>
      </c>
      <c r="D10" s="11">
        <v>0.68200000000000005</v>
      </c>
      <c r="E10" s="11">
        <v>10</v>
      </c>
      <c r="F10" s="11">
        <f>COUNT(AL21:AL36)</f>
        <v>16</v>
      </c>
      <c r="G10" s="14">
        <f>AL21</f>
        <v>46</v>
      </c>
      <c r="H10">
        <f>MAX(AN21:AN36)</f>
        <v>18</v>
      </c>
    </row>
    <row r="11" spans="2:8">
      <c r="B11" s="12">
        <v>8</v>
      </c>
      <c r="C11" s="11">
        <v>85</v>
      </c>
      <c r="D11" s="11">
        <v>0.501</v>
      </c>
      <c r="E11" s="11">
        <v>5</v>
      </c>
      <c r="F11" s="11">
        <f>COUNT(AR21:AR31)</f>
        <v>11</v>
      </c>
      <c r="G11" s="14">
        <f>AR21</f>
        <v>35</v>
      </c>
      <c r="H11">
        <f>MAX(AT21:AT31)</f>
        <v>11.7</v>
      </c>
    </row>
    <row r="12" spans="2:8">
      <c r="B12" s="12">
        <v>9</v>
      </c>
      <c r="C12" s="11">
        <v>98</v>
      </c>
      <c r="D12" s="11">
        <v>0.58399999999999996</v>
      </c>
      <c r="E12" s="11">
        <v>10</v>
      </c>
      <c r="F12" s="11">
        <f>COUNT(AX21:AX35)</f>
        <v>15</v>
      </c>
      <c r="G12" s="14">
        <f>AX21</f>
        <v>38</v>
      </c>
      <c r="H12">
        <f>MAX(AZ21:AZ35)</f>
        <v>11</v>
      </c>
    </row>
    <row r="13" spans="2:8">
      <c r="B13" s="13">
        <v>10</v>
      </c>
      <c r="C13" s="15">
        <v>127</v>
      </c>
      <c r="D13" s="15">
        <v>0.75600000000000001</v>
      </c>
      <c r="E13" s="15">
        <v>0</v>
      </c>
      <c r="F13" s="15">
        <f>COUNT(BD21:BD35)</f>
        <v>15</v>
      </c>
      <c r="G13" s="16">
        <f>BD21</f>
        <v>55</v>
      </c>
      <c r="H13">
        <f>MAX(BF21:BF35)</f>
        <v>20</v>
      </c>
    </row>
    <row r="17" spans="2:61">
      <c r="BC17" s="15"/>
      <c r="BD17" s="15"/>
      <c r="BE17" s="15"/>
      <c r="BF17" s="15"/>
      <c r="BG17" s="15"/>
      <c r="BH17" s="15"/>
    </row>
    <row r="18" spans="2:61">
      <c r="B18" s="9" t="s">
        <v>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1"/>
      <c r="BE18" s="11"/>
      <c r="BF18" s="11"/>
      <c r="BI18" s="2"/>
    </row>
    <row r="19" spans="2:61">
      <c r="B19" s="17" t="s">
        <v>9</v>
      </c>
      <c r="C19" s="18"/>
      <c r="D19" s="18"/>
      <c r="E19" s="18"/>
      <c r="F19" s="18"/>
      <c r="G19" s="18"/>
      <c r="H19" s="18" t="s">
        <v>10</v>
      </c>
      <c r="I19" s="18"/>
      <c r="J19" s="18"/>
      <c r="K19" s="18"/>
      <c r="L19" s="18"/>
      <c r="M19" s="18"/>
      <c r="N19" s="18" t="s">
        <v>11</v>
      </c>
      <c r="O19" s="18"/>
      <c r="P19" s="18"/>
      <c r="Q19" s="18"/>
      <c r="R19" s="18"/>
      <c r="S19" s="18"/>
      <c r="T19" s="18" t="s">
        <v>12</v>
      </c>
      <c r="U19" s="18"/>
      <c r="V19" s="18"/>
      <c r="W19" s="18"/>
      <c r="X19" s="18"/>
      <c r="Y19" s="18"/>
      <c r="Z19" s="18" t="s">
        <v>13</v>
      </c>
      <c r="AA19" s="18"/>
      <c r="AB19" s="18"/>
      <c r="AC19" s="18"/>
      <c r="AD19" s="18"/>
      <c r="AE19" s="18"/>
      <c r="AF19" s="18" t="s">
        <v>14</v>
      </c>
      <c r="AG19" s="18"/>
      <c r="AH19" s="18"/>
      <c r="AI19" s="18"/>
      <c r="AJ19" s="18"/>
      <c r="AK19" s="18"/>
      <c r="AL19" s="18" t="s">
        <v>15</v>
      </c>
      <c r="AM19" s="18"/>
      <c r="AN19" s="18"/>
      <c r="AO19" s="18"/>
      <c r="AP19" s="18"/>
      <c r="AQ19" s="18"/>
      <c r="AR19" s="18" t="s">
        <v>16</v>
      </c>
      <c r="AS19" s="18"/>
      <c r="AT19" s="18"/>
      <c r="AU19" s="18"/>
      <c r="AV19" s="18"/>
      <c r="AW19" s="18"/>
      <c r="AX19" s="18" t="s">
        <v>17</v>
      </c>
      <c r="AY19" s="18"/>
      <c r="AZ19" s="18"/>
      <c r="BA19" s="18"/>
      <c r="BB19" s="18"/>
      <c r="BC19" s="18"/>
      <c r="BD19" s="18" t="s">
        <v>18</v>
      </c>
      <c r="BE19" s="18"/>
      <c r="BF19" s="18"/>
      <c r="BG19" s="18"/>
      <c r="BH19" s="11"/>
      <c r="BI19" s="14"/>
    </row>
    <row r="20" spans="2:61" ht="86.25" customHeight="1">
      <c r="B20" s="40" t="s">
        <v>19</v>
      </c>
      <c r="C20" s="41" t="s">
        <v>29</v>
      </c>
      <c r="D20" s="41" t="s">
        <v>30</v>
      </c>
      <c r="E20" s="41" t="s">
        <v>31</v>
      </c>
      <c r="F20" s="22"/>
      <c r="G20" s="22"/>
      <c r="H20" s="41" t="s">
        <v>19</v>
      </c>
      <c r="I20" s="41" t="s">
        <v>29</v>
      </c>
      <c r="J20" s="41" t="s">
        <v>30</v>
      </c>
      <c r="K20" s="41" t="s">
        <v>31</v>
      </c>
      <c r="L20" s="22"/>
      <c r="M20" s="22"/>
      <c r="N20" s="41" t="s">
        <v>19</v>
      </c>
      <c r="O20" s="41" t="s">
        <v>29</v>
      </c>
      <c r="P20" s="41" t="s">
        <v>30</v>
      </c>
      <c r="Q20" s="41" t="s">
        <v>31</v>
      </c>
      <c r="R20" s="22"/>
      <c r="S20" s="22"/>
      <c r="T20" s="41" t="s">
        <v>19</v>
      </c>
      <c r="U20" s="41" t="s">
        <v>29</v>
      </c>
      <c r="V20" s="41" t="s">
        <v>30</v>
      </c>
      <c r="W20" s="41" t="s">
        <v>31</v>
      </c>
      <c r="X20" s="22"/>
      <c r="Y20" s="22"/>
      <c r="Z20" s="41" t="s">
        <v>19</v>
      </c>
      <c r="AA20" s="41" t="s">
        <v>29</v>
      </c>
      <c r="AB20" s="41" t="s">
        <v>30</v>
      </c>
      <c r="AC20" s="41" t="s">
        <v>31</v>
      </c>
      <c r="AD20" s="22"/>
      <c r="AE20" s="22"/>
      <c r="AF20" s="41" t="s">
        <v>19</v>
      </c>
      <c r="AG20" s="41" t="s">
        <v>29</v>
      </c>
      <c r="AH20" s="41" t="s">
        <v>30</v>
      </c>
      <c r="AI20" s="41" t="s">
        <v>31</v>
      </c>
      <c r="AJ20" s="22"/>
      <c r="AK20" s="22"/>
      <c r="AL20" s="41" t="s">
        <v>19</v>
      </c>
      <c r="AM20" s="41" t="s">
        <v>29</v>
      </c>
      <c r="AN20" s="41" t="s">
        <v>30</v>
      </c>
      <c r="AO20" s="41" t="s">
        <v>31</v>
      </c>
      <c r="AP20" s="22"/>
      <c r="AQ20" s="22"/>
      <c r="AR20" s="41" t="s">
        <v>19</v>
      </c>
      <c r="AS20" s="41" t="s">
        <v>29</v>
      </c>
      <c r="AT20" s="41" t="s">
        <v>30</v>
      </c>
      <c r="AU20" s="41" t="s">
        <v>31</v>
      </c>
      <c r="AV20" s="22"/>
      <c r="AW20" s="22"/>
      <c r="AX20" s="41" t="s">
        <v>19</v>
      </c>
      <c r="AY20" s="41" t="s">
        <v>29</v>
      </c>
      <c r="AZ20" s="41" t="s">
        <v>30</v>
      </c>
      <c r="BA20" s="41" t="s">
        <v>31</v>
      </c>
      <c r="BB20" s="22"/>
      <c r="BC20" s="22"/>
      <c r="BD20" s="41" t="s">
        <v>19</v>
      </c>
      <c r="BE20" s="41" t="s">
        <v>29</v>
      </c>
      <c r="BF20" s="41" t="s">
        <v>30</v>
      </c>
      <c r="BG20" s="41" t="s">
        <v>31</v>
      </c>
      <c r="BH20" s="11"/>
      <c r="BI20" s="14"/>
    </row>
    <row r="21" spans="2:61">
      <c r="B21" s="12">
        <v>38</v>
      </c>
      <c r="C21" s="11">
        <v>0.20499999999999999</v>
      </c>
      <c r="D21" s="11">
        <v>12.6</v>
      </c>
      <c r="E21" s="11">
        <v>5</v>
      </c>
      <c r="F21" s="11">
        <f>(B21-$B$21)/($C$4-$B$21)</f>
        <v>0</v>
      </c>
      <c r="G21" s="11">
        <f>D21/$C$4</f>
        <v>0.12989690721649483</v>
      </c>
      <c r="H21" s="11">
        <v>31.5</v>
      </c>
      <c r="I21" s="11">
        <v>0.26600000000000001</v>
      </c>
      <c r="J21" s="11">
        <v>12.1</v>
      </c>
      <c r="K21" s="11">
        <v>3</v>
      </c>
      <c r="L21" s="11">
        <f t="shared" ref="L21:L35" si="0">(H21-$H$21)/($C$5-$H$21)</f>
        <v>0</v>
      </c>
      <c r="M21" s="11">
        <f>J21/$C$5</f>
        <v>0.1174757281553398</v>
      </c>
      <c r="N21" s="11">
        <v>40.5</v>
      </c>
      <c r="O21" s="11">
        <v>0.216</v>
      </c>
      <c r="P21" s="11">
        <v>11.8</v>
      </c>
      <c r="Q21" s="11">
        <v>5</v>
      </c>
      <c r="R21" s="11">
        <f t="shared" ref="R21:R38" si="1">(N21-$N$21)/($C$6-$N$21)</f>
        <v>0</v>
      </c>
      <c r="S21" s="11">
        <f>P21/$C$6</f>
        <v>0.10925925925925926</v>
      </c>
      <c r="T21" s="11">
        <v>39</v>
      </c>
      <c r="U21" s="11">
        <v>0.16800000000000001</v>
      </c>
      <c r="V21" s="11">
        <v>11.9</v>
      </c>
      <c r="W21" s="11">
        <v>5</v>
      </c>
      <c r="X21" s="11">
        <f t="shared" ref="X21:X35" si="2">(T21-$T$21)/($C$7-$T$21)</f>
        <v>0</v>
      </c>
      <c r="Y21" s="11">
        <f>V21/$C$7</f>
        <v>9.2248062015503882E-2</v>
      </c>
      <c r="Z21" s="11">
        <v>45</v>
      </c>
      <c r="AA21" s="11">
        <v>0.26300000000000001</v>
      </c>
      <c r="AB21" s="11">
        <v>13.8</v>
      </c>
      <c r="AC21" s="11">
        <v>5</v>
      </c>
      <c r="AD21" s="11">
        <f t="shared" ref="AD21:AD37" si="3">(Z21-$Z$21)/($C$8-$Z$21)</f>
        <v>0</v>
      </c>
      <c r="AE21" s="11">
        <f>AB21/$C$8</f>
        <v>0.11040000000000001</v>
      </c>
      <c r="AF21" s="11">
        <v>46</v>
      </c>
      <c r="AG21" s="11">
        <v>0.16900000000000001</v>
      </c>
      <c r="AH21" s="11">
        <v>10.7</v>
      </c>
      <c r="AI21" s="11">
        <v>3</v>
      </c>
      <c r="AJ21" s="11">
        <f t="shared" ref="AJ21:AJ35" si="4">(AF21-$AF$21)/($C$9-$AF$21)</f>
        <v>0</v>
      </c>
      <c r="AK21" s="11">
        <f>AH21/$C$9</f>
        <v>9.0677966101694915E-2</v>
      </c>
      <c r="AL21" s="11">
        <v>46</v>
      </c>
      <c r="AM21" s="11">
        <v>0.34200000000000003</v>
      </c>
      <c r="AN21" s="11">
        <v>18</v>
      </c>
      <c r="AO21" s="11">
        <v>5</v>
      </c>
      <c r="AP21" s="11">
        <f t="shared" ref="AP21:AP36" si="5">(AL21-$AL$21)/($C$10-$AL$21)</f>
        <v>0</v>
      </c>
      <c r="AQ21" s="11">
        <f>AN21/$C$10</f>
        <v>0.15062761506276151</v>
      </c>
      <c r="AR21" s="11">
        <v>35</v>
      </c>
      <c r="AS21" s="11">
        <v>238</v>
      </c>
      <c r="AT21" s="11">
        <v>8.1999999999999993</v>
      </c>
      <c r="AU21" s="11">
        <v>3</v>
      </c>
      <c r="AV21" s="11">
        <f t="shared" ref="AV21:AV31" si="6">(AR21-$AR$21)/($C$11-$AR$21)</f>
        <v>0</v>
      </c>
      <c r="AW21" s="11">
        <f>AT21/$C$11</f>
        <v>9.6470588235294114E-2</v>
      </c>
      <c r="AX21" s="11">
        <v>38</v>
      </c>
      <c r="AY21" s="11">
        <v>0.22700000000000001</v>
      </c>
      <c r="AZ21" s="11">
        <v>9.3000000000000007</v>
      </c>
      <c r="BA21" s="11">
        <v>3</v>
      </c>
      <c r="BB21" s="11">
        <f t="shared" ref="BB21:BB35" si="7">(AX21-$AX$21)/($C$12-$AX$21)</f>
        <v>0</v>
      </c>
      <c r="BC21" s="11">
        <f>AZ21/$C$12</f>
        <v>9.4897959183673483E-2</v>
      </c>
      <c r="BD21" s="11">
        <v>55</v>
      </c>
      <c r="BE21" s="11">
        <v>0.26700000000000002</v>
      </c>
      <c r="BF21" s="11">
        <v>20</v>
      </c>
      <c r="BG21" s="11">
        <v>5</v>
      </c>
      <c r="BH21" s="11">
        <f t="shared" ref="BH21:BH35" si="8">(BD21-$BD$21)/($C$13-$BD$21)</f>
        <v>0</v>
      </c>
      <c r="BI21" s="14">
        <f>BF21/$C$13</f>
        <v>0.15748031496062992</v>
      </c>
    </row>
    <row r="22" spans="2:61">
      <c r="B22" s="12">
        <v>42</v>
      </c>
      <c r="C22" s="11">
        <v>0.252</v>
      </c>
      <c r="D22" s="11">
        <v>11.4</v>
      </c>
      <c r="E22" s="11">
        <v>3</v>
      </c>
      <c r="F22" s="11">
        <f t="shared" ref="F22:F33" si="9">(B22-$B$21)/($C$4-$B$21)</f>
        <v>6.7796610169491525E-2</v>
      </c>
      <c r="G22" s="11">
        <f t="shared" ref="G22:G33" si="10">D22/$C$4</f>
        <v>0.11752577319587629</v>
      </c>
      <c r="H22" s="11">
        <v>40</v>
      </c>
      <c r="I22" s="11">
        <v>0.28899999999999998</v>
      </c>
      <c r="J22" s="11">
        <v>14.7</v>
      </c>
      <c r="K22" s="11">
        <v>5</v>
      </c>
      <c r="L22" s="11">
        <f t="shared" si="0"/>
        <v>0.11888111888111888</v>
      </c>
      <c r="M22" s="11">
        <f t="shared" ref="M22:M35" si="11">J22/$C$5</f>
        <v>0.14271844660194175</v>
      </c>
      <c r="N22" s="11">
        <v>46.5</v>
      </c>
      <c r="O22" s="11">
        <v>0.23899999999999999</v>
      </c>
      <c r="P22" s="11">
        <v>13.7</v>
      </c>
      <c r="Q22" s="11">
        <v>5</v>
      </c>
      <c r="R22" s="11">
        <f t="shared" si="1"/>
        <v>8.8888888888888892E-2</v>
      </c>
      <c r="S22" s="11">
        <f t="shared" ref="S22:S38" si="12">P22/$C$6</f>
        <v>0.12685185185185185</v>
      </c>
      <c r="T22" s="11">
        <v>51</v>
      </c>
      <c r="U22" s="11">
        <v>0.17399999999999999</v>
      </c>
      <c r="V22" s="11">
        <v>12.7</v>
      </c>
      <c r="W22" s="11">
        <v>5</v>
      </c>
      <c r="X22" s="11">
        <f t="shared" si="2"/>
        <v>0.13333333333333333</v>
      </c>
      <c r="Y22" s="11">
        <f t="shared" ref="Y22:Y35" si="13">V22/$C$7</f>
        <v>9.8449612403100767E-2</v>
      </c>
      <c r="Z22" s="11">
        <v>52</v>
      </c>
      <c r="AA22" s="11">
        <v>0.27500000000000002</v>
      </c>
      <c r="AB22" s="11">
        <v>14.6</v>
      </c>
      <c r="AC22" s="11">
        <v>5</v>
      </c>
      <c r="AD22" s="11">
        <f t="shared" si="3"/>
        <v>8.7499999999999994E-2</v>
      </c>
      <c r="AE22" s="11">
        <f t="shared" ref="AE22:AE37" si="14">AB22/$C$8</f>
        <v>0.1168</v>
      </c>
      <c r="AF22" s="11">
        <v>54.5</v>
      </c>
      <c r="AG22" s="11">
        <v>0.17399999999999999</v>
      </c>
      <c r="AH22" s="11">
        <v>10.7</v>
      </c>
      <c r="AI22" s="11">
        <v>3</v>
      </c>
      <c r="AJ22" s="11">
        <f t="shared" si="4"/>
        <v>0.11805555555555555</v>
      </c>
      <c r="AK22" s="11">
        <f t="shared" ref="AK22:AK35" si="15">AH22/$C$9</f>
        <v>9.0677966101694915E-2</v>
      </c>
      <c r="AL22" s="11">
        <v>52</v>
      </c>
      <c r="AM22" s="11">
        <v>0.307</v>
      </c>
      <c r="AN22" s="11">
        <v>15.9</v>
      </c>
      <c r="AO22" s="11">
        <v>5</v>
      </c>
      <c r="AP22" s="11">
        <f t="shared" si="5"/>
        <v>8.1632653061224483E-2</v>
      </c>
      <c r="AQ22" s="11">
        <f t="shared" ref="AQ22:AQ36" si="16">AN22/$C$10</f>
        <v>0.13305439330543933</v>
      </c>
      <c r="AR22" s="11">
        <v>39.5</v>
      </c>
      <c r="AS22" s="11">
        <v>0.19600000000000001</v>
      </c>
      <c r="AT22" s="11">
        <v>8.1999999999999993</v>
      </c>
      <c r="AU22" s="11">
        <v>3</v>
      </c>
      <c r="AV22" s="11">
        <f t="shared" si="6"/>
        <v>0.09</v>
      </c>
      <c r="AW22" s="11">
        <f t="shared" ref="AW22:AW31" si="17">AT22/$C$11</f>
        <v>9.6470588235294114E-2</v>
      </c>
      <c r="AX22" s="11">
        <v>48.5</v>
      </c>
      <c r="AY22" s="11">
        <v>0.217</v>
      </c>
      <c r="AZ22" s="11">
        <v>8.5</v>
      </c>
      <c r="BA22" s="11">
        <v>3</v>
      </c>
      <c r="BB22" s="11">
        <f t="shared" si="7"/>
        <v>0.17499999999999999</v>
      </c>
      <c r="BC22" s="11">
        <f t="shared" ref="BC22:BC35" si="18">AZ22/$C$12</f>
        <v>8.673469387755102E-2</v>
      </c>
      <c r="BD22" s="11">
        <v>62.5</v>
      </c>
      <c r="BE22" s="11">
        <v>0.27</v>
      </c>
      <c r="BF22" s="11">
        <v>17.399999999999999</v>
      </c>
      <c r="BG22" s="11">
        <v>5</v>
      </c>
      <c r="BH22" s="11">
        <f t="shared" si="8"/>
        <v>0.10416666666666667</v>
      </c>
      <c r="BI22" s="14">
        <f t="shared" ref="BI22:BI35" si="19">BF22/$C$13</f>
        <v>0.13700787401574802</v>
      </c>
    </row>
    <row r="23" spans="2:61">
      <c r="B23" s="12">
        <v>45</v>
      </c>
      <c r="C23" s="11">
        <v>0.23799999999999999</v>
      </c>
      <c r="D23" s="11">
        <v>12.5</v>
      </c>
      <c r="E23" s="11">
        <v>3</v>
      </c>
      <c r="F23" s="11">
        <f t="shared" si="9"/>
        <v>0.11864406779661017</v>
      </c>
      <c r="G23" s="11">
        <f t="shared" si="10"/>
        <v>0.12886597938144329</v>
      </c>
      <c r="H23" s="11">
        <v>47</v>
      </c>
      <c r="I23" s="11">
        <v>0.27200000000000002</v>
      </c>
      <c r="J23" s="11">
        <v>12.3</v>
      </c>
      <c r="K23" s="11">
        <v>5</v>
      </c>
      <c r="L23" s="11">
        <f t="shared" si="0"/>
        <v>0.21678321678321677</v>
      </c>
      <c r="M23" s="11">
        <f t="shared" si="11"/>
        <v>0.11941747572815535</v>
      </c>
      <c r="N23" s="11">
        <v>53</v>
      </c>
      <c r="O23" s="11">
        <v>0.25600000000000001</v>
      </c>
      <c r="P23" s="11">
        <v>13.3</v>
      </c>
      <c r="Q23" s="11">
        <v>5</v>
      </c>
      <c r="R23" s="11">
        <f t="shared" si="1"/>
        <v>0.18518518518518517</v>
      </c>
      <c r="S23" s="11">
        <f t="shared" si="12"/>
        <v>0.12314814814814816</v>
      </c>
      <c r="T23" s="11">
        <v>62</v>
      </c>
      <c r="U23" s="11">
        <v>0.20799999999999999</v>
      </c>
      <c r="V23" s="11">
        <v>14.5</v>
      </c>
      <c r="W23" s="11">
        <v>5</v>
      </c>
      <c r="X23" s="11">
        <f t="shared" si="2"/>
        <v>0.25555555555555554</v>
      </c>
      <c r="Y23" s="11">
        <f t="shared" si="13"/>
        <v>0.1124031007751938</v>
      </c>
      <c r="Z23" s="11">
        <v>58</v>
      </c>
      <c r="AA23" s="11">
        <v>0.21199999999999999</v>
      </c>
      <c r="AB23" s="11">
        <v>12.1</v>
      </c>
      <c r="AC23" s="11">
        <v>5</v>
      </c>
      <c r="AD23" s="11">
        <f t="shared" si="3"/>
        <v>0.16250000000000001</v>
      </c>
      <c r="AE23" s="11">
        <f t="shared" si="14"/>
        <v>9.6799999999999997E-2</v>
      </c>
      <c r="AF23" s="11">
        <v>60</v>
      </c>
      <c r="AG23" s="11">
        <v>0.35</v>
      </c>
      <c r="AH23" s="11">
        <v>8.5</v>
      </c>
      <c r="AI23" s="11">
        <v>3</v>
      </c>
      <c r="AJ23" s="11">
        <f t="shared" si="4"/>
        <v>0.19444444444444445</v>
      </c>
      <c r="AK23" s="11">
        <f t="shared" si="15"/>
        <v>7.2033898305084748E-2</v>
      </c>
      <c r="AL23" s="11">
        <v>62</v>
      </c>
      <c r="AM23" s="11">
        <v>0.32500000000000001</v>
      </c>
      <c r="AN23" s="11">
        <v>15</v>
      </c>
      <c r="AO23" s="11">
        <v>5</v>
      </c>
      <c r="AP23" s="11">
        <f t="shared" si="5"/>
        <v>0.21768707482993196</v>
      </c>
      <c r="AQ23" s="11">
        <f t="shared" si="16"/>
        <v>0.12552301255230125</v>
      </c>
      <c r="AR23" s="11">
        <v>46</v>
      </c>
      <c r="AS23" s="11">
        <v>0.23499999999999999</v>
      </c>
      <c r="AT23" s="11">
        <v>10.199999999999999</v>
      </c>
      <c r="AU23" s="11">
        <v>3</v>
      </c>
      <c r="AV23" s="11">
        <f t="shared" si="6"/>
        <v>0.22</v>
      </c>
      <c r="AW23" s="11">
        <f t="shared" si="17"/>
        <v>0.12</v>
      </c>
      <c r="AX23" s="11">
        <v>50</v>
      </c>
      <c r="AY23" s="11">
        <v>0.30499999999999999</v>
      </c>
      <c r="AZ23" s="11">
        <v>10.199999999999999</v>
      </c>
      <c r="BA23" s="11">
        <v>5</v>
      </c>
      <c r="BB23" s="11">
        <f t="shared" si="7"/>
        <v>0.2</v>
      </c>
      <c r="BC23" s="11">
        <f t="shared" si="18"/>
        <v>0.10408163265306122</v>
      </c>
      <c r="BD23" s="11">
        <v>72</v>
      </c>
      <c r="BE23" s="11">
        <v>0.32100000000000001</v>
      </c>
      <c r="BF23" s="11">
        <v>19.2</v>
      </c>
      <c r="BG23" s="11">
        <v>5</v>
      </c>
      <c r="BH23" s="11">
        <f t="shared" si="8"/>
        <v>0.2361111111111111</v>
      </c>
      <c r="BI23" s="14">
        <f t="shared" si="19"/>
        <v>0.15118110236220472</v>
      </c>
    </row>
    <row r="24" spans="2:61">
      <c r="B24" s="12">
        <v>52</v>
      </c>
      <c r="C24" s="11">
        <v>0.28999999999999998</v>
      </c>
      <c r="D24" s="11">
        <v>14.5</v>
      </c>
      <c r="E24" s="11">
        <v>5</v>
      </c>
      <c r="F24" s="11">
        <f t="shared" si="9"/>
        <v>0.23728813559322035</v>
      </c>
      <c r="G24" s="11">
        <f t="shared" si="10"/>
        <v>0.14948453608247422</v>
      </c>
      <c r="H24" s="11">
        <v>53</v>
      </c>
      <c r="I24" s="11">
        <v>0.307</v>
      </c>
      <c r="J24" s="11">
        <v>13</v>
      </c>
      <c r="K24" s="11">
        <v>5</v>
      </c>
      <c r="L24" s="11">
        <f t="shared" si="0"/>
        <v>0.30069930069930068</v>
      </c>
      <c r="M24" s="11">
        <f t="shared" si="11"/>
        <v>0.12621359223300971</v>
      </c>
      <c r="N24" s="11">
        <v>57.5</v>
      </c>
      <c r="O24" s="11">
        <v>0.28999999999999998</v>
      </c>
      <c r="P24" s="11">
        <v>15</v>
      </c>
      <c r="Q24" s="11">
        <v>5</v>
      </c>
      <c r="R24" s="11">
        <f t="shared" si="1"/>
        <v>0.25185185185185183</v>
      </c>
      <c r="S24" s="11">
        <f t="shared" si="12"/>
        <v>0.1388888888888889</v>
      </c>
      <c r="T24" s="11">
        <v>72</v>
      </c>
      <c r="U24" s="11">
        <v>0.24299999999999999</v>
      </c>
      <c r="V24" s="11">
        <v>12.7</v>
      </c>
      <c r="W24" s="11">
        <v>5</v>
      </c>
      <c r="X24" s="11">
        <f t="shared" si="2"/>
        <v>0.36666666666666664</v>
      </c>
      <c r="Y24" s="11">
        <f t="shared" si="13"/>
        <v>9.8449612403100767E-2</v>
      </c>
      <c r="Z24" s="11">
        <v>63</v>
      </c>
      <c r="AA24" s="11">
        <v>0.27</v>
      </c>
      <c r="AB24" s="11">
        <v>13.7</v>
      </c>
      <c r="AC24" s="11">
        <v>5</v>
      </c>
      <c r="AD24" s="11">
        <f t="shared" si="3"/>
        <v>0.22500000000000001</v>
      </c>
      <c r="AE24" s="11">
        <f t="shared" si="14"/>
        <v>0.10959999999999999</v>
      </c>
      <c r="AF24" s="11">
        <v>66</v>
      </c>
      <c r="AG24" s="11">
        <v>0.246</v>
      </c>
      <c r="AH24" s="11">
        <v>12.9</v>
      </c>
      <c r="AI24" s="11">
        <v>5</v>
      </c>
      <c r="AJ24" s="11">
        <f t="shared" si="4"/>
        <v>0.27777777777777779</v>
      </c>
      <c r="AK24" s="11">
        <f t="shared" si="15"/>
        <v>0.10932203389830508</v>
      </c>
      <c r="AL24" s="11">
        <v>69.5</v>
      </c>
      <c r="AM24" s="11">
        <v>0.32900000000000001</v>
      </c>
      <c r="AN24" s="11">
        <v>15.5</v>
      </c>
      <c r="AO24" s="11">
        <v>5</v>
      </c>
      <c r="AP24" s="11">
        <f t="shared" si="5"/>
        <v>0.31972789115646261</v>
      </c>
      <c r="AQ24" s="11">
        <f t="shared" si="16"/>
        <v>0.1297071129707113</v>
      </c>
      <c r="AR24" s="11">
        <v>58</v>
      </c>
      <c r="AS24" s="11">
        <v>0.27400000000000002</v>
      </c>
      <c r="AT24" s="11">
        <v>11.7</v>
      </c>
      <c r="AU24" s="11">
        <v>5</v>
      </c>
      <c r="AV24" s="11">
        <f t="shared" si="6"/>
        <v>0.46</v>
      </c>
      <c r="AW24" s="11">
        <f t="shared" si="17"/>
        <v>0.1376470588235294</v>
      </c>
      <c r="AX24" s="11">
        <v>56</v>
      </c>
      <c r="AY24" s="11">
        <v>0.24099999999999999</v>
      </c>
      <c r="AZ24" s="11">
        <v>9.5</v>
      </c>
      <c r="BA24" s="11">
        <v>5</v>
      </c>
      <c r="BB24" s="11">
        <f t="shared" si="7"/>
        <v>0.3</v>
      </c>
      <c r="BC24" s="11">
        <f t="shared" si="18"/>
        <v>9.6938775510204078E-2</v>
      </c>
      <c r="BD24" s="11">
        <v>79.5</v>
      </c>
      <c r="BE24" s="11">
        <v>0.34100000000000003</v>
      </c>
      <c r="BF24" s="11">
        <v>17.899999999999999</v>
      </c>
      <c r="BG24" s="11">
        <v>5</v>
      </c>
      <c r="BH24" s="11">
        <f t="shared" si="8"/>
        <v>0.34027777777777779</v>
      </c>
      <c r="BI24" s="14">
        <f t="shared" si="19"/>
        <v>0.14094488188976376</v>
      </c>
    </row>
    <row r="25" spans="2:61">
      <c r="B25" s="12">
        <v>58</v>
      </c>
      <c r="C25" s="11">
        <v>0.24099999999999999</v>
      </c>
      <c r="D25" s="11">
        <v>13.3</v>
      </c>
      <c r="E25" s="11">
        <v>5</v>
      </c>
      <c r="F25" s="11">
        <f t="shared" si="9"/>
        <v>0.33898305084745761</v>
      </c>
      <c r="G25" s="11">
        <f t="shared" si="10"/>
        <v>0.13711340206185568</v>
      </c>
      <c r="H25" s="11">
        <v>58</v>
      </c>
      <c r="I25" s="11">
        <v>0.316</v>
      </c>
      <c r="J25" s="11">
        <v>12</v>
      </c>
      <c r="K25" s="11">
        <v>5</v>
      </c>
      <c r="L25" s="11">
        <f t="shared" si="0"/>
        <v>0.37062937062937062</v>
      </c>
      <c r="M25" s="11">
        <f t="shared" si="11"/>
        <v>0.11650485436893204</v>
      </c>
      <c r="N25" s="11">
        <v>62.5</v>
      </c>
      <c r="O25" s="11">
        <v>0.28100000000000003</v>
      </c>
      <c r="P25" s="11">
        <v>14.7</v>
      </c>
      <c r="Q25" s="11">
        <v>5</v>
      </c>
      <c r="R25" s="11">
        <f t="shared" si="1"/>
        <v>0.32592592592592595</v>
      </c>
      <c r="S25" s="11">
        <f t="shared" si="12"/>
        <v>0.1361111111111111</v>
      </c>
      <c r="T25" s="11">
        <v>79</v>
      </c>
      <c r="U25" s="11">
        <v>0.255</v>
      </c>
      <c r="V25" s="11">
        <v>15</v>
      </c>
      <c r="W25" s="11">
        <v>5</v>
      </c>
      <c r="X25" s="11">
        <f t="shared" si="2"/>
        <v>0.44444444444444442</v>
      </c>
      <c r="Y25" s="11">
        <f t="shared" si="13"/>
        <v>0.11627906976744186</v>
      </c>
      <c r="Z25" s="11">
        <v>67</v>
      </c>
      <c r="AA25" s="11">
        <v>0.26700000000000002</v>
      </c>
      <c r="AB25" s="11">
        <v>12.8</v>
      </c>
      <c r="AC25" s="11">
        <v>5</v>
      </c>
      <c r="AD25" s="11">
        <f t="shared" si="3"/>
        <v>0.27500000000000002</v>
      </c>
      <c r="AE25" s="11">
        <f t="shared" si="14"/>
        <v>0.1024</v>
      </c>
      <c r="AF25" s="11">
        <v>73</v>
      </c>
      <c r="AG25" s="11">
        <v>0.219</v>
      </c>
      <c r="AH25" s="11">
        <v>12.9</v>
      </c>
      <c r="AI25" s="11">
        <v>5</v>
      </c>
      <c r="AJ25" s="11">
        <f t="shared" si="4"/>
        <v>0.375</v>
      </c>
      <c r="AK25" s="11">
        <f t="shared" si="15"/>
        <v>0.10932203389830508</v>
      </c>
      <c r="AL25" s="11">
        <v>76.5</v>
      </c>
      <c r="AM25" s="11">
        <v>0.307</v>
      </c>
      <c r="AN25" s="11">
        <v>12.5</v>
      </c>
      <c r="AO25" s="11">
        <v>5</v>
      </c>
      <c r="AP25" s="11">
        <f t="shared" si="5"/>
        <v>0.41496598639455784</v>
      </c>
      <c r="AQ25" s="11">
        <f t="shared" si="16"/>
        <v>0.10460251046025104</v>
      </c>
      <c r="AR25" s="11">
        <v>65</v>
      </c>
      <c r="AS25" s="11">
        <v>0.249</v>
      </c>
      <c r="AT25" s="11">
        <v>6.5</v>
      </c>
      <c r="AU25" s="11">
        <v>5</v>
      </c>
      <c r="AV25" s="11">
        <f t="shared" si="6"/>
        <v>0.6</v>
      </c>
      <c r="AW25" s="11">
        <f t="shared" si="17"/>
        <v>7.6470588235294124E-2</v>
      </c>
      <c r="AX25" s="11">
        <v>64</v>
      </c>
      <c r="AY25" s="11">
        <v>0.28100000000000003</v>
      </c>
      <c r="AZ25" s="11">
        <v>11</v>
      </c>
      <c r="BA25" s="11">
        <v>5</v>
      </c>
      <c r="BB25" s="11">
        <f t="shared" si="7"/>
        <v>0.43333333333333335</v>
      </c>
      <c r="BC25" s="11">
        <f t="shared" si="18"/>
        <v>0.11224489795918367</v>
      </c>
      <c r="BD25" s="11">
        <v>86.5</v>
      </c>
      <c r="BE25" s="11">
        <v>0.315</v>
      </c>
      <c r="BF25" s="11">
        <v>15</v>
      </c>
      <c r="BG25" s="11">
        <v>5</v>
      </c>
      <c r="BH25" s="11">
        <f t="shared" si="8"/>
        <v>0.4375</v>
      </c>
      <c r="BI25" s="14">
        <f t="shared" si="19"/>
        <v>0.11811023622047244</v>
      </c>
    </row>
    <row r="26" spans="2:61">
      <c r="B26" s="12">
        <v>65</v>
      </c>
      <c r="C26" s="11">
        <v>0.28699999999999998</v>
      </c>
      <c r="D26" s="11">
        <v>13.7</v>
      </c>
      <c r="E26" s="11">
        <v>5</v>
      </c>
      <c r="F26" s="11">
        <f t="shared" si="9"/>
        <v>0.4576271186440678</v>
      </c>
      <c r="G26" s="11">
        <f t="shared" si="10"/>
        <v>0.14123711340206185</v>
      </c>
      <c r="H26" s="11">
        <v>63.5</v>
      </c>
      <c r="I26" s="11">
        <v>0.27300000000000002</v>
      </c>
      <c r="J26" s="11">
        <v>10.6</v>
      </c>
      <c r="K26" s="11">
        <v>5</v>
      </c>
      <c r="L26" s="11">
        <f t="shared" si="0"/>
        <v>0.44755244755244755</v>
      </c>
      <c r="M26" s="11">
        <f t="shared" si="11"/>
        <v>0.1029126213592233</v>
      </c>
      <c r="N26" s="11">
        <v>66</v>
      </c>
      <c r="O26" s="11">
        <v>0.29499999999999998</v>
      </c>
      <c r="P26" s="11">
        <v>13.5</v>
      </c>
      <c r="Q26" s="11">
        <v>5</v>
      </c>
      <c r="R26" s="11">
        <f t="shared" si="1"/>
        <v>0.37777777777777777</v>
      </c>
      <c r="S26" s="11">
        <f t="shared" si="12"/>
        <v>0.125</v>
      </c>
      <c r="T26" s="11">
        <v>86.5</v>
      </c>
      <c r="U26" s="11">
        <v>0.26800000000000002</v>
      </c>
      <c r="V26" s="11">
        <v>14.9</v>
      </c>
      <c r="W26" s="11">
        <v>5</v>
      </c>
      <c r="X26" s="11">
        <f t="shared" si="2"/>
        <v>0.52777777777777779</v>
      </c>
      <c r="Y26" s="11">
        <f t="shared" si="13"/>
        <v>0.11550387596899225</v>
      </c>
      <c r="Z26" s="11">
        <v>71</v>
      </c>
      <c r="AA26" s="11">
        <v>0.222</v>
      </c>
      <c r="AB26" s="11">
        <v>11.7</v>
      </c>
      <c r="AC26" s="11">
        <v>5</v>
      </c>
      <c r="AD26" s="11">
        <f t="shared" si="3"/>
        <v>0.32500000000000001</v>
      </c>
      <c r="AE26" s="11">
        <f t="shared" si="14"/>
        <v>9.3599999999999989E-2</v>
      </c>
      <c r="AF26" s="11">
        <v>76</v>
      </c>
      <c r="AG26" s="11">
        <v>0.245</v>
      </c>
      <c r="AH26" s="11">
        <v>12.1</v>
      </c>
      <c r="AI26" s="11">
        <v>5</v>
      </c>
      <c r="AJ26" s="11">
        <f t="shared" si="4"/>
        <v>0.41666666666666669</v>
      </c>
      <c r="AK26" s="11">
        <f t="shared" si="15"/>
        <v>0.10254237288135593</v>
      </c>
      <c r="AL26" s="11">
        <v>87</v>
      </c>
      <c r="AM26" s="11">
        <v>0.29499999999999998</v>
      </c>
      <c r="AN26" s="11">
        <v>11.9</v>
      </c>
      <c r="AO26" s="11">
        <v>5</v>
      </c>
      <c r="AP26" s="11">
        <f t="shared" si="5"/>
        <v>0.55782312925170063</v>
      </c>
      <c r="AQ26" s="11">
        <f t="shared" si="16"/>
        <v>9.9581589958158995E-2</v>
      </c>
      <c r="AR26" s="11">
        <v>70.5</v>
      </c>
      <c r="AS26" s="11">
        <v>0.23799999999999999</v>
      </c>
      <c r="AT26" s="11">
        <v>9.1</v>
      </c>
      <c r="AU26" s="11">
        <v>5</v>
      </c>
      <c r="AV26" s="11">
        <f t="shared" si="6"/>
        <v>0.71</v>
      </c>
      <c r="AW26" s="11">
        <f t="shared" si="17"/>
        <v>0.10705882352941176</v>
      </c>
      <c r="AX26" s="11">
        <v>65.5</v>
      </c>
      <c r="AY26" s="11">
        <v>0.255</v>
      </c>
      <c r="AZ26" s="11">
        <v>10.199999999999999</v>
      </c>
      <c r="BA26" s="11">
        <v>5</v>
      </c>
      <c r="BB26" s="11">
        <f t="shared" si="7"/>
        <v>0.45833333333333331</v>
      </c>
      <c r="BC26" s="11">
        <f t="shared" si="18"/>
        <v>0.10408163265306122</v>
      </c>
      <c r="BD26" s="11">
        <v>93.5</v>
      </c>
      <c r="BE26" s="11">
        <v>0.28999999999999998</v>
      </c>
      <c r="BF26" s="11">
        <v>14.8</v>
      </c>
      <c r="BG26" s="11">
        <v>5</v>
      </c>
      <c r="BH26" s="11">
        <f t="shared" si="8"/>
        <v>0.53472222222222221</v>
      </c>
      <c r="BI26" s="14">
        <f t="shared" si="19"/>
        <v>0.11653543307086615</v>
      </c>
    </row>
    <row r="27" spans="2:61">
      <c r="B27" s="12">
        <v>71</v>
      </c>
      <c r="C27" s="11">
        <v>0.27300000000000002</v>
      </c>
      <c r="D27" s="11">
        <v>11.3</v>
      </c>
      <c r="E27" s="11">
        <v>5</v>
      </c>
      <c r="F27" s="11">
        <f t="shared" si="9"/>
        <v>0.55932203389830504</v>
      </c>
      <c r="G27" s="11">
        <f t="shared" si="10"/>
        <v>0.11649484536082474</v>
      </c>
      <c r="H27" s="11">
        <v>67.5</v>
      </c>
      <c r="I27" s="11">
        <v>0.222</v>
      </c>
      <c r="J27" s="11">
        <v>8.9</v>
      </c>
      <c r="K27" s="11">
        <v>5</v>
      </c>
      <c r="L27" s="11">
        <f t="shared" si="0"/>
        <v>0.50349650349650354</v>
      </c>
      <c r="M27" s="11">
        <f t="shared" si="11"/>
        <v>8.6407766990291263E-2</v>
      </c>
      <c r="N27" s="11">
        <v>71</v>
      </c>
      <c r="O27" s="11">
        <v>0.314</v>
      </c>
      <c r="P27" s="11">
        <v>14.3</v>
      </c>
      <c r="Q27" s="11">
        <v>5</v>
      </c>
      <c r="R27" s="11">
        <f t="shared" si="1"/>
        <v>0.45185185185185184</v>
      </c>
      <c r="S27" s="11">
        <f t="shared" si="12"/>
        <v>0.13240740740740742</v>
      </c>
      <c r="T27" s="11">
        <v>92</v>
      </c>
      <c r="U27" s="11">
        <v>0.27</v>
      </c>
      <c r="V27" s="11">
        <v>13.1</v>
      </c>
      <c r="W27" s="11">
        <v>5</v>
      </c>
      <c r="X27" s="11">
        <f t="shared" si="2"/>
        <v>0.58888888888888891</v>
      </c>
      <c r="Y27" s="11">
        <f t="shared" si="13"/>
        <v>0.10155038759689922</v>
      </c>
      <c r="Z27" s="11">
        <v>78</v>
      </c>
      <c r="AA27" s="11">
        <v>0.25900000000000001</v>
      </c>
      <c r="AB27" s="11">
        <v>14.3</v>
      </c>
      <c r="AC27" s="11">
        <v>5</v>
      </c>
      <c r="AD27" s="11">
        <f t="shared" si="3"/>
        <v>0.41249999999999998</v>
      </c>
      <c r="AE27" s="11">
        <f t="shared" si="14"/>
        <v>0.1144</v>
      </c>
      <c r="AF27" s="11">
        <v>83</v>
      </c>
      <c r="AG27" s="11">
        <v>0.19500000000000001</v>
      </c>
      <c r="AH27" s="11">
        <v>11.2</v>
      </c>
      <c r="AI27" s="11">
        <v>5</v>
      </c>
      <c r="AJ27" s="11">
        <f t="shared" si="4"/>
        <v>0.51388888888888884</v>
      </c>
      <c r="AK27" s="11">
        <f t="shared" si="15"/>
        <v>9.4915254237288124E-2</v>
      </c>
      <c r="AL27" s="11">
        <v>91.5</v>
      </c>
      <c r="AM27" s="11">
        <v>0.28299999999999997</v>
      </c>
      <c r="AN27" s="11">
        <v>11.1</v>
      </c>
      <c r="AO27" s="11">
        <v>5</v>
      </c>
      <c r="AP27" s="11">
        <f t="shared" si="5"/>
        <v>0.61904761904761907</v>
      </c>
      <c r="AQ27" s="11">
        <f t="shared" si="16"/>
        <v>9.2887029288702933E-2</v>
      </c>
      <c r="AR27" s="11">
        <v>75.5</v>
      </c>
      <c r="AS27" s="11">
        <v>0.23599999999999999</v>
      </c>
      <c r="AT27" s="11">
        <v>7.8</v>
      </c>
      <c r="AU27" s="11">
        <v>5</v>
      </c>
      <c r="AV27" s="11">
        <f t="shared" si="6"/>
        <v>0.81</v>
      </c>
      <c r="AW27" s="11">
        <f t="shared" si="17"/>
        <v>9.1764705882352943E-2</v>
      </c>
      <c r="AX27" s="11">
        <v>73.5</v>
      </c>
      <c r="AY27" s="11">
        <v>0.245</v>
      </c>
      <c r="AZ27" s="11">
        <v>9.9</v>
      </c>
      <c r="BA27" s="11">
        <v>5</v>
      </c>
      <c r="BB27" s="11">
        <f t="shared" si="7"/>
        <v>0.59166666666666667</v>
      </c>
      <c r="BC27" s="11">
        <f t="shared" si="18"/>
        <v>0.10102040816326531</v>
      </c>
      <c r="BD27" s="11">
        <v>100.5</v>
      </c>
      <c r="BE27" s="11">
        <v>0.32100000000000001</v>
      </c>
      <c r="BF27" s="11">
        <v>13.1</v>
      </c>
      <c r="BG27" s="11">
        <v>5</v>
      </c>
      <c r="BH27" s="11">
        <f t="shared" si="8"/>
        <v>0.63194444444444442</v>
      </c>
      <c r="BI27" s="14">
        <f t="shared" si="19"/>
        <v>0.10314960629921259</v>
      </c>
    </row>
    <row r="28" spans="2:61">
      <c r="B28" s="12">
        <v>76</v>
      </c>
      <c r="C28" s="11">
        <v>0.26400000000000001</v>
      </c>
      <c r="D28" s="11">
        <v>10.9</v>
      </c>
      <c r="E28" s="11">
        <v>5</v>
      </c>
      <c r="F28" s="11">
        <f t="shared" si="9"/>
        <v>0.64406779661016944</v>
      </c>
      <c r="G28" s="11">
        <f t="shared" si="10"/>
        <v>0.11237113402061856</v>
      </c>
      <c r="H28" s="11">
        <v>73</v>
      </c>
      <c r="I28" s="11">
        <v>0.251</v>
      </c>
      <c r="J28" s="11">
        <v>9.6</v>
      </c>
      <c r="K28" s="11">
        <v>5</v>
      </c>
      <c r="L28" s="11">
        <f t="shared" si="0"/>
        <v>0.58041958041958042</v>
      </c>
      <c r="M28" s="11">
        <f t="shared" si="11"/>
        <v>9.3203883495145634E-2</v>
      </c>
      <c r="N28" s="11">
        <v>75.5</v>
      </c>
      <c r="O28" s="11">
        <v>0.26300000000000001</v>
      </c>
      <c r="P28" s="11">
        <v>12.2</v>
      </c>
      <c r="Q28" s="11">
        <v>5</v>
      </c>
      <c r="R28" s="11">
        <f t="shared" si="1"/>
        <v>0.51851851851851849</v>
      </c>
      <c r="S28" s="11">
        <f t="shared" si="12"/>
        <v>0.11296296296296296</v>
      </c>
      <c r="T28" s="11">
        <v>98.5</v>
      </c>
      <c r="U28" s="11">
        <v>0.251</v>
      </c>
      <c r="V28" s="11">
        <v>12.6</v>
      </c>
      <c r="W28" s="11">
        <v>5</v>
      </c>
      <c r="X28" s="11">
        <f t="shared" si="2"/>
        <v>0.66111111111111109</v>
      </c>
      <c r="Y28" s="11">
        <f t="shared" si="13"/>
        <v>9.7674418604651161E-2</v>
      </c>
      <c r="Z28" s="11">
        <v>81.5</v>
      </c>
      <c r="AA28" s="11">
        <v>0.222</v>
      </c>
      <c r="AB28" s="11">
        <v>11.1</v>
      </c>
      <c r="AC28" s="11">
        <v>5</v>
      </c>
      <c r="AD28" s="11">
        <f t="shared" si="3"/>
        <v>0.45624999999999999</v>
      </c>
      <c r="AE28" s="11">
        <f t="shared" si="14"/>
        <v>8.8800000000000004E-2</v>
      </c>
      <c r="AF28" s="11">
        <v>87</v>
      </c>
      <c r="AG28" s="11">
        <v>0.191</v>
      </c>
      <c r="AH28" s="11">
        <v>10.199999999999999</v>
      </c>
      <c r="AI28" s="11">
        <v>5</v>
      </c>
      <c r="AJ28" s="11">
        <f t="shared" si="4"/>
        <v>0.56944444444444442</v>
      </c>
      <c r="AK28" s="11">
        <f t="shared" si="15"/>
        <v>8.6440677966101692E-2</v>
      </c>
      <c r="AL28" s="11">
        <v>97</v>
      </c>
      <c r="AM28" s="11">
        <v>0.247</v>
      </c>
      <c r="AN28" s="11">
        <v>8.1</v>
      </c>
      <c r="AO28" s="11">
        <v>5</v>
      </c>
      <c r="AP28" s="11">
        <f t="shared" si="5"/>
        <v>0.69387755102040816</v>
      </c>
      <c r="AQ28" s="11">
        <f t="shared" si="16"/>
        <v>6.7782426778242671E-2</v>
      </c>
      <c r="AR28" s="11">
        <v>79.5</v>
      </c>
      <c r="AS28" s="11">
        <v>0.23</v>
      </c>
      <c r="AT28" s="11">
        <v>7.7</v>
      </c>
      <c r="AU28" s="11">
        <v>5</v>
      </c>
      <c r="AV28" s="11">
        <f t="shared" si="6"/>
        <v>0.89</v>
      </c>
      <c r="AW28" s="11">
        <f t="shared" si="17"/>
        <v>9.058823529411765E-2</v>
      </c>
      <c r="AX28" s="11">
        <v>78</v>
      </c>
      <c r="AY28" s="11">
        <v>0.26</v>
      </c>
      <c r="AZ28" s="11">
        <v>9.3000000000000007</v>
      </c>
      <c r="BA28" s="11">
        <v>5</v>
      </c>
      <c r="BB28" s="11">
        <f t="shared" si="7"/>
        <v>0.66666666666666663</v>
      </c>
      <c r="BC28" s="11">
        <f t="shared" si="18"/>
        <v>9.4897959183673483E-2</v>
      </c>
      <c r="BD28" s="11">
        <v>107</v>
      </c>
      <c r="BE28" s="11">
        <v>0.29699999999999999</v>
      </c>
      <c r="BF28" s="11">
        <v>12.8</v>
      </c>
      <c r="BG28" s="11">
        <v>5</v>
      </c>
      <c r="BH28" s="11">
        <f t="shared" si="8"/>
        <v>0.72222222222222221</v>
      </c>
      <c r="BI28" s="14">
        <f t="shared" si="19"/>
        <v>0.10078740157480316</v>
      </c>
    </row>
    <row r="29" spans="2:61">
      <c r="B29" s="12">
        <v>82</v>
      </c>
      <c r="C29" s="11">
        <v>0.23100000000000001</v>
      </c>
      <c r="D29" s="11">
        <v>9.6999999999999993</v>
      </c>
      <c r="E29" s="11">
        <v>5</v>
      </c>
      <c r="F29" s="11">
        <f t="shared" si="9"/>
        <v>0.74576271186440679</v>
      </c>
      <c r="G29" s="11">
        <f t="shared" si="10"/>
        <v>9.9999999999999992E-2</v>
      </c>
      <c r="H29" s="11">
        <v>78.5</v>
      </c>
      <c r="I29" s="11">
        <v>0.24</v>
      </c>
      <c r="J29" s="11">
        <v>9.1</v>
      </c>
      <c r="K29" s="11">
        <v>5</v>
      </c>
      <c r="L29" s="11">
        <f t="shared" si="0"/>
        <v>0.65734265734265729</v>
      </c>
      <c r="M29" s="11">
        <f t="shared" si="11"/>
        <v>8.8349514563106787E-2</v>
      </c>
      <c r="N29" s="11">
        <v>79</v>
      </c>
      <c r="O29" s="11">
        <v>0.26100000000000001</v>
      </c>
      <c r="P29" s="11">
        <v>11.4</v>
      </c>
      <c r="Q29" s="11">
        <v>5</v>
      </c>
      <c r="R29" s="11">
        <f t="shared" si="1"/>
        <v>0.57037037037037042</v>
      </c>
      <c r="S29" s="11">
        <f t="shared" si="12"/>
        <v>0.10555555555555556</v>
      </c>
      <c r="T29" s="11">
        <v>104.5</v>
      </c>
      <c r="U29" s="11">
        <v>0.25700000000000001</v>
      </c>
      <c r="V29" s="11">
        <v>11.2</v>
      </c>
      <c r="W29" s="11">
        <v>5</v>
      </c>
      <c r="X29" s="11">
        <f t="shared" si="2"/>
        <v>0.72777777777777775</v>
      </c>
      <c r="Y29" s="11">
        <f t="shared" si="13"/>
        <v>8.6821705426356588E-2</v>
      </c>
      <c r="Z29" s="11">
        <v>88</v>
      </c>
      <c r="AA29" s="11">
        <v>0.28199999999999997</v>
      </c>
      <c r="AB29" s="11">
        <v>12.4</v>
      </c>
      <c r="AC29" s="11">
        <v>5</v>
      </c>
      <c r="AD29" s="11">
        <f t="shared" si="3"/>
        <v>0.53749999999999998</v>
      </c>
      <c r="AE29" s="11">
        <f t="shared" si="14"/>
        <v>9.9199999999999997E-2</v>
      </c>
      <c r="AF29" s="11">
        <v>92.5</v>
      </c>
      <c r="AG29" s="11">
        <v>0.23</v>
      </c>
      <c r="AH29" s="11">
        <v>9.1</v>
      </c>
      <c r="AI29" s="11">
        <v>5</v>
      </c>
      <c r="AJ29" s="11">
        <f t="shared" si="4"/>
        <v>0.64583333333333337</v>
      </c>
      <c r="AK29" s="11">
        <f t="shared" si="15"/>
        <v>7.7118644067796602E-2</v>
      </c>
      <c r="AL29" s="11">
        <v>101</v>
      </c>
      <c r="AM29" s="11">
        <v>0.252</v>
      </c>
      <c r="AN29" s="11">
        <v>8.4</v>
      </c>
      <c r="AO29" s="11">
        <v>3</v>
      </c>
      <c r="AP29" s="11">
        <f t="shared" si="5"/>
        <v>0.74829931972789121</v>
      </c>
      <c r="AQ29" s="11">
        <f t="shared" si="16"/>
        <v>7.0292887029288709E-2</v>
      </c>
      <c r="AR29" s="11">
        <v>82</v>
      </c>
      <c r="AS29" s="11">
        <v>0.17499999999999999</v>
      </c>
      <c r="AT29" s="11">
        <v>5.6</v>
      </c>
      <c r="AU29" s="11">
        <v>5</v>
      </c>
      <c r="AV29" s="11">
        <f t="shared" si="6"/>
        <v>0.94</v>
      </c>
      <c r="AW29" s="11">
        <f t="shared" si="17"/>
        <v>6.5882352941176461E-2</v>
      </c>
      <c r="AX29" s="11">
        <v>83</v>
      </c>
      <c r="AY29" s="11">
        <v>0.246</v>
      </c>
      <c r="AZ29" s="11">
        <v>9.6</v>
      </c>
      <c r="BA29" s="11">
        <v>5</v>
      </c>
      <c r="BB29" s="11">
        <f t="shared" si="7"/>
        <v>0.75</v>
      </c>
      <c r="BC29" s="11">
        <f t="shared" si="18"/>
        <v>9.7959183673469383E-2</v>
      </c>
      <c r="BD29" s="11">
        <v>112.5</v>
      </c>
      <c r="BE29" s="11">
        <v>0.27200000000000002</v>
      </c>
      <c r="BF29" s="11">
        <v>11.1</v>
      </c>
      <c r="BG29" s="11">
        <v>5</v>
      </c>
      <c r="BH29" s="11">
        <f t="shared" si="8"/>
        <v>0.79861111111111116</v>
      </c>
      <c r="BI29" s="14">
        <f t="shared" si="19"/>
        <v>8.7401574803149598E-2</v>
      </c>
    </row>
    <row r="30" spans="2:61">
      <c r="B30" s="12">
        <v>85.5</v>
      </c>
      <c r="C30" s="11">
        <v>0.19500000000000001</v>
      </c>
      <c r="D30" s="11">
        <v>7.6</v>
      </c>
      <c r="E30" s="11">
        <v>5</v>
      </c>
      <c r="F30" s="11">
        <f t="shared" si="9"/>
        <v>0.80508474576271183</v>
      </c>
      <c r="G30" s="11">
        <f t="shared" si="10"/>
        <v>7.8350515463917525E-2</v>
      </c>
      <c r="H30" s="11">
        <v>83</v>
      </c>
      <c r="I30" s="11">
        <v>0.219</v>
      </c>
      <c r="J30" s="11">
        <v>8.6999999999999993</v>
      </c>
      <c r="K30" s="11">
        <v>5</v>
      </c>
      <c r="L30" s="11">
        <f t="shared" si="0"/>
        <v>0.72027972027972031</v>
      </c>
      <c r="M30" s="11">
        <f t="shared" si="11"/>
        <v>8.4466019417475724E-2</v>
      </c>
      <c r="N30" s="11">
        <v>83</v>
      </c>
      <c r="O30" s="11">
        <v>0.25700000000000001</v>
      </c>
      <c r="P30" s="11">
        <v>11.7</v>
      </c>
      <c r="Q30" s="11">
        <v>5</v>
      </c>
      <c r="R30" s="11">
        <f t="shared" si="1"/>
        <v>0.62962962962962965</v>
      </c>
      <c r="S30" s="11">
        <f t="shared" si="12"/>
        <v>0.10833333333333332</v>
      </c>
      <c r="T30" s="11">
        <v>109.5</v>
      </c>
      <c r="U30" s="11">
        <v>0.249</v>
      </c>
      <c r="V30" s="11">
        <v>11</v>
      </c>
      <c r="W30" s="11">
        <v>5</v>
      </c>
      <c r="X30" s="11">
        <f t="shared" si="2"/>
        <v>0.78333333333333333</v>
      </c>
      <c r="Y30" s="11">
        <f t="shared" si="13"/>
        <v>8.5271317829457363E-2</v>
      </c>
      <c r="Z30" s="11">
        <v>92.5</v>
      </c>
      <c r="AA30" s="11">
        <v>0.27400000000000002</v>
      </c>
      <c r="AB30" s="11">
        <v>11.6</v>
      </c>
      <c r="AC30" s="11">
        <v>5</v>
      </c>
      <c r="AD30" s="11">
        <f t="shared" si="3"/>
        <v>0.59375</v>
      </c>
      <c r="AE30" s="11">
        <f t="shared" si="14"/>
        <v>9.2799999999999994E-2</v>
      </c>
      <c r="AF30" s="11">
        <v>97.5</v>
      </c>
      <c r="AG30" s="11">
        <v>0.184</v>
      </c>
      <c r="AH30" s="11">
        <v>7.5</v>
      </c>
      <c r="AI30" s="11">
        <v>5</v>
      </c>
      <c r="AJ30" s="11">
        <f t="shared" si="4"/>
        <v>0.71527777777777779</v>
      </c>
      <c r="AK30" s="11">
        <f t="shared" si="15"/>
        <v>6.3559322033898302E-2</v>
      </c>
      <c r="AL30" s="11">
        <v>105.5</v>
      </c>
      <c r="AM30" s="11">
        <v>0.20699999999999999</v>
      </c>
      <c r="AN30" s="11">
        <v>7.9</v>
      </c>
      <c r="AO30" s="11">
        <v>5</v>
      </c>
      <c r="AP30" s="11">
        <f t="shared" si="5"/>
        <v>0.80952380952380953</v>
      </c>
      <c r="AQ30" s="11">
        <f t="shared" si="16"/>
        <v>6.610878661087867E-2</v>
      </c>
      <c r="AR30" s="11">
        <v>84</v>
      </c>
      <c r="AS30" s="11">
        <v>0.16300000000000001</v>
      </c>
      <c r="AT30" s="11">
        <v>3.4</v>
      </c>
      <c r="AU30" s="11">
        <v>5</v>
      </c>
      <c r="AV30" s="11">
        <f t="shared" si="6"/>
        <v>0.98</v>
      </c>
      <c r="AW30" s="11">
        <f t="shared" si="17"/>
        <v>0.04</v>
      </c>
      <c r="AX30" s="23">
        <v>83.5</v>
      </c>
      <c r="AY30" s="23">
        <v>0.20799999999999999</v>
      </c>
      <c r="AZ30" s="23">
        <v>8.6999999999999993</v>
      </c>
      <c r="BA30" s="23">
        <v>5</v>
      </c>
      <c r="BB30" s="11">
        <f t="shared" si="7"/>
        <v>0.7583333333333333</v>
      </c>
      <c r="BC30" s="11">
        <f t="shared" si="18"/>
        <v>8.8775510204081629E-2</v>
      </c>
      <c r="BD30" s="23">
        <v>116</v>
      </c>
      <c r="BE30" s="11">
        <v>0.19500000000000001</v>
      </c>
      <c r="BF30" s="11">
        <v>10.1</v>
      </c>
      <c r="BG30" s="11">
        <v>5</v>
      </c>
      <c r="BH30" s="11">
        <f t="shared" si="8"/>
        <v>0.84722222222222221</v>
      </c>
      <c r="BI30" s="14">
        <f t="shared" si="19"/>
        <v>7.9527559055118102E-2</v>
      </c>
    </row>
    <row r="31" spans="2:61">
      <c r="B31" s="12">
        <v>90</v>
      </c>
      <c r="C31" s="11">
        <v>0.23100000000000001</v>
      </c>
      <c r="D31" s="11">
        <v>7.3</v>
      </c>
      <c r="E31" s="11">
        <v>5</v>
      </c>
      <c r="F31" s="11">
        <f t="shared" si="9"/>
        <v>0.88135593220338981</v>
      </c>
      <c r="G31" s="11">
        <f t="shared" si="10"/>
        <v>7.5257731958762883E-2</v>
      </c>
      <c r="H31" s="11">
        <v>87.5</v>
      </c>
      <c r="I31" s="11">
        <v>0.23</v>
      </c>
      <c r="J31" s="11">
        <v>8.6999999999999993</v>
      </c>
      <c r="K31" s="11">
        <v>5</v>
      </c>
      <c r="L31" s="11">
        <f t="shared" si="0"/>
        <v>0.78321678321678323</v>
      </c>
      <c r="M31" s="11">
        <f t="shared" si="11"/>
        <v>8.4466019417475724E-2</v>
      </c>
      <c r="N31" s="11">
        <v>86.5</v>
      </c>
      <c r="O31" s="11">
        <v>0.23799999999999999</v>
      </c>
      <c r="P31" s="11">
        <v>10.8</v>
      </c>
      <c r="Q31" s="11">
        <v>5</v>
      </c>
      <c r="R31" s="11">
        <f t="shared" si="1"/>
        <v>0.68148148148148147</v>
      </c>
      <c r="S31" s="11">
        <f t="shared" si="12"/>
        <v>0.1</v>
      </c>
      <c r="T31" s="11">
        <v>115.5</v>
      </c>
      <c r="U31" s="11">
        <v>0.22700000000000001</v>
      </c>
      <c r="V31" s="11">
        <v>10.199999999999999</v>
      </c>
      <c r="W31" s="11">
        <v>5</v>
      </c>
      <c r="X31" s="11">
        <f t="shared" si="2"/>
        <v>0.85</v>
      </c>
      <c r="Y31" s="11">
        <f t="shared" si="13"/>
        <v>7.9069767441860464E-2</v>
      </c>
      <c r="Z31" s="11">
        <v>96.5</v>
      </c>
      <c r="AA31" s="11">
        <v>0.23</v>
      </c>
      <c r="AB31" s="11">
        <v>10.8</v>
      </c>
      <c r="AC31" s="11">
        <v>5</v>
      </c>
      <c r="AD31" s="11">
        <f t="shared" si="3"/>
        <v>0.64375000000000004</v>
      </c>
      <c r="AE31" s="11">
        <f t="shared" si="14"/>
        <v>8.6400000000000005E-2</v>
      </c>
      <c r="AF31" s="11">
        <v>103</v>
      </c>
      <c r="AG31" s="11">
        <v>0.193</v>
      </c>
      <c r="AH31" s="11">
        <v>7.1</v>
      </c>
      <c r="AI31" s="11">
        <v>5</v>
      </c>
      <c r="AJ31" s="11">
        <f t="shared" si="4"/>
        <v>0.79166666666666663</v>
      </c>
      <c r="AK31" s="11">
        <f t="shared" si="15"/>
        <v>6.0169491525423724E-2</v>
      </c>
      <c r="AL31" s="11">
        <v>109</v>
      </c>
      <c r="AM31" s="11">
        <v>0.191</v>
      </c>
      <c r="AN31" s="11">
        <v>6.9</v>
      </c>
      <c r="AO31" s="11">
        <v>5</v>
      </c>
      <c r="AP31" s="11">
        <f t="shared" si="5"/>
        <v>0.8571428571428571</v>
      </c>
      <c r="AQ31" s="11">
        <f t="shared" si="16"/>
        <v>5.7740585774058578E-2</v>
      </c>
      <c r="AR31" s="11">
        <v>84.5</v>
      </c>
      <c r="AS31" s="11">
        <v>0.109</v>
      </c>
      <c r="AT31" s="11">
        <v>1.8</v>
      </c>
      <c r="AU31" s="11">
        <v>5</v>
      </c>
      <c r="AV31" s="11">
        <f t="shared" si="6"/>
        <v>0.99</v>
      </c>
      <c r="AW31" s="11">
        <f t="shared" si="17"/>
        <v>2.1176470588235293E-2</v>
      </c>
      <c r="AX31" s="23">
        <v>89</v>
      </c>
      <c r="AY31" s="23">
        <v>0.16600000000000001</v>
      </c>
      <c r="AZ31" s="23">
        <v>6.9</v>
      </c>
      <c r="BA31" s="23">
        <v>3</v>
      </c>
      <c r="BB31" s="11">
        <f t="shared" si="7"/>
        <v>0.85</v>
      </c>
      <c r="BC31" s="11">
        <f t="shared" si="18"/>
        <v>7.040816326530612E-2</v>
      </c>
      <c r="BD31" s="23">
        <v>119.5</v>
      </c>
      <c r="BE31" s="23">
        <v>0.20799999999999999</v>
      </c>
      <c r="BF31" s="23">
        <v>9.4</v>
      </c>
      <c r="BG31" s="23">
        <v>5</v>
      </c>
      <c r="BH31" s="11">
        <f t="shared" si="8"/>
        <v>0.89583333333333337</v>
      </c>
      <c r="BI31" s="14">
        <f t="shared" si="19"/>
        <v>7.4015748031496062E-2</v>
      </c>
    </row>
    <row r="32" spans="2:61">
      <c r="B32" s="12">
        <v>93</v>
      </c>
      <c r="C32" s="11">
        <v>0.14799999999999999</v>
      </c>
      <c r="D32" s="11">
        <v>5.6</v>
      </c>
      <c r="E32" s="11">
        <v>5</v>
      </c>
      <c r="F32" s="11">
        <f t="shared" si="9"/>
        <v>0.93220338983050843</v>
      </c>
      <c r="G32" s="11">
        <f t="shared" si="10"/>
        <v>5.7731958762886594E-2</v>
      </c>
      <c r="H32" s="11">
        <v>91.5</v>
      </c>
      <c r="I32" s="11">
        <v>0.20799999999999999</v>
      </c>
      <c r="J32" s="11">
        <v>8.6</v>
      </c>
      <c r="K32" s="11">
        <v>5</v>
      </c>
      <c r="L32" s="11">
        <f t="shared" si="0"/>
        <v>0.83916083916083917</v>
      </c>
      <c r="M32" s="11">
        <f t="shared" si="11"/>
        <v>8.3495145631067955E-2</v>
      </c>
      <c r="N32" s="11">
        <v>91</v>
      </c>
      <c r="O32" s="11">
        <v>0.254</v>
      </c>
      <c r="P32" s="11">
        <v>9.8000000000000007</v>
      </c>
      <c r="Q32" s="11">
        <v>5</v>
      </c>
      <c r="R32" s="11">
        <f t="shared" si="1"/>
        <v>0.74814814814814812</v>
      </c>
      <c r="S32" s="11">
        <f t="shared" si="12"/>
        <v>9.0740740740740747E-2</v>
      </c>
      <c r="T32" s="11">
        <v>119</v>
      </c>
      <c r="U32" s="11">
        <v>0.23</v>
      </c>
      <c r="V32" s="11">
        <v>9.6</v>
      </c>
      <c r="W32" s="11">
        <v>5</v>
      </c>
      <c r="X32" s="11">
        <f t="shared" si="2"/>
        <v>0.88888888888888884</v>
      </c>
      <c r="Y32" s="11">
        <f t="shared" si="13"/>
        <v>7.441860465116279E-2</v>
      </c>
      <c r="Z32" s="11">
        <v>101</v>
      </c>
      <c r="AA32" s="11">
        <v>0.26</v>
      </c>
      <c r="AB32" s="11">
        <v>13</v>
      </c>
      <c r="AC32" s="11">
        <v>5</v>
      </c>
      <c r="AD32" s="11">
        <f t="shared" si="3"/>
        <v>0.7</v>
      </c>
      <c r="AE32" s="11">
        <f t="shared" si="14"/>
        <v>0.104</v>
      </c>
      <c r="AF32" s="11">
        <v>108.5</v>
      </c>
      <c r="AG32" s="11">
        <v>0.185</v>
      </c>
      <c r="AH32" s="11">
        <v>5.3</v>
      </c>
      <c r="AI32" s="11">
        <v>5</v>
      </c>
      <c r="AJ32" s="11">
        <f t="shared" si="4"/>
        <v>0.86805555555555558</v>
      </c>
      <c r="AK32" s="11">
        <f t="shared" si="15"/>
        <v>4.4915254237288135E-2</v>
      </c>
      <c r="AL32" s="11">
        <v>112</v>
      </c>
      <c r="AM32" s="11">
        <v>0.20200000000000001</v>
      </c>
      <c r="AN32" s="11">
        <v>7.8</v>
      </c>
      <c r="AO32" s="11">
        <v>5</v>
      </c>
      <c r="AP32" s="11">
        <f t="shared" si="5"/>
        <v>0.89795918367346939</v>
      </c>
      <c r="AQ32" s="11">
        <f t="shared" si="16"/>
        <v>6.5271966527196648E-2</v>
      </c>
      <c r="AR32" s="11"/>
      <c r="AS32" s="11"/>
      <c r="AT32" s="11"/>
      <c r="AU32" s="11"/>
      <c r="AV32" s="11"/>
      <c r="AW32" s="11"/>
      <c r="AX32" s="23">
        <v>90.5</v>
      </c>
      <c r="AY32" s="23">
        <v>0.20899999999999999</v>
      </c>
      <c r="AZ32" s="23">
        <v>6.5</v>
      </c>
      <c r="BA32" s="23">
        <v>5</v>
      </c>
      <c r="BB32" s="11">
        <f t="shared" si="7"/>
        <v>0.875</v>
      </c>
      <c r="BC32" s="11">
        <f t="shared" si="18"/>
        <v>6.6326530612244902E-2</v>
      </c>
      <c r="BD32" s="23">
        <v>122</v>
      </c>
      <c r="BE32" s="23">
        <v>0.17199999999999999</v>
      </c>
      <c r="BF32" s="23">
        <v>7.1</v>
      </c>
      <c r="BG32" s="23">
        <v>5</v>
      </c>
      <c r="BH32" s="11">
        <f t="shared" si="8"/>
        <v>0.93055555555555558</v>
      </c>
      <c r="BI32" s="14">
        <f t="shared" si="19"/>
        <v>5.5905511811023621E-2</v>
      </c>
    </row>
    <row r="33" spans="2:61">
      <c r="B33" s="12">
        <v>96</v>
      </c>
      <c r="C33" s="11">
        <v>0.13500000000000001</v>
      </c>
      <c r="D33" s="11">
        <v>4.2</v>
      </c>
      <c r="E33" s="11">
        <v>5</v>
      </c>
      <c r="F33" s="11">
        <f t="shared" si="9"/>
        <v>0.98305084745762716</v>
      </c>
      <c r="G33" s="11">
        <f t="shared" si="10"/>
        <v>4.3298969072164947E-2</v>
      </c>
      <c r="H33" s="11">
        <v>96.5</v>
      </c>
      <c r="I33" s="11">
        <v>0.21199999999999999</v>
      </c>
      <c r="J33" s="11">
        <v>6.1</v>
      </c>
      <c r="K33" s="11">
        <v>5</v>
      </c>
      <c r="L33" s="11">
        <f t="shared" si="0"/>
        <v>0.90909090909090906</v>
      </c>
      <c r="M33" s="11">
        <f t="shared" si="11"/>
        <v>5.9223300970873784E-2</v>
      </c>
      <c r="N33" s="11">
        <v>94.5</v>
      </c>
      <c r="O33" s="11">
        <v>0.16400000000000001</v>
      </c>
      <c r="P33" s="11">
        <v>6.1</v>
      </c>
      <c r="Q33" s="11">
        <v>3</v>
      </c>
      <c r="R33" s="11">
        <f t="shared" si="1"/>
        <v>0.8</v>
      </c>
      <c r="S33" s="11">
        <f t="shared" si="12"/>
        <v>5.648148148148148E-2</v>
      </c>
      <c r="T33" s="11">
        <v>123</v>
      </c>
      <c r="U33" s="11">
        <v>0.20499999999999999</v>
      </c>
      <c r="V33" s="11">
        <v>7.9</v>
      </c>
      <c r="W33" s="11">
        <v>5</v>
      </c>
      <c r="X33" s="11">
        <f t="shared" si="2"/>
        <v>0.93333333333333335</v>
      </c>
      <c r="Y33" s="11">
        <f t="shared" si="13"/>
        <v>6.1240310077519386E-2</v>
      </c>
      <c r="Z33" s="11">
        <v>106</v>
      </c>
      <c r="AA33" s="11">
        <v>0.19600000000000001</v>
      </c>
      <c r="AB33" s="11">
        <v>9</v>
      </c>
      <c r="AC33" s="11">
        <v>5</v>
      </c>
      <c r="AD33" s="11">
        <f t="shared" si="3"/>
        <v>0.76249999999999996</v>
      </c>
      <c r="AE33" s="11">
        <f t="shared" si="14"/>
        <v>7.1999999999999995E-2</v>
      </c>
      <c r="AF33" s="11">
        <v>112</v>
      </c>
      <c r="AG33" s="11">
        <v>0.161</v>
      </c>
      <c r="AH33" s="11">
        <v>4.5999999999999996</v>
      </c>
      <c r="AI33" s="11">
        <v>5</v>
      </c>
      <c r="AJ33" s="11">
        <f t="shared" si="4"/>
        <v>0.91666666666666663</v>
      </c>
      <c r="AK33" s="11">
        <f t="shared" si="15"/>
        <v>3.8983050847457623E-2</v>
      </c>
      <c r="AL33" s="11">
        <v>114.5</v>
      </c>
      <c r="AM33" s="11">
        <v>0.17100000000000001</v>
      </c>
      <c r="AN33" s="11">
        <v>6.4</v>
      </c>
      <c r="AO33" s="11">
        <v>5</v>
      </c>
      <c r="AP33" s="11">
        <f t="shared" si="5"/>
        <v>0.93197278911564629</v>
      </c>
      <c r="AQ33" s="11">
        <f t="shared" si="16"/>
        <v>5.3556485355648539E-2</v>
      </c>
      <c r="AR33" s="11"/>
      <c r="AS33" s="11"/>
      <c r="AT33" s="11"/>
      <c r="AU33" s="11"/>
      <c r="AV33" s="11"/>
      <c r="AW33" s="11"/>
      <c r="AX33" s="23">
        <v>92.5</v>
      </c>
      <c r="AY33" s="23">
        <v>0.188</v>
      </c>
      <c r="AZ33" s="23">
        <v>5.6</v>
      </c>
      <c r="BA33" s="23">
        <v>5</v>
      </c>
      <c r="BB33" s="11">
        <f t="shared" si="7"/>
        <v>0.90833333333333333</v>
      </c>
      <c r="BC33" s="11">
        <f t="shared" si="18"/>
        <v>5.7142857142857141E-2</v>
      </c>
      <c r="BD33" s="23">
        <v>124.5</v>
      </c>
      <c r="BE33" s="23">
        <v>0.14799999999999999</v>
      </c>
      <c r="BF33" s="23">
        <v>4.5</v>
      </c>
      <c r="BG33" s="23">
        <v>5</v>
      </c>
      <c r="BH33" s="11">
        <f t="shared" si="8"/>
        <v>0.96527777777777779</v>
      </c>
      <c r="BI33" s="14">
        <f t="shared" si="19"/>
        <v>3.5433070866141732E-2</v>
      </c>
    </row>
    <row r="34" spans="2:61">
      <c r="B34" s="12"/>
      <c r="C34" s="11"/>
      <c r="D34" s="11"/>
      <c r="E34" s="11"/>
      <c r="F34" s="11"/>
      <c r="G34" s="11"/>
      <c r="H34" s="11">
        <v>99</v>
      </c>
      <c r="I34" s="11">
        <v>0.17499999999999999</v>
      </c>
      <c r="J34" s="11">
        <v>5.2</v>
      </c>
      <c r="K34" s="11">
        <v>5</v>
      </c>
      <c r="L34" s="11">
        <f t="shared" si="0"/>
        <v>0.94405594405594406</v>
      </c>
      <c r="M34" s="11">
        <f t="shared" si="11"/>
        <v>5.0485436893203887E-2</v>
      </c>
      <c r="N34" s="11">
        <v>97.5</v>
      </c>
      <c r="O34" s="11">
        <v>0.16400000000000001</v>
      </c>
      <c r="P34" s="11">
        <v>8</v>
      </c>
      <c r="Q34" s="11">
        <v>5</v>
      </c>
      <c r="R34" s="11">
        <f t="shared" si="1"/>
        <v>0.84444444444444444</v>
      </c>
      <c r="S34" s="11">
        <f t="shared" si="12"/>
        <v>7.407407407407407E-2</v>
      </c>
      <c r="T34" s="11">
        <v>126.5</v>
      </c>
      <c r="U34" s="11">
        <v>0.191</v>
      </c>
      <c r="V34" s="11">
        <v>6.9</v>
      </c>
      <c r="W34" s="11">
        <v>5</v>
      </c>
      <c r="X34" s="11">
        <f t="shared" si="2"/>
        <v>0.97222222222222221</v>
      </c>
      <c r="Y34" s="11">
        <f t="shared" si="13"/>
        <v>5.3488372093023262E-2</v>
      </c>
      <c r="Z34" s="11">
        <v>110.5</v>
      </c>
      <c r="AA34" s="11">
        <v>0.21199999999999999</v>
      </c>
      <c r="AB34" s="11">
        <v>10.199999999999999</v>
      </c>
      <c r="AC34" s="11">
        <v>5</v>
      </c>
      <c r="AD34" s="11">
        <f t="shared" si="3"/>
        <v>0.81874999999999998</v>
      </c>
      <c r="AE34" s="11">
        <f t="shared" si="14"/>
        <v>8.1599999999999992E-2</v>
      </c>
      <c r="AF34" s="11">
        <v>115</v>
      </c>
      <c r="AG34" s="11">
        <v>0.17199999999999999</v>
      </c>
      <c r="AH34" s="11">
        <v>4.5999999999999996</v>
      </c>
      <c r="AI34" s="11">
        <v>5</v>
      </c>
      <c r="AJ34" s="11">
        <f t="shared" si="4"/>
        <v>0.95833333333333337</v>
      </c>
      <c r="AK34" s="11">
        <f t="shared" si="15"/>
        <v>3.8983050847457623E-2</v>
      </c>
      <c r="AL34" s="11">
        <v>116.5</v>
      </c>
      <c r="AM34" s="11">
        <v>0.19700000000000001</v>
      </c>
      <c r="AN34" s="11">
        <v>5.3</v>
      </c>
      <c r="AO34" s="11">
        <v>5</v>
      </c>
      <c r="AP34" s="11">
        <f t="shared" si="5"/>
        <v>0.95918367346938771</v>
      </c>
      <c r="AQ34" s="11">
        <f t="shared" si="16"/>
        <v>4.435146443514644E-2</v>
      </c>
      <c r="AR34" s="11"/>
      <c r="AS34" s="11"/>
      <c r="AT34" s="11"/>
      <c r="AU34" s="11"/>
      <c r="AV34" s="11"/>
      <c r="AW34" s="11"/>
      <c r="AX34" s="23">
        <v>94.5</v>
      </c>
      <c r="AY34" s="23">
        <v>0.14299999999999999</v>
      </c>
      <c r="AZ34" s="23">
        <v>3.9</v>
      </c>
      <c r="BA34" s="23">
        <v>5</v>
      </c>
      <c r="BB34" s="11">
        <f t="shared" si="7"/>
        <v>0.94166666666666665</v>
      </c>
      <c r="BC34" s="11">
        <f t="shared" si="18"/>
        <v>3.9795918367346937E-2</v>
      </c>
      <c r="BD34" s="23">
        <v>126</v>
      </c>
      <c r="BE34" s="23">
        <v>0.154</v>
      </c>
      <c r="BF34" s="23">
        <v>2.7</v>
      </c>
      <c r="BG34" s="23">
        <v>5</v>
      </c>
      <c r="BH34" s="11">
        <f t="shared" si="8"/>
        <v>0.98611111111111116</v>
      </c>
      <c r="BI34" s="14">
        <f t="shared" si="19"/>
        <v>2.1259842519685039E-2</v>
      </c>
    </row>
    <row r="35" spans="2:61">
      <c r="B35" s="12"/>
      <c r="C35" s="11"/>
      <c r="D35" s="11"/>
      <c r="E35" s="11"/>
      <c r="F35" s="11"/>
      <c r="G35" s="11"/>
      <c r="H35" s="11">
        <v>101</v>
      </c>
      <c r="I35" s="11">
        <v>0.14799999999999999</v>
      </c>
      <c r="J35" s="11">
        <v>3.7</v>
      </c>
      <c r="K35" s="11">
        <v>5</v>
      </c>
      <c r="L35" s="11">
        <f t="shared" si="0"/>
        <v>0.97202797202797198</v>
      </c>
      <c r="M35" s="11">
        <f t="shared" si="11"/>
        <v>3.5922330097087382E-2</v>
      </c>
      <c r="N35" s="11">
        <v>100</v>
      </c>
      <c r="O35" s="11">
        <v>0.191</v>
      </c>
      <c r="P35" s="11">
        <v>5.9</v>
      </c>
      <c r="Q35" s="11">
        <v>3</v>
      </c>
      <c r="R35" s="11">
        <f t="shared" si="1"/>
        <v>0.88148148148148153</v>
      </c>
      <c r="S35" s="11">
        <f t="shared" si="12"/>
        <v>5.4629629629629632E-2</v>
      </c>
      <c r="T35" s="11">
        <v>128</v>
      </c>
      <c r="U35" s="11">
        <v>0.128</v>
      </c>
      <c r="V35" s="11">
        <v>4.3</v>
      </c>
      <c r="W35" s="11">
        <v>5</v>
      </c>
      <c r="X35" s="11">
        <f t="shared" si="2"/>
        <v>0.98888888888888893</v>
      </c>
      <c r="Y35" s="11">
        <f t="shared" si="13"/>
        <v>3.3333333333333333E-2</v>
      </c>
      <c r="Z35" s="11">
        <v>120</v>
      </c>
      <c r="AA35" s="11">
        <v>0.182</v>
      </c>
      <c r="AB35" s="11">
        <v>8.1</v>
      </c>
      <c r="AC35" s="11">
        <v>5</v>
      </c>
      <c r="AD35" s="11">
        <f t="shared" si="3"/>
        <v>0.9375</v>
      </c>
      <c r="AE35" s="11">
        <f t="shared" si="14"/>
        <v>6.4799999999999996E-2</v>
      </c>
      <c r="AF35" s="11">
        <v>116.5</v>
      </c>
      <c r="AG35" s="11">
        <v>0.12</v>
      </c>
      <c r="AH35" s="11">
        <v>3.4</v>
      </c>
      <c r="AI35" s="11">
        <v>5</v>
      </c>
      <c r="AJ35" s="11">
        <f t="shared" si="4"/>
        <v>0.97916666666666663</v>
      </c>
      <c r="AK35" s="11">
        <f t="shared" si="15"/>
        <v>2.8813559322033899E-2</v>
      </c>
      <c r="AL35" s="11">
        <v>117.5</v>
      </c>
      <c r="AM35" s="11">
        <v>0.16600000000000001</v>
      </c>
      <c r="AN35" s="11">
        <v>3.7</v>
      </c>
      <c r="AO35" s="11">
        <v>5</v>
      </c>
      <c r="AP35" s="11">
        <f t="shared" si="5"/>
        <v>0.97278911564625847</v>
      </c>
      <c r="AQ35" s="11">
        <f t="shared" si="16"/>
        <v>3.0962343096234312E-2</v>
      </c>
      <c r="AR35" s="11"/>
      <c r="AS35" s="11"/>
      <c r="AT35" s="11"/>
      <c r="AU35" s="11"/>
      <c r="AV35" s="11"/>
      <c r="AW35" s="11"/>
      <c r="AX35" s="23">
        <v>96</v>
      </c>
      <c r="AY35" s="23">
        <v>0.13</v>
      </c>
      <c r="AZ35" s="23">
        <v>1.9</v>
      </c>
      <c r="BA35" s="23">
        <v>5</v>
      </c>
      <c r="BB35" s="11">
        <f t="shared" si="7"/>
        <v>0.96666666666666667</v>
      </c>
      <c r="BC35" s="11">
        <f t="shared" si="18"/>
        <v>1.9387755102040816E-2</v>
      </c>
      <c r="BD35" s="23">
        <v>127</v>
      </c>
      <c r="BE35" s="23">
        <v>0.14399999999999999</v>
      </c>
      <c r="BF35" s="23">
        <v>1.5</v>
      </c>
      <c r="BG35" s="23">
        <v>5</v>
      </c>
      <c r="BH35" s="11">
        <f t="shared" si="8"/>
        <v>1</v>
      </c>
      <c r="BI35" s="14">
        <f t="shared" si="19"/>
        <v>1.1811023622047244E-2</v>
      </c>
    </row>
    <row r="36" spans="2:61">
      <c r="B36" s="1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>
        <v>104</v>
      </c>
      <c r="O36" s="11">
        <v>0.185</v>
      </c>
      <c r="P36" s="11">
        <v>6.1</v>
      </c>
      <c r="Q36" s="11">
        <v>5</v>
      </c>
      <c r="R36" s="11">
        <f t="shared" si="1"/>
        <v>0.94074074074074077</v>
      </c>
      <c r="S36" s="11">
        <f t="shared" si="12"/>
        <v>5.648148148148148E-2</v>
      </c>
      <c r="T36" s="11"/>
      <c r="U36" s="11"/>
      <c r="V36" s="11"/>
      <c r="W36" s="11"/>
      <c r="X36" s="11"/>
      <c r="Y36" s="11"/>
      <c r="Z36" s="11">
        <v>123</v>
      </c>
      <c r="AA36" s="11">
        <v>0.21299999999999999</v>
      </c>
      <c r="AB36" s="11">
        <v>8.1</v>
      </c>
      <c r="AC36" s="11">
        <v>5</v>
      </c>
      <c r="AD36" s="11">
        <f t="shared" si="3"/>
        <v>0.97499999999999998</v>
      </c>
      <c r="AE36" s="11">
        <f t="shared" si="14"/>
        <v>6.4799999999999996E-2</v>
      </c>
      <c r="AF36" s="11"/>
      <c r="AG36" s="11"/>
      <c r="AH36" s="11"/>
      <c r="AI36" s="11"/>
      <c r="AJ36" s="11"/>
      <c r="AK36" s="11"/>
      <c r="AL36" s="11">
        <v>118.5</v>
      </c>
      <c r="AM36" s="11">
        <v>0.152</v>
      </c>
      <c r="AN36" s="11">
        <v>2.2000000000000002</v>
      </c>
      <c r="AO36" s="11">
        <v>5</v>
      </c>
      <c r="AP36" s="11">
        <f t="shared" si="5"/>
        <v>0.98639455782312924</v>
      </c>
      <c r="AQ36" s="11">
        <f t="shared" si="16"/>
        <v>1.8410041841004185E-2</v>
      </c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4"/>
    </row>
    <row r="37" spans="2:61"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v>106</v>
      </c>
      <c r="O37" s="11">
        <v>0.161</v>
      </c>
      <c r="P37" s="11">
        <v>4</v>
      </c>
      <c r="Q37" s="11">
        <v>5</v>
      </c>
      <c r="R37" s="11">
        <f t="shared" si="1"/>
        <v>0.97037037037037033</v>
      </c>
      <c r="S37" s="11">
        <f t="shared" si="12"/>
        <v>3.7037037037037035E-2</v>
      </c>
      <c r="T37" s="11"/>
      <c r="U37" s="11"/>
      <c r="V37" s="11"/>
      <c r="W37" s="11"/>
      <c r="X37" s="11"/>
      <c r="Y37" s="11"/>
      <c r="Z37" s="11">
        <v>125</v>
      </c>
      <c r="AA37" s="11">
        <v>0.17799999999999999</v>
      </c>
      <c r="AB37" s="11">
        <v>5.3</v>
      </c>
      <c r="AC37" s="11">
        <v>5</v>
      </c>
      <c r="AD37" s="11">
        <f t="shared" si="3"/>
        <v>1</v>
      </c>
      <c r="AE37" s="11">
        <f t="shared" si="14"/>
        <v>4.24E-2</v>
      </c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4"/>
    </row>
    <row r="38" spans="2:61"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v>107</v>
      </c>
      <c r="O38" s="15">
        <v>0.13800000000000001</v>
      </c>
      <c r="P38" s="15">
        <v>2.6</v>
      </c>
      <c r="Q38" s="15">
        <v>5</v>
      </c>
      <c r="R38" s="15">
        <f t="shared" si="1"/>
        <v>0.98518518518518516</v>
      </c>
      <c r="S38" s="15">
        <f t="shared" si="12"/>
        <v>2.4074074074074074E-2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6"/>
    </row>
    <row r="41" spans="2:61">
      <c r="S41" s="14"/>
    </row>
    <row r="54" spans="2:3">
      <c r="B54" s="11">
        <v>97</v>
      </c>
      <c r="C54">
        <f>AVERAGE(D22:D26)</f>
        <v>13.080000000000002</v>
      </c>
    </row>
    <row r="55" spans="2:3">
      <c r="B55" s="11">
        <v>103</v>
      </c>
      <c r="C55">
        <f>AVERAGE(J22:J26)</f>
        <v>12.52</v>
      </c>
    </row>
    <row r="56" spans="2:3">
      <c r="B56" s="11">
        <v>108</v>
      </c>
      <c r="C56">
        <f>AVERAGE(P22:P26)</f>
        <v>14.040000000000001</v>
      </c>
    </row>
    <row r="57" spans="2:3">
      <c r="B57" s="11">
        <v>129</v>
      </c>
      <c r="C57">
        <f>AVERAGE(V22:V26)</f>
        <v>13.959999999999999</v>
      </c>
    </row>
    <row r="58" spans="2:3">
      <c r="B58" s="11">
        <v>125</v>
      </c>
      <c r="C58">
        <f>AVERAGE(AB22:AB26)</f>
        <v>12.98</v>
      </c>
    </row>
    <row r="59" spans="2:3">
      <c r="B59" s="11">
        <v>118</v>
      </c>
      <c r="C59">
        <f>AVERAGE(AH22:AH26)</f>
        <v>11.42</v>
      </c>
    </row>
    <row r="60" spans="2:3">
      <c r="B60" s="11">
        <v>119.5</v>
      </c>
      <c r="C60">
        <f>AVERAGE(AN22:AN26)</f>
        <v>14.16</v>
      </c>
    </row>
    <row r="61" spans="2:3">
      <c r="B61" s="11">
        <v>85</v>
      </c>
      <c r="C61">
        <f>AVERAGE(AT22:AT26)</f>
        <v>9.1399999999999988</v>
      </c>
    </row>
    <row r="62" spans="2:3">
      <c r="B62" s="11">
        <v>98</v>
      </c>
      <c r="C62">
        <f>AVERAGE(AZ22:AZ26)</f>
        <v>9.8800000000000008</v>
      </c>
    </row>
    <row r="63" spans="2:3">
      <c r="B63" s="15">
        <v>127</v>
      </c>
      <c r="C63">
        <f>AVERAGE(BF22:BF26)</f>
        <v>16.86</v>
      </c>
    </row>
    <row r="66" spans="2:7">
      <c r="B66">
        <v>0</v>
      </c>
      <c r="C66">
        <v>0.12989690721649483</v>
      </c>
      <c r="D66" t="str">
        <f>IF(B66=0,"",LN(B66))</f>
        <v/>
      </c>
      <c r="E66">
        <f>LN(C66)</f>
        <v>-2.0410141645459507</v>
      </c>
      <c r="F66" t="str">
        <f>IF(D66="","",E66)</f>
        <v/>
      </c>
      <c r="G66">
        <f>(B66*($C$4-$G$4)+$G$4)/$C$4</f>
        <v>0.39175257731958762</v>
      </c>
    </row>
    <row r="67" spans="2:7">
      <c r="B67">
        <v>6.7796610169491525E-2</v>
      </c>
      <c r="C67">
        <v>0.11752577319587629</v>
      </c>
      <c r="D67">
        <f t="shared" ref="D67:D130" si="20">IF(B67=0,"",LN(B67))</f>
        <v>-2.6912430827858289</v>
      </c>
      <c r="E67">
        <f t="shared" ref="E67:E130" si="21">LN(C67)</f>
        <v>-2.1410976231029331</v>
      </c>
      <c r="F67">
        <f t="shared" ref="F67:F130" si="22">IF(D67="","",E67)</f>
        <v>-2.1410976231029331</v>
      </c>
      <c r="G67">
        <f t="shared" ref="G67:G78" si="23">(B67*($C$4-$G$4)+$G$4)/$C$4</f>
        <v>0.4329896907216495</v>
      </c>
    </row>
    <row r="68" spans="2:7">
      <c r="B68">
        <v>0.11864406779661017</v>
      </c>
      <c r="C68">
        <v>0.12886597938144329</v>
      </c>
      <c r="D68">
        <f t="shared" si="20"/>
        <v>-2.1316272948504063</v>
      </c>
      <c r="E68">
        <f t="shared" si="21"/>
        <v>-2.0489823341951277</v>
      </c>
      <c r="F68">
        <f t="shared" si="22"/>
        <v>-2.0489823341951277</v>
      </c>
      <c r="G68">
        <f t="shared" si="23"/>
        <v>0.46391752577319589</v>
      </c>
    </row>
    <row r="69" spans="2:7">
      <c r="B69">
        <v>0.23728813559322035</v>
      </c>
      <c r="C69">
        <v>0.14948453608247422</v>
      </c>
      <c r="D69">
        <f t="shared" si="20"/>
        <v>-1.4384801142904609</v>
      </c>
      <c r="E69">
        <f t="shared" si="21"/>
        <v>-1.9005623290768541</v>
      </c>
      <c r="F69">
        <f t="shared" si="22"/>
        <v>-1.9005623290768541</v>
      </c>
      <c r="G69">
        <f t="shared" si="23"/>
        <v>0.53608247422680411</v>
      </c>
    </row>
    <row r="70" spans="2:7">
      <c r="B70">
        <v>0.33898305084745761</v>
      </c>
      <c r="C70">
        <v>0.13711340206185568</v>
      </c>
      <c r="D70">
        <f t="shared" si="20"/>
        <v>-1.0818051703517284</v>
      </c>
      <c r="E70">
        <f t="shared" si="21"/>
        <v>-1.9869469432756746</v>
      </c>
      <c r="F70">
        <f t="shared" si="22"/>
        <v>-1.9869469432756746</v>
      </c>
      <c r="G70">
        <f t="shared" si="23"/>
        <v>0.59793814432989689</v>
      </c>
    </row>
    <row r="71" spans="2:7">
      <c r="B71">
        <v>0.4576271186440678</v>
      </c>
      <c r="C71">
        <v>0.14123711340206185</v>
      </c>
      <c r="D71">
        <f t="shared" si="20"/>
        <v>-0.78170057790139036</v>
      </c>
      <c r="E71">
        <f t="shared" si="21"/>
        <v>-1.9573151456693036</v>
      </c>
      <c r="F71">
        <f t="shared" si="22"/>
        <v>-1.9573151456693036</v>
      </c>
      <c r="G71">
        <f t="shared" si="23"/>
        <v>0.67010309278350511</v>
      </c>
    </row>
    <row r="72" spans="2:7">
      <c r="B72">
        <v>0.55932203389830504</v>
      </c>
      <c r="C72">
        <v>0.11649484536082474</v>
      </c>
      <c r="D72">
        <f t="shared" si="20"/>
        <v>-0.58102988243923925</v>
      </c>
      <c r="E72">
        <f t="shared" si="21"/>
        <v>-2.1499082527850879</v>
      </c>
      <c r="F72">
        <f t="shared" si="22"/>
        <v>-2.1499082527850879</v>
      </c>
      <c r="G72">
        <f t="shared" si="23"/>
        <v>0.73195876288659789</v>
      </c>
    </row>
    <row r="73" spans="2:7">
      <c r="B73">
        <v>0.64406779661016944</v>
      </c>
      <c r="C73">
        <v>0.11237113402061856</v>
      </c>
      <c r="D73">
        <f t="shared" si="20"/>
        <v>-0.43995128417933377</v>
      </c>
      <c r="E73">
        <f t="shared" si="21"/>
        <v>-2.1859481892682848</v>
      </c>
      <c r="F73">
        <f t="shared" si="22"/>
        <v>-2.1859481892682848</v>
      </c>
      <c r="G73">
        <f t="shared" si="23"/>
        <v>0.78350515463917525</v>
      </c>
    </row>
    <row r="74" spans="2:7">
      <c r="B74">
        <v>0.74576271186440679</v>
      </c>
      <c r="C74">
        <v>9.9999999999999992E-2</v>
      </c>
      <c r="D74">
        <f t="shared" si="20"/>
        <v>-0.2933478099874583</v>
      </c>
      <c r="E74">
        <f t="shared" si="21"/>
        <v>-2.3025850929940459</v>
      </c>
      <c r="F74">
        <f t="shared" si="22"/>
        <v>-2.3025850929940459</v>
      </c>
      <c r="G74">
        <f t="shared" si="23"/>
        <v>0.84536082474226804</v>
      </c>
    </row>
    <row r="75" spans="2:7">
      <c r="B75">
        <v>0.80508474576271183</v>
      </c>
      <c r="C75">
        <v>7.8350515463917525E-2</v>
      </c>
      <c r="D75">
        <f t="shared" si="20"/>
        <v>-0.21680773286512398</v>
      </c>
      <c r="E75">
        <f t="shared" si="21"/>
        <v>-2.5465627312110972</v>
      </c>
      <c r="F75">
        <f t="shared" si="22"/>
        <v>-2.5465627312110972</v>
      </c>
      <c r="G75">
        <f t="shared" si="23"/>
        <v>0.88144329896907214</v>
      </c>
    </row>
    <row r="76" spans="2:7">
      <c r="B76">
        <v>0.88135593220338981</v>
      </c>
      <c r="C76">
        <v>7.5257731958762883E-2</v>
      </c>
      <c r="D76">
        <f t="shared" si="20"/>
        <v>-0.12629372532429212</v>
      </c>
      <c r="E76">
        <f t="shared" si="21"/>
        <v>-2.5868366303490373</v>
      </c>
      <c r="F76">
        <f t="shared" si="22"/>
        <v>-2.5868366303490373</v>
      </c>
      <c r="G76">
        <f t="shared" si="23"/>
        <v>0.92783505154639179</v>
      </c>
    </row>
    <row r="77" spans="2:7">
      <c r="B77">
        <v>0.93220338983050843</v>
      </c>
      <c r="C77">
        <v>5.7731958762886594E-2</v>
      </c>
      <c r="D77">
        <f t="shared" si="20"/>
        <v>-7.0204258673248573E-2</v>
      </c>
      <c r="E77">
        <f t="shared" si="21"/>
        <v>-2.8519443807622795</v>
      </c>
      <c r="F77">
        <f t="shared" si="22"/>
        <v>-2.8519443807622795</v>
      </c>
      <c r="G77">
        <f t="shared" si="23"/>
        <v>0.95876288659793818</v>
      </c>
    </row>
    <row r="78" spans="2:7">
      <c r="B78">
        <v>0.98305084745762716</v>
      </c>
      <c r="C78">
        <v>4.3298969072164947E-2</v>
      </c>
      <c r="D78">
        <f t="shared" si="20"/>
        <v>-1.7094433359300068E-2</v>
      </c>
      <c r="E78">
        <f t="shared" si="21"/>
        <v>-3.1396264532140603</v>
      </c>
      <c r="F78">
        <f t="shared" si="22"/>
        <v>-3.1396264532140603</v>
      </c>
      <c r="G78">
        <f t="shared" si="23"/>
        <v>0.98969072164948457</v>
      </c>
    </row>
    <row r="79" spans="2:7">
      <c r="B79">
        <v>0</v>
      </c>
      <c r="C79">
        <v>0.1174757281553398</v>
      </c>
      <c r="D79" t="str">
        <f t="shared" si="20"/>
        <v/>
      </c>
      <c r="E79">
        <f t="shared" si="21"/>
        <v>-2.1415235356269404</v>
      </c>
      <c r="F79" t="str">
        <f t="shared" si="22"/>
        <v/>
      </c>
      <c r="G79">
        <f>(B79*($C$5-$G$5)+$G$5)/$C$5</f>
        <v>0.30582524271844658</v>
      </c>
    </row>
    <row r="80" spans="2:7">
      <c r="B80">
        <v>0.11888111888111888</v>
      </c>
      <c r="C80">
        <v>0.14271844660194175</v>
      </c>
      <c r="D80">
        <f t="shared" si="20"/>
        <v>-2.1296312862036912</v>
      </c>
      <c r="E80">
        <f t="shared" si="21"/>
        <v>-1.9468814944449451</v>
      </c>
      <c r="F80">
        <f t="shared" si="22"/>
        <v>-1.9468814944449451</v>
      </c>
      <c r="G80">
        <f t="shared" ref="G80:G93" si="24">(B80*($C$5-$G$5)+$G$5)/$C$5</f>
        <v>0.38834951456310679</v>
      </c>
    </row>
    <row r="81" spans="2:7">
      <c r="B81">
        <v>0.21678321678321677</v>
      </c>
      <c r="C81">
        <v>0.11941747572815535</v>
      </c>
      <c r="D81">
        <f t="shared" si="20"/>
        <v>-1.5288574257747611</v>
      </c>
      <c r="E81">
        <f t="shared" si="21"/>
        <v>-2.1251297258512638</v>
      </c>
      <c r="F81">
        <f t="shared" si="22"/>
        <v>-2.1251297258512638</v>
      </c>
      <c r="G81">
        <f t="shared" si="24"/>
        <v>0.4563106796116505</v>
      </c>
    </row>
    <row r="82" spans="2:7">
      <c r="B82">
        <v>0.30069930069930068</v>
      </c>
      <c r="C82">
        <v>0.12621359223300971</v>
      </c>
      <c r="D82">
        <f t="shared" si="20"/>
        <v>-1.201644514566345</v>
      </c>
      <c r="E82">
        <f t="shared" si="21"/>
        <v>-2.0697796307680991</v>
      </c>
      <c r="F82">
        <f t="shared" si="22"/>
        <v>-2.0697796307680991</v>
      </c>
      <c r="G82">
        <f t="shared" si="24"/>
        <v>0.5145631067961165</v>
      </c>
    </row>
    <row r="83" spans="2:7">
      <c r="B83">
        <v>0.37062937062937062</v>
      </c>
      <c r="C83">
        <v>0.11650485436893204</v>
      </c>
      <c r="D83">
        <f t="shared" si="20"/>
        <v>-0.99255271670778544</v>
      </c>
      <c r="E83">
        <f t="shared" si="21"/>
        <v>-2.1498223384416355</v>
      </c>
      <c r="F83">
        <f t="shared" si="22"/>
        <v>-2.1498223384416355</v>
      </c>
      <c r="G83">
        <f t="shared" si="24"/>
        <v>0.56310679611650483</v>
      </c>
    </row>
    <row r="84" spans="2:7">
      <c r="B84">
        <v>0.44755244755244755</v>
      </c>
      <c r="C84">
        <v>0.1029126213592233</v>
      </c>
      <c r="D84">
        <f t="shared" si="20"/>
        <v>-0.80396154690023547</v>
      </c>
      <c r="E84">
        <f t="shared" si="21"/>
        <v>-2.2738749871116144</v>
      </c>
      <c r="F84">
        <f t="shared" si="22"/>
        <v>-2.2738749871116144</v>
      </c>
      <c r="G84">
        <f t="shared" si="24"/>
        <v>0.61650485436893199</v>
      </c>
    </row>
    <row r="85" spans="2:7">
      <c r="B85">
        <v>0.50349650349650354</v>
      </c>
      <c r="C85">
        <v>8.6407766990291263E-2</v>
      </c>
      <c r="D85">
        <f t="shared" si="20"/>
        <v>-0.68617851124385187</v>
      </c>
      <c r="E85">
        <f t="shared" si="21"/>
        <v>-2.4486777114915417</v>
      </c>
      <c r="F85">
        <f t="shared" si="22"/>
        <v>-2.4486777114915417</v>
      </c>
      <c r="G85">
        <f t="shared" si="24"/>
        <v>0.65533980582524276</v>
      </c>
    </row>
    <row r="86" spans="2:7">
      <c r="B86">
        <v>0.58041958041958042</v>
      </c>
      <c r="C86">
        <v>9.3203883495145634E-2</v>
      </c>
      <c r="D86">
        <f t="shared" si="20"/>
        <v>-0.54400402246330937</v>
      </c>
      <c r="E86">
        <f t="shared" si="21"/>
        <v>-2.3729658897558452</v>
      </c>
      <c r="F86">
        <f t="shared" si="22"/>
        <v>-2.3729658897558452</v>
      </c>
      <c r="G86">
        <f t="shared" si="24"/>
        <v>0.70873786407766992</v>
      </c>
    </row>
    <row r="87" spans="2:7">
      <c r="B87">
        <v>0.65734265734265729</v>
      </c>
      <c r="C87">
        <v>8.8349514563106787E-2</v>
      </c>
      <c r="D87">
        <f t="shared" si="20"/>
        <v>-0.41954984798990347</v>
      </c>
      <c r="E87">
        <f t="shared" si="21"/>
        <v>-2.4264545747068316</v>
      </c>
      <c r="F87">
        <f t="shared" si="22"/>
        <v>-2.4264545747068316</v>
      </c>
      <c r="G87">
        <f t="shared" si="24"/>
        <v>0.76213592233009708</v>
      </c>
    </row>
    <row r="88" spans="2:7">
      <c r="B88">
        <v>0.72027972027972031</v>
      </c>
      <c r="C88">
        <v>8.4466019417475724E-2</v>
      </c>
      <c r="D88">
        <f t="shared" si="20"/>
        <v>-0.32811564203027144</v>
      </c>
      <c r="E88">
        <f t="shared" si="21"/>
        <v>-2.4714059625690976</v>
      </c>
      <c r="F88">
        <f t="shared" si="22"/>
        <v>-2.4714059625690976</v>
      </c>
      <c r="G88">
        <f t="shared" si="24"/>
        <v>0.80582524271844658</v>
      </c>
    </row>
    <row r="89" spans="2:7">
      <c r="B89">
        <v>0.78321678321678323</v>
      </c>
      <c r="C89">
        <v>8.4466019417475724E-2</v>
      </c>
      <c r="D89">
        <f t="shared" si="20"/>
        <v>-0.24434575896481273</v>
      </c>
      <c r="E89">
        <f t="shared" si="21"/>
        <v>-2.4714059625690976</v>
      </c>
      <c r="F89">
        <f t="shared" si="22"/>
        <v>-2.4714059625690976</v>
      </c>
      <c r="G89">
        <f t="shared" si="24"/>
        <v>0.84951456310679607</v>
      </c>
    </row>
    <row r="90" spans="2:7">
      <c r="B90">
        <v>0.83916083916083917</v>
      </c>
      <c r="C90">
        <v>8.3495145631067955E-2</v>
      </c>
      <c r="D90">
        <f t="shared" si="20"/>
        <v>-0.17535288747786129</v>
      </c>
      <c r="E90">
        <f t="shared" si="21"/>
        <v>-2.482966784970174</v>
      </c>
      <c r="F90">
        <f t="shared" si="22"/>
        <v>-2.482966784970174</v>
      </c>
      <c r="G90">
        <f t="shared" si="24"/>
        <v>0.88834951456310685</v>
      </c>
    </row>
    <row r="91" spans="2:7">
      <c r="B91">
        <v>0.90909090909090906</v>
      </c>
      <c r="C91">
        <v>5.9223300970873784E-2</v>
      </c>
      <c r="D91">
        <f t="shared" si="20"/>
        <v>-9.5310179804324893E-2</v>
      </c>
      <c r="E91">
        <f t="shared" si="21"/>
        <v>-2.8264402170503704</v>
      </c>
      <c r="F91">
        <f t="shared" si="22"/>
        <v>-2.8264402170503704</v>
      </c>
      <c r="G91">
        <f t="shared" si="24"/>
        <v>0.93689320388349517</v>
      </c>
    </row>
    <row r="92" spans="2:7">
      <c r="B92">
        <v>0.94405594405594406</v>
      </c>
      <c r="C92">
        <v>5.0485436893203887E-2</v>
      </c>
      <c r="D92">
        <f t="shared" si="20"/>
        <v>-5.7569851821477822E-2</v>
      </c>
      <c r="E92">
        <f t="shared" si="21"/>
        <v>-2.9860703626422542</v>
      </c>
      <c r="F92">
        <f t="shared" si="22"/>
        <v>-2.9860703626422542</v>
      </c>
      <c r="G92">
        <f t="shared" si="24"/>
        <v>0.96116504854368934</v>
      </c>
    </row>
    <row r="93" spans="2:7">
      <c r="B93">
        <v>0.97202797202797198</v>
      </c>
      <c r="C93">
        <v>3.5922330097087382E-2</v>
      </c>
      <c r="D93">
        <f t="shared" si="20"/>
        <v>-2.8370697129215576E-2</v>
      </c>
      <c r="E93">
        <f t="shared" si="21"/>
        <v>-3.326396168579457</v>
      </c>
      <c r="F93">
        <f t="shared" si="22"/>
        <v>-3.326396168579457</v>
      </c>
      <c r="G93">
        <f t="shared" si="24"/>
        <v>0.98058252427184467</v>
      </c>
    </row>
    <row r="94" spans="2:7">
      <c r="B94">
        <v>0</v>
      </c>
      <c r="C94">
        <v>0.10925925925925926</v>
      </c>
      <c r="D94" t="str">
        <f t="shared" si="20"/>
        <v/>
      </c>
      <c r="E94">
        <f t="shared" si="21"/>
        <v>-2.2140316956526007</v>
      </c>
      <c r="F94" t="str">
        <f t="shared" si="22"/>
        <v/>
      </c>
      <c r="G94">
        <f>(B94*($C$6-$G$6)+$G$6)/$C$6</f>
        <v>0.375</v>
      </c>
    </row>
    <row r="95" spans="2:7">
      <c r="B95">
        <v>8.8888888888888892E-2</v>
      </c>
      <c r="C95">
        <v>0.12685185185185185</v>
      </c>
      <c r="D95">
        <f t="shared" si="20"/>
        <v>-2.4203681286504293</v>
      </c>
      <c r="E95">
        <f t="shared" si="21"/>
        <v>-2.0647353942901403</v>
      </c>
      <c r="F95">
        <f t="shared" si="22"/>
        <v>-2.0647353942901403</v>
      </c>
      <c r="G95">
        <f t="shared" ref="G95:G111" si="25">(B95*($C$6-$G$6)+$G$6)/$C$6</f>
        <v>0.43055555555555558</v>
      </c>
    </row>
    <row r="96" spans="2:7">
      <c r="B96">
        <v>0.18518518518518517</v>
      </c>
      <c r="C96">
        <v>0.12314814814814816</v>
      </c>
      <c r="D96">
        <f t="shared" si="20"/>
        <v>-1.6863989535702288</v>
      </c>
      <c r="E96">
        <f t="shared" si="21"/>
        <v>-2.0943671918965117</v>
      </c>
      <c r="F96">
        <f t="shared" si="22"/>
        <v>-2.0943671918965117</v>
      </c>
      <c r="G96">
        <f t="shared" si="25"/>
        <v>0.49074074074074076</v>
      </c>
    </row>
    <row r="97" spans="2:7">
      <c r="B97">
        <v>0.25185185185185183</v>
      </c>
      <c r="C97">
        <v>0.1388888888888889</v>
      </c>
      <c r="D97">
        <f t="shared" si="20"/>
        <v>-1.3789142538222681</v>
      </c>
      <c r="E97">
        <f t="shared" si="21"/>
        <v>-1.9740810260220096</v>
      </c>
      <c r="F97">
        <f t="shared" si="22"/>
        <v>-1.9740810260220096</v>
      </c>
      <c r="G97">
        <f t="shared" si="25"/>
        <v>0.53240740740740744</v>
      </c>
    </row>
    <row r="98" spans="2:7">
      <c r="B98">
        <v>0.32592592592592595</v>
      </c>
      <c r="C98">
        <v>0.1361111111111111</v>
      </c>
      <c r="D98">
        <f t="shared" si="20"/>
        <v>-1.1210851445201682</v>
      </c>
      <c r="E98">
        <f t="shared" si="21"/>
        <v>-1.9942837333395291</v>
      </c>
      <c r="F98">
        <f t="shared" si="22"/>
        <v>-1.9942837333395291</v>
      </c>
      <c r="G98">
        <f t="shared" si="25"/>
        <v>0.57870370370370372</v>
      </c>
    </row>
    <row r="99" spans="2:7">
      <c r="B99">
        <v>0.37777777777777777</v>
      </c>
      <c r="C99">
        <v>0.125</v>
      </c>
      <c r="D99">
        <f t="shared" si="20"/>
        <v>-0.97344914571410368</v>
      </c>
      <c r="E99">
        <f t="shared" si="21"/>
        <v>-2.0794415416798357</v>
      </c>
      <c r="F99">
        <f t="shared" si="22"/>
        <v>-2.0794415416798357</v>
      </c>
      <c r="G99">
        <f t="shared" si="25"/>
        <v>0.61111111111111116</v>
      </c>
    </row>
    <row r="100" spans="2:7">
      <c r="B100">
        <v>0.45185185185185184</v>
      </c>
      <c r="C100">
        <v>0.13240740740740742</v>
      </c>
      <c r="D100">
        <f t="shared" si="20"/>
        <v>-0.79440091426511827</v>
      </c>
      <c r="E100">
        <f t="shared" si="21"/>
        <v>-2.021871689858358</v>
      </c>
      <c r="F100">
        <f t="shared" si="22"/>
        <v>-2.021871689858358</v>
      </c>
      <c r="G100">
        <f t="shared" si="25"/>
        <v>0.65740740740740744</v>
      </c>
    </row>
    <row r="101" spans="2:7">
      <c r="B101">
        <v>0.51851851851851849</v>
      </c>
      <c r="C101">
        <v>0.11296296296296296</v>
      </c>
      <c r="D101">
        <f t="shared" si="20"/>
        <v>-0.6567795363890705</v>
      </c>
      <c r="E101">
        <f t="shared" si="21"/>
        <v>-2.1806952753850091</v>
      </c>
      <c r="F101">
        <f t="shared" si="22"/>
        <v>-2.1806952753850091</v>
      </c>
      <c r="G101">
        <f t="shared" si="25"/>
        <v>0.69907407407407407</v>
      </c>
    </row>
    <row r="102" spans="2:7">
      <c r="B102">
        <v>0.57037037037037042</v>
      </c>
      <c r="C102">
        <v>0.10555555555555556</v>
      </c>
      <c r="D102">
        <f t="shared" si="20"/>
        <v>-0.5614693565847455</v>
      </c>
      <c r="E102">
        <f t="shared" si="21"/>
        <v>-2.2485178717237697</v>
      </c>
      <c r="F102">
        <f t="shared" si="22"/>
        <v>-2.2485178717237697</v>
      </c>
      <c r="G102">
        <f t="shared" si="25"/>
        <v>0.73148148148148151</v>
      </c>
    </row>
    <row r="103" spans="2:7">
      <c r="B103">
        <v>0.62962962962962965</v>
      </c>
      <c r="C103">
        <v>0.10833333333333332</v>
      </c>
      <c r="D103">
        <f t="shared" si="20"/>
        <v>-0.46262352194811296</v>
      </c>
      <c r="E103">
        <f t="shared" si="21"/>
        <v>-2.2225423853205095</v>
      </c>
      <c r="F103">
        <f t="shared" si="22"/>
        <v>-2.2225423853205095</v>
      </c>
      <c r="G103">
        <f t="shared" si="25"/>
        <v>0.76851851851851849</v>
      </c>
    </row>
    <row r="104" spans="2:7">
      <c r="B104">
        <v>0.68148148148148147</v>
      </c>
      <c r="C104">
        <v>0.1</v>
      </c>
      <c r="D104">
        <f t="shared" si="20"/>
        <v>-0.38348620138938916</v>
      </c>
      <c r="E104">
        <f t="shared" si="21"/>
        <v>-2.3025850929940455</v>
      </c>
      <c r="F104">
        <f t="shared" si="22"/>
        <v>-2.3025850929940455</v>
      </c>
      <c r="G104">
        <f t="shared" si="25"/>
        <v>0.80092592592592593</v>
      </c>
    </row>
    <row r="105" spans="2:7">
      <c r="B105">
        <v>0.74814814814814812</v>
      </c>
      <c r="C105">
        <v>9.0740740740740747E-2</v>
      </c>
      <c r="D105">
        <f t="shared" si="20"/>
        <v>-0.29015426159717006</v>
      </c>
      <c r="E105">
        <f t="shared" si="21"/>
        <v>-2.3997488414476935</v>
      </c>
      <c r="F105">
        <f t="shared" si="22"/>
        <v>-2.3997488414476935</v>
      </c>
      <c r="G105">
        <f t="shared" si="25"/>
        <v>0.84259259259259256</v>
      </c>
    </row>
    <row r="106" spans="2:7">
      <c r="B106">
        <v>0.8</v>
      </c>
      <c r="C106">
        <v>5.648148148148148E-2</v>
      </c>
      <c r="D106">
        <f t="shared" si="20"/>
        <v>-0.22314355131420971</v>
      </c>
      <c r="E106">
        <f t="shared" si="21"/>
        <v>-2.873842455944954</v>
      </c>
      <c r="F106">
        <f t="shared" si="22"/>
        <v>-2.873842455944954</v>
      </c>
      <c r="G106">
        <f t="shared" si="25"/>
        <v>0.875</v>
      </c>
    </row>
    <row r="107" spans="2:7">
      <c r="B107">
        <v>0.84444444444444444</v>
      </c>
      <c r="C107">
        <v>7.407407407407407E-2</v>
      </c>
      <c r="D107">
        <f t="shared" si="20"/>
        <v>-0.16907633004393399</v>
      </c>
      <c r="E107">
        <f t="shared" si="21"/>
        <v>-2.6026896854443837</v>
      </c>
      <c r="F107">
        <f t="shared" si="22"/>
        <v>-2.6026896854443837</v>
      </c>
      <c r="G107">
        <f t="shared" si="25"/>
        <v>0.90277777777777779</v>
      </c>
    </row>
    <row r="108" spans="2:7">
      <c r="B108">
        <v>0.88148148148148153</v>
      </c>
      <c r="C108">
        <v>5.4629629629629632E-2</v>
      </c>
      <c r="D108">
        <f t="shared" si="20"/>
        <v>-0.12615128532690001</v>
      </c>
      <c r="E108">
        <f t="shared" si="21"/>
        <v>-2.9071788762125457</v>
      </c>
      <c r="F108">
        <f t="shared" si="22"/>
        <v>-2.9071788762125457</v>
      </c>
      <c r="G108">
        <f t="shared" si="25"/>
        <v>0.92592592592592593</v>
      </c>
    </row>
    <row r="109" spans="2:7">
      <c r="B109">
        <v>0.94074074074074077</v>
      </c>
      <c r="C109">
        <v>5.648148148148148E-2</v>
      </c>
      <c r="D109">
        <f t="shared" si="20"/>
        <v>-6.1087691979838148E-2</v>
      </c>
      <c r="E109">
        <f t="shared" si="21"/>
        <v>-2.873842455944954</v>
      </c>
      <c r="F109">
        <f t="shared" si="22"/>
        <v>-2.873842455944954</v>
      </c>
      <c r="G109">
        <f t="shared" si="25"/>
        <v>0.96296296296296291</v>
      </c>
    </row>
    <row r="110" spans="2:7">
      <c r="B110">
        <v>0.97037037037037033</v>
      </c>
      <c r="C110">
        <v>3.7037037037037035E-2</v>
      </c>
      <c r="D110">
        <f t="shared" si="20"/>
        <v>-3.007745523727795E-2</v>
      </c>
      <c r="E110">
        <f t="shared" si="21"/>
        <v>-3.2958368660043291</v>
      </c>
      <c r="F110">
        <f t="shared" si="22"/>
        <v>-3.2958368660043291</v>
      </c>
      <c r="G110">
        <f t="shared" si="25"/>
        <v>0.98148148148148151</v>
      </c>
    </row>
    <row r="111" spans="2:7">
      <c r="B111">
        <v>0.98518518518518516</v>
      </c>
      <c r="C111">
        <v>2.4074074074074074E-2</v>
      </c>
      <c r="D111">
        <f t="shared" si="20"/>
        <v>-1.4925650216675706E-2</v>
      </c>
      <c r="E111">
        <f t="shared" si="21"/>
        <v>-3.7266197820967832</v>
      </c>
      <c r="F111">
        <f t="shared" si="22"/>
        <v>-3.7266197820967832</v>
      </c>
      <c r="G111">
        <f t="shared" si="25"/>
        <v>0.9907407407407407</v>
      </c>
    </row>
    <row r="112" spans="2:7">
      <c r="B112">
        <v>0</v>
      </c>
      <c r="C112">
        <v>9.2248062015503882E-2</v>
      </c>
      <c r="D112" t="str">
        <f t="shared" si="20"/>
        <v/>
      </c>
      <c r="E112">
        <f t="shared" si="21"/>
        <v>-2.3832740042441882</v>
      </c>
      <c r="F112" t="str">
        <f t="shared" si="22"/>
        <v/>
      </c>
      <c r="G112">
        <f>(B112*($C$7-$G$7)+$G$7)/$C$7</f>
        <v>0.30232558139534882</v>
      </c>
    </row>
    <row r="113" spans="2:7">
      <c r="B113">
        <v>0.13333333333333333</v>
      </c>
      <c r="C113">
        <v>9.8449612403100767E-2</v>
      </c>
      <c r="D113">
        <f t="shared" si="20"/>
        <v>-2.0149030205422647</v>
      </c>
      <c r="E113">
        <f t="shared" si="21"/>
        <v>-2.3182104108971266</v>
      </c>
      <c r="F113">
        <f t="shared" si="22"/>
        <v>-2.3182104108971266</v>
      </c>
      <c r="G113">
        <f t="shared" ref="G113:G126" si="26">(B113*($C$7-$G$7)+$G$7)/$C$7</f>
        <v>0.39534883720930231</v>
      </c>
    </row>
    <row r="114" spans="2:7">
      <c r="B114">
        <v>0.25555555555555554</v>
      </c>
      <c r="C114">
        <v>0.1124031007751938</v>
      </c>
      <c r="D114">
        <f t="shared" si="20"/>
        <v>-1.3643154544011153</v>
      </c>
      <c r="E114">
        <f t="shared" si="21"/>
        <v>-2.1856637549351432</v>
      </c>
      <c r="F114">
        <f t="shared" si="22"/>
        <v>-2.1856637549351432</v>
      </c>
      <c r="G114">
        <f t="shared" si="26"/>
        <v>0.48062015503875971</v>
      </c>
    </row>
    <row r="115" spans="2:7">
      <c r="B115">
        <v>0.36666666666666664</v>
      </c>
      <c r="C115">
        <v>9.8449612403100767E-2</v>
      </c>
      <c r="D115">
        <f t="shared" si="20"/>
        <v>-1.0033021088637848</v>
      </c>
      <c r="E115">
        <f t="shared" si="21"/>
        <v>-2.3182104108971266</v>
      </c>
      <c r="F115">
        <f t="shared" si="22"/>
        <v>-2.3182104108971266</v>
      </c>
      <c r="G115">
        <f t="shared" si="26"/>
        <v>0.55813953488372092</v>
      </c>
    </row>
    <row r="116" spans="2:7">
      <c r="B116">
        <v>0.44444444444444442</v>
      </c>
      <c r="C116">
        <v>0.11627906976744186</v>
      </c>
      <c r="D116">
        <f t="shared" si="20"/>
        <v>-0.81093021621632877</v>
      </c>
      <c r="E116">
        <f t="shared" si="21"/>
        <v>-2.1517622032594619</v>
      </c>
      <c r="F116">
        <f t="shared" si="22"/>
        <v>-2.1517622032594619</v>
      </c>
      <c r="G116">
        <f t="shared" si="26"/>
        <v>0.61240310077519378</v>
      </c>
    </row>
    <row r="117" spans="2:7">
      <c r="B117">
        <v>0.52777777777777779</v>
      </c>
      <c r="C117">
        <v>0.11550387596899225</v>
      </c>
      <c r="D117">
        <f t="shared" si="20"/>
        <v>-0.63907995928966954</v>
      </c>
      <c r="E117">
        <f t="shared" si="21"/>
        <v>-2.1584511914102587</v>
      </c>
      <c r="F117">
        <f t="shared" si="22"/>
        <v>-2.1584511914102587</v>
      </c>
      <c r="G117">
        <f t="shared" si="26"/>
        <v>0.6705426356589147</v>
      </c>
    </row>
    <row r="118" spans="2:7">
      <c r="B118">
        <v>0.58888888888888891</v>
      </c>
      <c r="C118">
        <v>0.10155038759689922</v>
      </c>
      <c r="D118">
        <f t="shared" si="20"/>
        <v>-0.52951775677814317</v>
      </c>
      <c r="E118">
        <f t="shared" si="21"/>
        <v>-2.2872001741545662</v>
      </c>
      <c r="F118">
        <f t="shared" si="22"/>
        <v>-2.2872001741545662</v>
      </c>
      <c r="G118">
        <f t="shared" si="26"/>
        <v>0.71317829457364346</v>
      </c>
    </row>
    <row r="119" spans="2:7">
      <c r="B119">
        <v>0.66111111111111109</v>
      </c>
      <c r="C119">
        <v>9.7674418604651161E-2</v>
      </c>
      <c r="D119">
        <f t="shared" si="20"/>
        <v>-0.41383335777868102</v>
      </c>
      <c r="E119">
        <f t="shared" si="21"/>
        <v>-2.3261155904042399</v>
      </c>
      <c r="F119">
        <f t="shared" si="22"/>
        <v>-2.3261155904042399</v>
      </c>
      <c r="G119">
        <f t="shared" si="26"/>
        <v>0.76356589147286824</v>
      </c>
    </row>
    <row r="120" spans="2:7">
      <c r="B120">
        <v>0.72777777777777775</v>
      </c>
      <c r="C120">
        <v>8.6821705426356588E-2</v>
      </c>
      <c r="D120">
        <f t="shared" si="20"/>
        <v>-0.31775952768905885</v>
      </c>
      <c r="E120">
        <f t="shared" si="21"/>
        <v>-2.4438986260606232</v>
      </c>
      <c r="F120">
        <f t="shared" si="22"/>
        <v>-2.4438986260606232</v>
      </c>
      <c r="G120">
        <f t="shared" si="26"/>
        <v>0.81007751937984496</v>
      </c>
    </row>
    <row r="121" spans="2:7">
      <c r="B121">
        <v>0.78333333333333333</v>
      </c>
      <c r="C121">
        <v>8.5271317829457363E-2</v>
      </c>
      <c r="D121">
        <f t="shared" si="20"/>
        <v>-0.24419696051204209</v>
      </c>
      <c r="E121">
        <f t="shared" si="21"/>
        <v>-2.4619171315633017</v>
      </c>
      <c r="F121">
        <f t="shared" si="22"/>
        <v>-2.4619171315633017</v>
      </c>
      <c r="G121">
        <f t="shared" si="26"/>
        <v>0.84883720930232553</v>
      </c>
    </row>
    <row r="122" spans="2:7">
      <c r="B122">
        <v>0.85</v>
      </c>
      <c r="C122">
        <v>7.9069767441860464E-2</v>
      </c>
      <c r="D122">
        <f t="shared" si="20"/>
        <v>-0.16251892949777494</v>
      </c>
      <c r="E122">
        <f t="shared" si="21"/>
        <v>-2.5374246840714467</v>
      </c>
      <c r="F122">
        <f t="shared" si="22"/>
        <v>-2.5374246840714467</v>
      </c>
      <c r="G122">
        <f t="shared" si="26"/>
        <v>0.89534883720930236</v>
      </c>
    </row>
    <row r="123" spans="2:7">
      <c r="B123">
        <v>0.88888888888888884</v>
      </c>
      <c r="C123">
        <v>7.441860465116279E-2</v>
      </c>
      <c r="D123">
        <f t="shared" si="20"/>
        <v>-0.11778303565638351</v>
      </c>
      <c r="E123">
        <f t="shared" si="21"/>
        <v>-2.5980493058878817</v>
      </c>
      <c r="F123">
        <f t="shared" si="22"/>
        <v>-2.5980493058878817</v>
      </c>
      <c r="G123">
        <f t="shared" si="26"/>
        <v>0.92248062015503873</v>
      </c>
    </row>
    <row r="124" spans="2:7">
      <c r="B124">
        <v>0.93333333333333335</v>
      </c>
      <c r="C124">
        <v>6.1240310077519386E-2</v>
      </c>
      <c r="D124">
        <f t="shared" si="20"/>
        <v>-6.8992871486951435E-2</v>
      </c>
      <c r="E124">
        <f t="shared" si="21"/>
        <v>-2.7929496448886963</v>
      </c>
      <c r="F124">
        <f t="shared" si="22"/>
        <v>-2.7929496448886963</v>
      </c>
      <c r="G124">
        <f t="shared" si="26"/>
        <v>0.95348837209302328</v>
      </c>
    </row>
    <row r="125" spans="2:7">
      <c r="B125">
        <v>0.97222222222222221</v>
      </c>
      <c r="C125">
        <v>5.3488372093023262E-2</v>
      </c>
      <c r="D125">
        <f t="shared" si="20"/>
        <v>-2.8170876966696335E-2</v>
      </c>
      <c r="E125">
        <f t="shared" si="21"/>
        <v>-2.9282909927584582</v>
      </c>
      <c r="F125">
        <f t="shared" si="22"/>
        <v>-2.9282909927584582</v>
      </c>
      <c r="G125">
        <f t="shared" si="26"/>
        <v>0.98062015503875966</v>
      </c>
    </row>
    <row r="126" spans="2:7">
      <c r="B126">
        <v>0.98888888888888893</v>
      </c>
      <c r="C126">
        <v>3.3333333333333333E-2</v>
      </c>
      <c r="D126">
        <f t="shared" si="20"/>
        <v>-1.1173300598125189E-2</v>
      </c>
      <c r="E126">
        <f t="shared" si="21"/>
        <v>-3.4011973816621555</v>
      </c>
      <c r="F126">
        <f t="shared" si="22"/>
        <v>-3.4011973816621555</v>
      </c>
      <c r="G126">
        <f t="shared" si="26"/>
        <v>0.99224806201550386</v>
      </c>
    </row>
    <row r="127" spans="2:7">
      <c r="B127">
        <v>0</v>
      </c>
      <c r="C127">
        <v>0.11040000000000001</v>
      </c>
      <c r="D127" t="str">
        <f t="shared" si="20"/>
        <v/>
      </c>
      <c r="E127">
        <f t="shared" si="21"/>
        <v>-2.2036451451391419</v>
      </c>
      <c r="F127" t="str">
        <f t="shared" si="22"/>
        <v/>
      </c>
      <c r="G127">
        <f>(B127*($C$8-$G$8)+$G$8)/$C$8</f>
        <v>0.36</v>
      </c>
    </row>
    <row r="128" spans="2:7">
      <c r="B128">
        <v>8.7499999999999994E-2</v>
      </c>
      <c r="C128">
        <v>0.1168</v>
      </c>
      <c r="D128">
        <f t="shared" si="20"/>
        <v>-2.4361164856185682</v>
      </c>
      <c r="E128">
        <f t="shared" si="21"/>
        <v>-2.1472922085880102</v>
      </c>
      <c r="F128">
        <f t="shared" si="22"/>
        <v>-2.1472922085880102</v>
      </c>
      <c r="G128">
        <f t="shared" ref="G128:G143" si="27">(B128*($C$8-$G$8)+$G$8)/$C$8</f>
        <v>0.41599999999999998</v>
      </c>
    </row>
    <row r="129" spans="2:7">
      <c r="B129">
        <v>0.16250000000000001</v>
      </c>
      <c r="C129">
        <v>9.6799999999999997E-2</v>
      </c>
      <c r="D129">
        <f t="shared" si="20"/>
        <v>-1.8170772772123449</v>
      </c>
      <c r="E129">
        <f t="shared" si="21"/>
        <v>-2.3351082846996056</v>
      </c>
      <c r="F129">
        <f t="shared" si="22"/>
        <v>-2.3351082846996056</v>
      </c>
      <c r="G129">
        <f t="shared" si="27"/>
        <v>0.46400000000000002</v>
      </c>
    </row>
    <row r="130" spans="2:7">
      <c r="B130">
        <v>0.22500000000000001</v>
      </c>
      <c r="C130">
        <v>0.10959999999999999</v>
      </c>
      <c r="D130">
        <f t="shared" si="20"/>
        <v>-1.4916548767777169</v>
      </c>
      <c r="E130">
        <f t="shared" si="21"/>
        <v>-2.2109179044682219</v>
      </c>
      <c r="F130">
        <f t="shared" si="22"/>
        <v>-2.2109179044682219</v>
      </c>
      <c r="G130">
        <f t="shared" si="27"/>
        <v>0.504</v>
      </c>
    </row>
    <row r="131" spans="2:7">
      <c r="B131">
        <v>0.27500000000000002</v>
      </c>
      <c r="C131">
        <v>0.1024</v>
      </c>
      <c r="D131">
        <f t="shared" ref="D131:D194" si="28">IF(B131=0,"",LN(B131))</f>
        <v>-1.2909841813155656</v>
      </c>
      <c r="E131">
        <f t="shared" ref="E131:E194" si="29">LN(C131)</f>
        <v>-2.2788685663767296</v>
      </c>
      <c r="F131">
        <f t="shared" ref="F131:F194" si="30">IF(D131="","",E131)</f>
        <v>-2.2788685663767296</v>
      </c>
      <c r="G131">
        <f t="shared" si="27"/>
        <v>0.53600000000000003</v>
      </c>
    </row>
    <row r="132" spans="2:7">
      <c r="B132">
        <v>0.32500000000000001</v>
      </c>
      <c r="C132">
        <v>9.3599999999999989E-2</v>
      </c>
      <c r="D132">
        <f t="shared" si="28"/>
        <v>-1.1239300966523995</v>
      </c>
      <c r="E132">
        <f t="shared" si="29"/>
        <v>-2.3687248954985907</v>
      </c>
      <c r="F132">
        <f t="shared" si="30"/>
        <v>-2.3687248954985907</v>
      </c>
      <c r="G132">
        <f t="shared" si="27"/>
        <v>0.56799999999999995</v>
      </c>
    </row>
    <row r="133" spans="2:7">
      <c r="B133">
        <v>0.41249999999999998</v>
      </c>
      <c r="C133">
        <v>0.1144</v>
      </c>
      <c r="D133">
        <f t="shared" si="28"/>
        <v>-0.88551907320740142</v>
      </c>
      <c r="E133">
        <f t="shared" si="29"/>
        <v>-2.1680542000364396</v>
      </c>
      <c r="F133">
        <f t="shared" si="30"/>
        <v>-2.1680542000364396</v>
      </c>
      <c r="G133">
        <f t="shared" si="27"/>
        <v>0.624</v>
      </c>
    </row>
    <row r="134" spans="2:7">
      <c r="B134">
        <v>0.45624999999999999</v>
      </c>
      <c r="C134">
        <v>8.8800000000000004E-2</v>
      </c>
      <c r="D134">
        <f t="shared" si="28"/>
        <v>-0.78471437408543576</v>
      </c>
      <c r="E134">
        <f t="shared" si="29"/>
        <v>-2.4213686289840126</v>
      </c>
      <c r="F134">
        <f t="shared" si="30"/>
        <v>-2.4213686289840126</v>
      </c>
      <c r="G134">
        <f t="shared" si="27"/>
        <v>0.65200000000000002</v>
      </c>
    </row>
    <row r="135" spans="2:7">
      <c r="B135">
        <v>0.53749999999999998</v>
      </c>
      <c r="C135">
        <v>9.9199999999999997E-2</v>
      </c>
      <c r="D135">
        <f t="shared" si="28"/>
        <v>-0.62082651898031926</v>
      </c>
      <c r="E135">
        <f t="shared" si="29"/>
        <v>-2.3106172646913099</v>
      </c>
      <c r="F135">
        <f t="shared" si="30"/>
        <v>-2.3106172646913099</v>
      </c>
      <c r="G135">
        <f t="shared" si="27"/>
        <v>0.70399999999999996</v>
      </c>
    </row>
    <row r="136" spans="2:7">
      <c r="B136">
        <v>0.59375</v>
      </c>
      <c r="C136">
        <v>9.2799999999999994E-2</v>
      </c>
      <c r="D136">
        <f t="shared" si="28"/>
        <v>-0.52129692363328606</v>
      </c>
      <c r="E136">
        <f t="shared" si="29"/>
        <v>-2.377308639189982</v>
      </c>
      <c r="F136">
        <f t="shared" si="30"/>
        <v>-2.377308639189982</v>
      </c>
      <c r="G136">
        <f t="shared" si="27"/>
        <v>0.74</v>
      </c>
    </row>
    <row r="137" spans="2:7">
      <c r="B137">
        <v>0.64375000000000004</v>
      </c>
      <c r="C137">
        <v>8.6400000000000005E-2</v>
      </c>
      <c r="D137">
        <f t="shared" si="28"/>
        <v>-0.44044482700419108</v>
      </c>
      <c r="E137">
        <f t="shared" si="29"/>
        <v>-2.448767603172127</v>
      </c>
      <c r="F137">
        <f t="shared" si="30"/>
        <v>-2.448767603172127</v>
      </c>
      <c r="G137">
        <f t="shared" si="27"/>
        <v>0.77200000000000002</v>
      </c>
    </row>
    <row r="138" spans="2:7">
      <c r="B138">
        <v>0.7</v>
      </c>
      <c r="C138">
        <v>0.104</v>
      </c>
      <c r="D138">
        <f t="shared" si="28"/>
        <v>-0.35667494393873245</v>
      </c>
      <c r="E138">
        <f t="shared" si="29"/>
        <v>-2.2633643798407643</v>
      </c>
      <c r="F138">
        <f t="shared" si="30"/>
        <v>-2.2633643798407643</v>
      </c>
      <c r="G138">
        <f t="shared" si="27"/>
        <v>0.80800000000000005</v>
      </c>
    </row>
    <row r="139" spans="2:7">
      <c r="B139">
        <v>0.76249999999999996</v>
      </c>
      <c r="C139">
        <v>7.1999999999999995E-2</v>
      </c>
      <c r="D139">
        <f t="shared" si="28"/>
        <v>-0.27115277050057041</v>
      </c>
      <c r="E139">
        <f t="shared" si="29"/>
        <v>-2.6310891599660819</v>
      </c>
      <c r="F139">
        <f t="shared" si="30"/>
        <v>-2.6310891599660819</v>
      </c>
      <c r="G139">
        <f t="shared" si="27"/>
        <v>0.84799999999999998</v>
      </c>
    </row>
    <row r="140" spans="2:7">
      <c r="B140">
        <v>0.81874999999999998</v>
      </c>
      <c r="C140">
        <v>8.1599999999999992E-2</v>
      </c>
      <c r="D140">
        <f t="shared" si="28"/>
        <v>-0.1999764920326754</v>
      </c>
      <c r="E140">
        <f t="shared" si="29"/>
        <v>-2.5059260170120758</v>
      </c>
      <c r="F140">
        <f t="shared" si="30"/>
        <v>-2.5059260170120758</v>
      </c>
      <c r="G140">
        <f t="shared" si="27"/>
        <v>0.88400000000000001</v>
      </c>
    </row>
    <row r="141" spans="2:7">
      <c r="B141">
        <v>0.9375</v>
      </c>
      <c r="C141">
        <v>6.4799999999999996E-2</v>
      </c>
      <c r="D141">
        <f t="shared" si="28"/>
        <v>-6.4538521137571178E-2</v>
      </c>
      <c r="E141">
        <f t="shared" si="29"/>
        <v>-2.7364496756239083</v>
      </c>
      <c r="F141">
        <f t="shared" si="30"/>
        <v>-2.7364496756239083</v>
      </c>
      <c r="G141">
        <f t="shared" si="27"/>
        <v>0.96</v>
      </c>
    </row>
    <row r="142" spans="2:7">
      <c r="B142">
        <v>0.97499999999999998</v>
      </c>
      <c r="C142">
        <v>6.4799999999999996E-2</v>
      </c>
      <c r="D142">
        <f t="shared" si="28"/>
        <v>-2.5317807984289897E-2</v>
      </c>
      <c r="E142">
        <f t="shared" si="29"/>
        <v>-2.7364496756239083</v>
      </c>
      <c r="F142">
        <f t="shared" si="30"/>
        <v>-2.7364496756239083</v>
      </c>
      <c r="G142">
        <f t="shared" si="27"/>
        <v>0.98399999999999999</v>
      </c>
    </row>
    <row r="143" spans="2:7">
      <c r="B143">
        <v>1</v>
      </c>
      <c r="C143">
        <v>4.24E-2</v>
      </c>
      <c r="D143">
        <f t="shared" si="28"/>
        <v>0</v>
      </c>
      <c r="E143">
        <f t="shared" si="29"/>
        <v>-3.160606916744225</v>
      </c>
      <c r="F143">
        <f t="shared" si="30"/>
        <v>-3.160606916744225</v>
      </c>
      <c r="G143">
        <f t="shared" si="27"/>
        <v>1</v>
      </c>
    </row>
    <row r="144" spans="2:7">
      <c r="B144">
        <v>0</v>
      </c>
      <c r="C144">
        <v>9.0677966101694915E-2</v>
      </c>
      <c r="D144" t="str">
        <f t="shared" si="28"/>
        <v/>
      </c>
      <c r="E144">
        <f t="shared" si="29"/>
        <v>-2.4004408829978043</v>
      </c>
      <c r="F144" t="str">
        <f t="shared" si="30"/>
        <v/>
      </c>
      <c r="G144">
        <f>(B144*($C$9-$G$9)+$G$9)/$C$9</f>
        <v>0.38983050847457629</v>
      </c>
    </row>
    <row r="145" spans="2:7">
      <c r="B145">
        <v>0.11805555555555555</v>
      </c>
      <c r="C145">
        <v>9.0677966101694915E-2</v>
      </c>
      <c r="D145">
        <f t="shared" si="28"/>
        <v>-2.1365999555197845</v>
      </c>
      <c r="E145">
        <f t="shared" si="29"/>
        <v>-2.4004408829978043</v>
      </c>
      <c r="F145">
        <f t="shared" si="30"/>
        <v>-2.4004408829978043</v>
      </c>
      <c r="G145">
        <f t="shared" ref="G145:G158" si="31">(B145*($C$9-$G$9)+$G$9)/$C$9</f>
        <v>0.46186440677966101</v>
      </c>
    </row>
    <row r="146" spans="2:7">
      <c r="B146">
        <v>0.19444444444444445</v>
      </c>
      <c r="C146">
        <v>7.2033898305084748E-2</v>
      </c>
      <c r="D146">
        <f t="shared" si="28"/>
        <v>-1.6376087894007967</v>
      </c>
      <c r="E146">
        <f t="shared" si="29"/>
        <v>-2.6306184609693939</v>
      </c>
      <c r="F146">
        <f t="shared" si="30"/>
        <v>-2.6306184609693939</v>
      </c>
      <c r="G146">
        <f t="shared" si="31"/>
        <v>0.50847457627118642</v>
      </c>
    </row>
    <row r="147" spans="2:7">
      <c r="B147">
        <v>0.27777777777777779</v>
      </c>
      <c r="C147">
        <v>0.10932203389830508</v>
      </c>
      <c r="D147">
        <f t="shared" si="28"/>
        <v>-1.2809338454620642</v>
      </c>
      <c r="E147">
        <f t="shared" si="29"/>
        <v>-2.2134573130980382</v>
      </c>
      <c r="F147">
        <f t="shared" si="30"/>
        <v>-2.2134573130980382</v>
      </c>
      <c r="G147">
        <f t="shared" si="31"/>
        <v>0.55932203389830504</v>
      </c>
    </row>
    <row r="148" spans="2:7">
      <c r="B148">
        <v>0.375</v>
      </c>
      <c r="C148">
        <v>0.10932203389830508</v>
      </c>
      <c r="D148">
        <f t="shared" si="28"/>
        <v>-0.98082925301172619</v>
      </c>
      <c r="E148">
        <f t="shared" si="29"/>
        <v>-2.2134573130980382</v>
      </c>
      <c r="F148">
        <f t="shared" si="30"/>
        <v>-2.2134573130980382</v>
      </c>
      <c r="G148">
        <f t="shared" si="31"/>
        <v>0.61864406779661019</v>
      </c>
    </row>
    <row r="149" spans="2:7">
      <c r="B149">
        <v>0.41666666666666669</v>
      </c>
      <c r="C149">
        <v>0.10254237288135593</v>
      </c>
      <c r="D149">
        <f t="shared" si="28"/>
        <v>-0.87546873735389985</v>
      </c>
      <c r="E149">
        <f t="shared" si="29"/>
        <v>-2.2774791718629692</v>
      </c>
      <c r="F149">
        <f t="shared" si="30"/>
        <v>-2.2774791718629692</v>
      </c>
      <c r="G149">
        <f t="shared" si="31"/>
        <v>0.64406779661016944</v>
      </c>
    </row>
    <row r="150" spans="2:7">
      <c r="B150">
        <v>0.51388888888888884</v>
      </c>
      <c r="C150">
        <v>9.4915254237288124E-2</v>
      </c>
      <c r="D150">
        <f t="shared" si="28"/>
        <v>-0.66574820637183096</v>
      </c>
      <c r="E150">
        <f t="shared" si="29"/>
        <v>-2.354770846164616</v>
      </c>
      <c r="F150">
        <f t="shared" si="30"/>
        <v>-2.354770846164616</v>
      </c>
      <c r="G150">
        <f t="shared" si="31"/>
        <v>0.70338983050847459</v>
      </c>
    </row>
    <row r="151" spans="2:7">
      <c r="B151">
        <v>0.56944444444444442</v>
      </c>
      <c r="C151">
        <v>8.6440677966101692E-2</v>
      </c>
      <c r="D151">
        <f t="shared" si="28"/>
        <v>-0.56309405231174758</v>
      </c>
      <c r="E151">
        <f t="shared" si="29"/>
        <v>-2.4482969041754394</v>
      </c>
      <c r="F151">
        <f t="shared" si="30"/>
        <v>-2.4482969041754394</v>
      </c>
      <c r="G151">
        <f t="shared" si="31"/>
        <v>0.73728813559322037</v>
      </c>
    </row>
    <row r="152" spans="2:7">
      <c r="B152">
        <v>0.64583333333333337</v>
      </c>
      <c r="C152">
        <v>7.7118644067796602E-2</v>
      </c>
      <c r="D152">
        <f t="shared" si="28"/>
        <v>-0.4372138064227446</v>
      </c>
      <c r="E152">
        <f t="shared" si="29"/>
        <v>-2.5624102109428604</v>
      </c>
      <c r="F152">
        <f t="shared" si="30"/>
        <v>-2.5624102109428604</v>
      </c>
      <c r="G152">
        <f t="shared" si="31"/>
        <v>0.78389830508474578</v>
      </c>
    </row>
    <row r="153" spans="2:7">
      <c r="B153">
        <v>0.71527777777777779</v>
      </c>
      <c r="C153">
        <v>6.3559322033898302E-2</v>
      </c>
      <c r="D153">
        <f t="shared" si="28"/>
        <v>-0.33508431134636485</v>
      </c>
      <c r="E153">
        <f t="shared" si="29"/>
        <v>-2.7557816039234</v>
      </c>
      <c r="F153">
        <f t="shared" si="30"/>
        <v>-2.7557816039234</v>
      </c>
      <c r="G153">
        <f t="shared" si="31"/>
        <v>0.82627118644067798</v>
      </c>
    </row>
    <row r="154" spans="2:7">
      <c r="B154">
        <v>0.79166666666666663</v>
      </c>
      <c r="C154">
        <v>6.0169491525423724E-2</v>
      </c>
      <c r="D154">
        <f t="shared" si="28"/>
        <v>-0.23361485118150521</v>
      </c>
      <c r="E154">
        <f t="shared" si="29"/>
        <v>-2.8105898404183951</v>
      </c>
      <c r="F154">
        <f t="shared" si="30"/>
        <v>-2.8105898404183951</v>
      </c>
      <c r="G154">
        <f t="shared" si="31"/>
        <v>0.8728813559322034</v>
      </c>
    </row>
    <row r="155" spans="2:7">
      <c r="B155">
        <v>0.86805555555555558</v>
      </c>
      <c r="C155">
        <v>4.4915254237288135E-2</v>
      </c>
      <c r="D155">
        <f t="shared" si="28"/>
        <v>-0.14149956227369948</v>
      </c>
      <c r="E155">
        <f t="shared" si="29"/>
        <v>-3.1029778039075886</v>
      </c>
      <c r="F155">
        <f t="shared" si="30"/>
        <v>-3.1029778039075886</v>
      </c>
      <c r="G155">
        <f t="shared" si="31"/>
        <v>0.91949152542372881</v>
      </c>
    </row>
    <row r="156" spans="2:7">
      <c r="B156">
        <v>0.91666666666666663</v>
      </c>
      <c r="C156">
        <v>3.8983050847457623E-2</v>
      </c>
      <c r="D156">
        <f t="shared" si="28"/>
        <v>-8.701137698962981E-2</v>
      </c>
      <c r="E156">
        <f t="shared" si="29"/>
        <v>-3.2446283209706155</v>
      </c>
      <c r="F156">
        <f t="shared" si="30"/>
        <v>-3.2446283209706155</v>
      </c>
      <c r="G156">
        <f t="shared" si="31"/>
        <v>0.94915254237288138</v>
      </c>
    </row>
    <row r="157" spans="2:7">
      <c r="B157">
        <v>0.95833333333333337</v>
      </c>
      <c r="C157">
        <v>3.8983050847457623E-2</v>
      </c>
      <c r="D157">
        <f t="shared" si="28"/>
        <v>-4.2559614418795889E-2</v>
      </c>
      <c r="E157">
        <f t="shared" si="29"/>
        <v>-3.2446283209706155</v>
      </c>
      <c r="F157">
        <f t="shared" si="30"/>
        <v>-3.2446283209706155</v>
      </c>
      <c r="G157">
        <f t="shared" si="31"/>
        <v>0.97457627118644063</v>
      </c>
    </row>
    <row r="158" spans="2:7">
      <c r="B158">
        <v>0.97916666666666663</v>
      </c>
      <c r="C158">
        <v>2.8813559322033899E-2</v>
      </c>
      <c r="D158">
        <f t="shared" si="28"/>
        <v>-2.1053409197832381E-2</v>
      </c>
      <c r="E158">
        <f t="shared" si="29"/>
        <v>-3.546909192843549</v>
      </c>
      <c r="F158">
        <f t="shared" si="30"/>
        <v>-3.546909192843549</v>
      </c>
      <c r="G158">
        <f t="shared" si="31"/>
        <v>0.98728813559322037</v>
      </c>
    </row>
    <row r="159" spans="2:7">
      <c r="B159">
        <v>0</v>
      </c>
      <c r="C159">
        <v>0.15062761506276151</v>
      </c>
      <c r="D159" t="str">
        <f t="shared" si="28"/>
        <v/>
      </c>
      <c r="E159">
        <f t="shared" si="29"/>
        <v>-1.8929446134754007</v>
      </c>
      <c r="F159" t="str">
        <f t="shared" si="30"/>
        <v/>
      </c>
      <c r="G159">
        <f>(B159*($C$10-$G$10)+$G$10)/$C$10</f>
        <v>0.38493723849372385</v>
      </c>
    </row>
    <row r="160" spans="2:7">
      <c r="B160">
        <v>8.1632653061224483E-2</v>
      </c>
      <c r="C160">
        <v>0.13305439330543933</v>
      </c>
      <c r="D160">
        <f t="shared" si="28"/>
        <v>-2.5055259369907361</v>
      </c>
      <c r="E160">
        <f t="shared" si="29"/>
        <v>-2.0169972621453796</v>
      </c>
      <c r="F160">
        <f t="shared" si="30"/>
        <v>-2.0169972621453796</v>
      </c>
      <c r="G160">
        <f t="shared" ref="G160:G174" si="32">(B160*($C$10-$G$10)+$G$10)/$C$10</f>
        <v>0.43514644351464438</v>
      </c>
    </row>
    <row r="161" spans="2:7">
      <c r="B161">
        <v>0.21768707482993196</v>
      </c>
      <c r="C161">
        <v>0.12552301255230125</v>
      </c>
      <c r="D161">
        <f t="shared" si="28"/>
        <v>-1.5246966839790097</v>
      </c>
      <c r="E161">
        <f t="shared" si="29"/>
        <v>-2.0752661702693551</v>
      </c>
      <c r="F161">
        <f t="shared" si="30"/>
        <v>-2.0752661702693551</v>
      </c>
      <c r="G161">
        <f t="shared" si="32"/>
        <v>0.51882845188284521</v>
      </c>
    </row>
    <row r="162" spans="2:7">
      <c r="B162">
        <v>0.31972789115646261</v>
      </c>
      <c r="C162">
        <v>0.1297071129707113</v>
      </c>
      <c r="D162">
        <f t="shared" si="28"/>
        <v>-1.1402849850686776</v>
      </c>
      <c r="E162">
        <f t="shared" si="29"/>
        <v>-2.0424763474463643</v>
      </c>
      <c r="F162">
        <f t="shared" si="30"/>
        <v>-2.0424763474463643</v>
      </c>
      <c r="G162">
        <f t="shared" si="32"/>
        <v>0.58158995815899583</v>
      </c>
    </row>
    <row r="163" spans="2:7">
      <c r="B163">
        <v>0.41496598639455784</v>
      </c>
      <c r="C163">
        <v>0.10460251046025104</v>
      </c>
      <c r="D163">
        <f t="shared" si="28"/>
        <v>-0.879558722605425</v>
      </c>
      <c r="E163">
        <f t="shared" si="29"/>
        <v>-2.25758772706331</v>
      </c>
      <c r="F163">
        <f t="shared" si="30"/>
        <v>-2.25758772706331</v>
      </c>
      <c r="G163">
        <f t="shared" si="32"/>
        <v>0.64016736401673635</v>
      </c>
    </row>
    <row r="164" spans="2:7">
      <c r="B164">
        <v>0.55782312925170063</v>
      </c>
      <c r="C164">
        <v>9.9581589958158995E-2</v>
      </c>
      <c r="D164">
        <f t="shared" si="28"/>
        <v>-0.58371333951448323</v>
      </c>
      <c r="E164">
        <f t="shared" si="29"/>
        <v>-2.3067779712540815</v>
      </c>
      <c r="F164">
        <f t="shared" si="30"/>
        <v>-2.3067779712540815</v>
      </c>
      <c r="G164">
        <f t="shared" si="32"/>
        <v>0.72803347280334729</v>
      </c>
    </row>
    <row r="165" spans="2:7">
      <c r="B165">
        <v>0.61904761904761907</v>
      </c>
      <c r="C165">
        <v>9.2887029288702933E-2</v>
      </c>
      <c r="D165">
        <f t="shared" si="28"/>
        <v>-0.47957308026188622</v>
      </c>
      <c r="E165">
        <f t="shared" si="29"/>
        <v>-2.3763712630532767</v>
      </c>
      <c r="F165">
        <f t="shared" si="30"/>
        <v>-2.3763712630532767</v>
      </c>
      <c r="G165">
        <f t="shared" si="32"/>
        <v>0.76569037656903771</v>
      </c>
    </row>
    <row r="166" spans="2:7">
      <c r="B166">
        <v>0.69387755102040816</v>
      </c>
      <c r="C166">
        <v>6.7782426778242671E-2</v>
      </c>
      <c r="D166">
        <f t="shared" si="28"/>
        <v>-0.36545977349446523</v>
      </c>
      <c r="E166">
        <f t="shared" si="29"/>
        <v>-2.6914523096931724</v>
      </c>
      <c r="F166">
        <f t="shared" si="30"/>
        <v>-2.6914523096931724</v>
      </c>
      <c r="G166">
        <f t="shared" si="32"/>
        <v>0.81171548117154813</v>
      </c>
    </row>
    <row r="167" spans="2:7">
      <c r="B167">
        <v>0.74829931972789121</v>
      </c>
      <c r="C167">
        <v>7.0292887029288709E-2</v>
      </c>
      <c r="D167">
        <f t="shared" si="28"/>
        <v>-0.28995222098632001</v>
      </c>
      <c r="E167">
        <f t="shared" si="29"/>
        <v>-2.6550846655222973</v>
      </c>
      <c r="F167">
        <f t="shared" si="30"/>
        <v>-2.6550846655222973</v>
      </c>
      <c r="G167">
        <f t="shared" si="32"/>
        <v>0.84518828451882844</v>
      </c>
    </row>
    <row r="168" spans="2:7">
      <c r="B168">
        <v>0.80952380952380953</v>
      </c>
      <c r="C168">
        <v>6.610878661087867E-2</v>
      </c>
      <c r="D168">
        <f t="shared" si="28"/>
        <v>-0.2113090936672069</v>
      </c>
      <c r="E168">
        <f t="shared" si="29"/>
        <v>-2.7164536118985896</v>
      </c>
      <c r="F168">
        <f t="shared" si="30"/>
        <v>-2.7164536118985896</v>
      </c>
      <c r="G168">
        <f t="shared" si="32"/>
        <v>0.88284518828451886</v>
      </c>
    </row>
    <row r="169" spans="2:7">
      <c r="B169">
        <v>0.8571428571428571</v>
      </c>
      <c r="C169">
        <v>5.7740585774058578E-2</v>
      </c>
      <c r="D169">
        <f t="shared" si="28"/>
        <v>-0.15415067982725836</v>
      </c>
      <c r="E169">
        <f t="shared" si="29"/>
        <v>-2.8517949597683518</v>
      </c>
      <c r="F169">
        <f t="shared" si="30"/>
        <v>-2.8517949597683518</v>
      </c>
      <c r="G169">
        <f t="shared" si="32"/>
        <v>0.91213389121338917</v>
      </c>
    </row>
    <row r="170" spans="2:7">
      <c r="B170">
        <v>0.89795918367346939</v>
      </c>
      <c r="C170">
        <v>6.5271966527196648E-2</v>
      </c>
      <c r="D170">
        <f t="shared" si="28"/>
        <v>-0.10763066419236544</v>
      </c>
      <c r="E170">
        <f t="shared" si="29"/>
        <v>-2.7291926376760194</v>
      </c>
      <c r="F170">
        <f t="shared" si="30"/>
        <v>-2.7291926376760194</v>
      </c>
      <c r="G170">
        <f t="shared" si="32"/>
        <v>0.93723849372384938</v>
      </c>
    </row>
    <row r="171" spans="2:7">
      <c r="B171">
        <v>0.93197278911564629</v>
      </c>
      <c r="C171">
        <v>5.3556485355648539E-2</v>
      </c>
      <c r="D171">
        <f t="shared" si="28"/>
        <v>-7.0451660950611353E-2</v>
      </c>
      <c r="E171">
        <f t="shared" si="29"/>
        <v>-2.9270183810059391</v>
      </c>
      <c r="F171">
        <f t="shared" si="30"/>
        <v>-2.9270183810059391</v>
      </c>
      <c r="G171">
        <f t="shared" si="32"/>
        <v>0.95815899581589958</v>
      </c>
    </row>
    <row r="172" spans="2:7">
      <c r="B172">
        <v>0.95918367346938771</v>
      </c>
      <c r="C172">
        <v>4.435146443514644E-2</v>
      </c>
      <c r="D172">
        <f t="shared" si="28"/>
        <v>-4.1672696400568074E-2</v>
      </c>
      <c r="E172">
        <f t="shared" si="29"/>
        <v>-3.1156095508134891</v>
      </c>
      <c r="F172">
        <f t="shared" si="30"/>
        <v>-3.1156095508134891</v>
      </c>
      <c r="G172">
        <f t="shared" si="32"/>
        <v>0.97489539748953979</v>
      </c>
    </row>
    <row r="173" spans="2:7">
      <c r="B173">
        <v>0.97278911564625847</v>
      </c>
      <c r="C173">
        <v>3.0962343096234312E-2</v>
      </c>
      <c r="D173">
        <f t="shared" si="28"/>
        <v>-2.7587956518829053E-2</v>
      </c>
      <c r="E173">
        <f t="shared" si="29"/>
        <v>-3.4749835517213867</v>
      </c>
      <c r="F173">
        <f t="shared" si="30"/>
        <v>-3.4749835517213867</v>
      </c>
      <c r="G173">
        <f t="shared" si="32"/>
        <v>0.98326359832635979</v>
      </c>
    </row>
    <row r="174" spans="2:7">
      <c r="B174">
        <v>0.98639455782312924</v>
      </c>
      <c r="C174">
        <v>1.8410041841004185E-2</v>
      </c>
      <c r="D174">
        <f t="shared" si="28"/>
        <v>-1.3698844358161915E-2</v>
      </c>
      <c r="E174">
        <f t="shared" si="29"/>
        <v>-3.994859011007295</v>
      </c>
      <c r="F174">
        <f t="shared" si="30"/>
        <v>-3.994859011007295</v>
      </c>
      <c r="G174">
        <f t="shared" si="32"/>
        <v>0.99163179916317989</v>
      </c>
    </row>
    <row r="175" spans="2:7">
      <c r="B175">
        <v>0</v>
      </c>
      <c r="C175">
        <v>9.6470588235294114E-2</v>
      </c>
      <c r="D175" t="str">
        <f t="shared" si="28"/>
        <v/>
      </c>
      <c r="E175">
        <f t="shared" si="29"/>
        <v>-2.3385171022201092</v>
      </c>
      <c r="F175" t="str">
        <f t="shared" si="30"/>
        <v/>
      </c>
      <c r="G175">
        <f>(B175*($C$11-$G$11)+$G$11)/$C$11</f>
        <v>0.41176470588235292</v>
      </c>
    </row>
    <row r="176" spans="2:7">
      <c r="B176">
        <v>0.09</v>
      </c>
      <c r="C176">
        <v>9.6470588235294114E-2</v>
      </c>
      <c r="D176">
        <f t="shared" si="28"/>
        <v>-2.4079456086518722</v>
      </c>
      <c r="E176">
        <f t="shared" si="29"/>
        <v>-2.3385171022201092</v>
      </c>
      <c r="F176">
        <f t="shared" si="30"/>
        <v>-2.3385171022201092</v>
      </c>
      <c r="G176">
        <f t="shared" ref="G176:G185" si="33">(B176*($C$11-$G$11)+$G$11)/$C$11</f>
        <v>0.46470588235294119</v>
      </c>
    </row>
    <row r="177" spans="2:7">
      <c r="B177">
        <v>0.22</v>
      </c>
      <c r="C177">
        <v>0.12</v>
      </c>
      <c r="D177">
        <f t="shared" si="28"/>
        <v>-1.5141277326297755</v>
      </c>
      <c r="E177">
        <f t="shared" si="29"/>
        <v>-2.120263536200091</v>
      </c>
      <c r="F177">
        <f t="shared" si="30"/>
        <v>-2.120263536200091</v>
      </c>
      <c r="G177">
        <f t="shared" si="33"/>
        <v>0.54117647058823526</v>
      </c>
    </row>
    <row r="178" spans="2:7">
      <c r="B178">
        <v>0.46</v>
      </c>
      <c r="C178">
        <v>0.1376470588235294</v>
      </c>
      <c r="D178">
        <f t="shared" si="28"/>
        <v>-0.77652878949899629</v>
      </c>
      <c r="E178">
        <f t="shared" si="29"/>
        <v>-1.983062414686606</v>
      </c>
      <c r="F178">
        <f t="shared" si="30"/>
        <v>-1.983062414686606</v>
      </c>
      <c r="G178">
        <f t="shared" si="33"/>
        <v>0.68235294117647061</v>
      </c>
    </row>
    <row r="179" spans="2:7">
      <c r="B179">
        <v>0.6</v>
      </c>
      <c r="C179">
        <v>7.6470588235294124E-2</v>
      </c>
      <c r="D179">
        <f t="shared" si="28"/>
        <v>-0.51082562376599072</v>
      </c>
      <c r="E179">
        <f t="shared" si="29"/>
        <v>-2.5708490795887249</v>
      </c>
      <c r="F179">
        <f t="shared" si="30"/>
        <v>-2.5708490795887249</v>
      </c>
      <c r="G179">
        <f t="shared" si="33"/>
        <v>0.76470588235294112</v>
      </c>
    </row>
    <row r="180" spans="2:7">
      <c r="B180">
        <v>0.71</v>
      </c>
      <c r="C180">
        <v>0.10705882352941176</v>
      </c>
      <c r="D180">
        <f t="shared" si="28"/>
        <v>-0.34249030894677601</v>
      </c>
      <c r="E180">
        <f t="shared" si="29"/>
        <v>-2.2343768429675119</v>
      </c>
      <c r="F180">
        <f t="shared" si="30"/>
        <v>-2.2343768429675119</v>
      </c>
      <c r="G180">
        <f t="shared" si="33"/>
        <v>0.8294117647058824</v>
      </c>
    </row>
    <row r="181" spans="2:7">
      <c r="B181">
        <v>0.81</v>
      </c>
      <c r="C181">
        <v>9.1764705882352943E-2</v>
      </c>
      <c r="D181">
        <f t="shared" si="28"/>
        <v>-0.21072103131565253</v>
      </c>
      <c r="E181">
        <f t="shared" si="29"/>
        <v>-2.3885275227947704</v>
      </c>
      <c r="F181">
        <f t="shared" si="30"/>
        <v>-2.3885275227947704</v>
      </c>
      <c r="G181">
        <f t="shared" si="33"/>
        <v>0.88823529411764701</v>
      </c>
    </row>
    <row r="182" spans="2:7">
      <c r="B182">
        <v>0.89</v>
      </c>
      <c r="C182">
        <v>9.058823529411765E-2</v>
      </c>
      <c r="D182">
        <f t="shared" si="28"/>
        <v>-0.11653381625595151</v>
      </c>
      <c r="E182">
        <f t="shared" si="29"/>
        <v>-2.4014309276306784</v>
      </c>
      <c r="F182">
        <f t="shared" si="30"/>
        <v>-2.4014309276306784</v>
      </c>
      <c r="G182">
        <f t="shared" si="33"/>
        <v>0.93529411764705883</v>
      </c>
    </row>
    <row r="183" spans="2:7">
      <c r="B183">
        <v>0.94</v>
      </c>
      <c r="C183">
        <v>6.5882352941176461E-2</v>
      </c>
      <c r="D183">
        <f t="shared" si="28"/>
        <v>-6.1875403718087529E-2</v>
      </c>
      <c r="E183">
        <f t="shared" si="29"/>
        <v>-2.7198846587492129</v>
      </c>
      <c r="F183">
        <f t="shared" si="30"/>
        <v>-2.7198846587492129</v>
      </c>
      <c r="G183">
        <f t="shared" si="33"/>
        <v>0.96470588235294119</v>
      </c>
    </row>
    <row r="184" spans="2:7">
      <c r="B184">
        <v>0.98</v>
      </c>
      <c r="C184">
        <v>0.04</v>
      </c>
      <c r="D184">
        <f t="shared" si="28"/>
        <v>-2.0202707317519466E-2</v>
      </c>
      <c r="E184">
        <f t="shared" si="29"/>
        <v>-3.2188758248682006</v>
      </c>
      <c r="F184">
        <f t="shared" si="30"/>
        <v>-3.2188758248682006</v>
      </c>
      <c r="G184">
        <f t="shared" si="33"/>
        <v>0.9882352941176471</v>
      </c>
    </row>
    <row r="185" spans="2:7">
      <c r="B185">
        <v>0.99</v>
      </c>
      <c r="C185">
        <v>2.1176470588235293E-2</v>
      </c>
      <c r="D185">
        <f t="shared" si="28"/>
        <v>-1.0050335853501451E-2</v>
      </c>
      <c r="E185">
        <f t="shared" si="29"/>
        <v>-3.8548645915881976</v>
      </c>
      <c r="F185">
        <f t="shared" si="30"/>
        <v>-3.8548645915881976</v>
      </c>
      <c r="G185">
        <f t="shared" si="33"/>
        <v>0.99411764705882355</v>
      </c>
    </row>
    <row r="186" spans="2:7">
      <c r="B186">
        <v>0</v>
      </c>
      <c r="C186">
        <v>9.4897959183673483E-2</v>
      </c>
      <c r="D186" t="str">
        <f t="shared" si="28"/>
        <v/>
      </c>
      <c r="E186">
        <f t="shared" si="29"/>
        <v>-2.3549530785113615</v>
      </c>
      <c r="F186" t="str">
        <f t="shared" si="30"/>
        <v/>
      </c>
      <c r="G186">
        <f>(B186*($C$12-$G$12)+$G$12)/$C$12</f>
        <v>0.38775510204081631</v>
      </c>
    </row>
    <row r="187" spans="2:7">
      <c r="B187">
        <v>0.17499999999999999</v>
      </c>
      <c r="C187">
        <v>8.673469387755102E-2</v>
      </c>
      <c r="D187">
        <f t="shared" si="28"/>
        <v>-1.742969305058623</v>
      </c>
      <c r="E187">
        <f t="shared" si="29"/>
        <v>-2.4449013151743011</v>
      </c>
      <c r="F187">
        <f t="shared" si="30"/>
        <v>-2.4449013151743011</v>
      </c>
      <c r="G187">
        <f t="shared" ref="G187:G200" si="34">(B187*($C$12-$G$12)+$G$12)/$C$12</f>
        <v>0.49489795918367346</v>
      </c>
    </row>
    <row r="188" spans="2:7">
      <c r="B188">
        <v>0.2</v>
      </c>
      <c r="C188">
        <v>0.10408163265306122</v>
      </c>
      <c r="D188">
        <f t="shared" si="28"/>
        <v>-1.6094379124341003</v>
      </c>
      <c r="E188">
        <f t="shared" si="29"/>
        <v>-2.2625797583803466</v>
      </c>
      <c r="F188">
        <f t="shared" si="30"/>
        <v>-2.2625797583803466</v>
      </c>
      <c r="G188">
        <f t="shared" si="34"/>
        <v>0.51020408163265307</v>
      </c>
    </row>
    <row r="189" spans="2:7">
      <c r="B189">
        <v>0.3</v>
      </c>
      <c r="C189">
        <v>9.6938775510204078E-2</v>
      </c>
      <c r="D189">
        <f t="shared" si="28"/>
        <v>-1.2039728043259361</v>
      </c>
      <c r="E189">
        <f t="shared" si="29"/>
        <v>-2.333675680064077</v>
      </c>
      <c r="F189">
        <f t="shared" si="30"/>
        <v>-2.333675680064077</v>
      </c>
      <c r="G189">
        <f t="shared" si="34"/>
        <v>0.5714285714285714</v>
      </c>
    </row>
    <row r="190" spans="2:7">
      <c r="B190">
        <v>0.43333333333333335</v>
      </c>
      <c r="C190">
        <v>0.11224489795918367</v>
      </c>
      <c r="D190">
        <f t="shared" si="28"/>
        <v>-0.83624802420061861</v>
      </c>
      <c r="E190">
        <f t="shared" si="29"/>
        <v>-2.1870722058722012</v>
      </c>
      <c r="F190">
        <f t="shared" si="30"/>
        <v>-2.1870722058722012</v>
      </c>
      <c r="G190">
        <f t="shared" si="34"/>
        <v>0.65306122448979587</v>
      </c>
    </row>
    <row r="191" spans="2:7">
      <c r="B191">
        <v>0.45833333333333331</v>
      </c>
      <c r="C191">
        <v>0.10408163265306122</v>
      </c>
      <c r="D191">
        <f t="shared" si="28"/>
        <v>-0.78015855754957508</v>
      </c>
      <c r="E191">
        <f t="shared" si="29"/>
        <v>-2.2625797583803466</v>
      </c>
      <c r="F191">
        <f t="shared" si="30"/>
        <v>-2.2625797583803466</v>
      </c>
      <c r="G191">
        <f t="shared" si="34"/>
        <v>0.66836734693877553</v>
      </c>
    </row>
    <row r="192" spans="2:7">
      <c r="B192">
        <v>0.59166666666666667</v>
      </c>
      <c r="C192">
        <v>0.10102040816326531</v>
      </c>
      <c r="D192">
        <f t="shared" si="28"/>
        <v>-0.52481186574073058</v>
      </c>
      <c r="E192">
        <f t="shared" si="29"/>
        <v>-2.2924327215300275</v>
      </c>
      <c r="F192">
        <f t="shared" si="30"/>
        <v>-2.2924327215300275</v>
      </c>
      <c r="G192">
        <f t="shared" si="34"/>
        <v>0.75</v>
      </c>
    </row>
    <row r="193" spans="2:7">
      <c r="B193">
        <v>0.66666666666666663</v>
      </c>
      <c r="C193">
        <v>9.4897959183673483E-2</v>
      </c>
      <c r="D193">
        <f t="shared" si="28"/>
        <v>-0.40546510810816444</v>
      </c>
      <c r="E193">
        <f t="shared" si="29"/>
        <v>-2.3549530785113615</v>
      </c>
      <c r="F193">
        <f t="shared" si="30"/>
        <v>-2.3549530785113615</v>
      </c>
      <c r="G193">
        <f t="shared" si="34"/>
        <v>0.79591836734693877</v>
      </c>
    </row>
    <row r="194" spans="2:7">
      <c r="B194">
        <v>0.75</v>
      </c>
      <c r="C194">
        <v>9.7959183673469383E-2</v>
      </c>
      <c r="D194">
        <f t="shared" si="28"/>
        <v>-0.2876820724517809</v>
      </c>
      <c r="E194">
        <f t="shared" si="29"/>
        <v>-2.3232043801967812</v>
      </c>
      <c r="F194">
        <f t="shared" si="30"/>
        <v>-2.3232043801967812</v>
      </c>
      <c r="G194">
        <f t="shared" si="34"/>
        <v>0.84693877551020413</v>
      </c>
    </row>
    <row r="195" spans="2:7">
      <c r="B195">
        <v>0.7583333333333333</v>
      </c>
      <c r="C195">
        <v>8.8775510204081629E-2</v>
      </c>
      <c r="D195">
        <f t="shared" ref="D195:D215" si="35">IF(B195=0,"",LN(B195))</f>
        <v>-0.27663223626519601</v>
      </c>
      <c r="E195">
        <f t="shared" ref="E195:E215" si="36">LN(C195)</f>
        <v>-2.4216444530100341</v>
      </c>
      <c r="F195">
        <f t="shared" ref="F195:F215" si="37">IF(D195="","",E195)</f>
        <v>-2.4216444530100341</v>
      </c>
      <c r="G195">
        <f t="shared" si="34"/>
        <v>0.85204081632653061</v>
      </c>
    </row>
    <row r="196" spans="2:7">
      <c r="B196">
        <v>0.85</v>
      </c>
      <c r="C196">
        <v>7.040816326530612E-2</v>
      </c>
      <c r="D196">
        <f t="shared" si="35"/>
        <v>-0.16251892949777494</v>
      </c>
      <c r="E196">
        <f t="shared" si="36"/>
        <v>-2.6534460670673581</v>
      </c>
      <c r="F196">
        <f t="shared" si="37"/>
        <v>-2.6534460670673581</v>
      </c>
      <c r="G196">
        <f t="shared" si="34"/>
        <v>0.90816326530612246</v>
      </c>
    </row>
    <row r="197" spans="2:7">
      <c r="B197">
        <v>0.875</v>
      </c>
      <c r="C197">
        <v>6.6326530612244902E-2</v>
      </c>
      <c r="D197">
        <f t="shared" si="35"/>
        <v>-0.13353139262452263</v>
      </c>
      <c r="E197">
        <f t="shared" si="36"/>
        <v>-2.7131653017689805</v>
      </c>
      <c r="F197">
        <f t="shared" si="37"/>
        <v>-2.7131653017689805</v>
      </c>
      <c r="G197">
        <f t="shared" si="34"/>
        <v>0.92346938775510201</v>
      </c>
    </row>
    <row r="198" spans="2:7">
      <c r="B198">
        <v>0.90833333333333333</v>
      </c>
      <c r="C198">
        <v>5.7142857142857141E-2</v>
      </c>
      <c r="D198">
        <f t="shared" si="35"/>
        <v>-9.6143860552902305E-2</v>
      </c>
      <c r="E198">
        <f t="shared" si="36"/>
        <v>-2.8622008809294686</v>
      </c>
      <c r="F198">
        <f t="shared" si="37"/>
        <v>-2.8622008809294686</v>
      </c>
      <c r="G198">
        <f t="shared" si="34"/>
        <v>0.94387755102040816</v>
      </c>
    </row>
    <row r="199" spans="2:7">
      <c r="B199">
        <v>0.94166666666666665</v>
      </c>
      <c r="C199">
        <v>3.9795918367346937E-2</v>
      </c>
      <c r="D199">
        <f t="shared" si="35"/>
        <v>-6.0103924069705439E-2</v>
      </c>
      <c r="E199">
        <f t="shared" si="36"/>
        <v>-3.223990925534971</v>
      </c>
      <c r="F199">
        <f t="shared" si="37"/>
        <v>-3.223990925534971</v>
      </c>
      <c r="G199">
        <f t="shared" si="34"/>
        <v>0.9642857142857143</v>
      </c>
    </row>
    <row r="200" spans="2:7">
      <c r="B200">
        <v>0.96666666666666667</v>
      </c>
      <c r="C200">
        <v>1.9387755102040816E-2</v>
      </c>
      <c r="D200">
        <f t="shared" si="35"/>
        <v>-3.3901551675681339E-2</v>
      </c>
      <c r="E200">
        <f t="shared" si="36"/>
        <v>-3.9431135924981771</v>
      </c>
      <c r="F200">
        <f t="shared" si="37"/>
        <v>-3.9431135924981771</v>
      </c>
      <c r="G200">
        <f t="shared" si="34"/>
        <v>0.97959183673469385</v>
      </c>
    </row>
    <row r="201" spans="2:7">
      <c r="B201">
        <v>0</v>
      </c>
      <c r="C201">
        <v>0.15748031496062992</v>
      </c>
      <c r="D201" t="str">
        <f t="shared" si="35"/>
        <v/>
      </c>
      <c r="E201">
        <f t="shared" si="36"/>
        <v>-1.8484548129046003</v>
      </c>
      <c r="F201" t="str">
        <f t="shared" si="37"/>
        <v/>
      </c>
      <c r="G201">
        <f>(B201*($C$13-$G$13)+$G$13)/$C$13</f>
        <v>0.43307086614173229</v>
      </c>
    </row>
    <row r="202" spans="2:7">
      <c r="B202">
        <v>0.10416666666666667</v>
      </c>
      <c r="C202">
        <v>0.13700787401574802</v>
      </c>
      <c r="D202">
        <f t="shared" si="35"/>
        <v>-2.2617630984737906</v>
      </c>
      <c r="E202">
        <f t="shared" si="36"/>
        <v>-1.987716880238108</v>
      </c>
      <c r="F202">
        <f t="shared" si="37"/>
        <v>-1.987716880238108</v>
      </c>
      <c r="G202">
        <f t="shared" ref="G202:G215" si="38">(B202*($C$13-$G$13)+$G$13)/$C$13</f>
        <v>0.49212598425196852</v>
      </c>
    </row>
    <row r="203" spans="2:7">
      <c r="B203">
        <v>0.2361111111111111</v>
      </c>
      <c r="C203">
        <v>0.15118110236220472</v>
      </c>
      <c r="D203">
        <f t="shared" si="35"/>
        <v>-1.4434527749598391</v>
      </c>
      <c r="E203">
        <f t="shared" si="36"/>
        <v>-1.8892768074248554</v>
      </c>
      <c r="F203">
        <f t="shared" si="37"/>
        <v>-1.8892768074248554</v>
      </c>
      <c r="G203">
        <f t="shared" si="38"/>
        <v>0.56692913385826771</v>
      </c>
    </row>
    <row r="204" spans="2:7">
      <c r="B204">
        <v>0.34027777777777779</v>
      </c>
      <c r="C204">
        <v>0.14094488188976376</v>
      </c>
      <c r="D204">
        <f t="shared" si="35"/>
        <v>-1.077993001465374</v>
      </c>
      <c r="E204">
        <f t="shared" si="36"/>
        <v>-1.9593863736118822</v>
      </c>
      <c r="F204">
        <f t="shared" si="37"/>
        <v>-1.9593863736118822</v>
      </c>
      <c r="G204">
        <f t="shared" si="38"/>
        <v>0.62598425196850394</v>
      </c>
    </row>
    <row r="205" spans="2:7">
      <c r="B205">
        <v>0.4375</v>
      </c>
      <c r="C205">
        <v>0.11811023622047244</v>
      </c>
      <c r="D205">
        <f t="shared" si="35"/>
        <v>-0.82667857318446791</v>
      </c>
      <c r="E205">
        <f t="shared" si="36"/>
        <v>-2.1361368853563811</v>
      </c>
      <c r="F205">
        <f t="shared" si="37"/>
        <v>-2.1361368853563811</v>
      </c>
      <c r="G205">
        <f t="shared" si="38"/>
        <v>0.68110236220472442</v>
      </c>
    </row>
    <row r="206" spans="2:7">
      <c r="B206">
        <v>0.53472222222222221</v>
      </c>
      <c r="C206">
        <v>0.11653543307086615</v>
      </c>
      <c r="D206">
        <f t="shared" si="35"/>
        <v>-0.62600787772231681</v>
      </c>
      <c r="E206">
        <f t="shared" si="36"/>
        <v>-2.149559905688522</v>
      </c>
      <c r="F206">
        <f t="shared" si="37"/>
        <v>-2.149559905688522</v>
      </c>
      <c r="G206">
        <f t="shared" si="38"/>
        <v>0.73622047244094491</v>
      </c>
    </row>
    <row r="207" spans="2:7">
      <c r="B207">
        <v>0.63194444444444442</v>
      </c>
      <c r="C207">
        <v>0.10314960629921259</v>
      </c>
      <c r="D207">
        <f t="shared" si="35"/>
        <v>-0.45895379305915063</v>
      </c>
      <c r="E207">
        <f t="shared" si="36"/>
        <v>-2.2715748562514855</v>
      </c>
      <c r="F207">
        <f t="shared" si="37"/>
        <v>-2.2715748562514855</v>
      </c>
      <c r="G207">
        <f t="shared" si="38"/>
        <v>0.79133858267716539</v>
      </c>
    </row>
    <row r="208" spans="2:7">
      <c r="B208">
        <v>0.72222222222222221</v>
      </c>
      <c r="C208">
        <v>0.10078740157480316</v>
      </c>
      <c r="D208">
        <f t="shared" si="35"/>
        <v>-0.325422400434628</v>
      </c>
      <c r="E208">
        <f t="shared" si="36"/>
        <v>-2.2947419155330198</v>
      </c>
      <c r="F208">
        <f t="shared" si="37"/>
        <v>-2.2947419155330198</v>
      </c>
      <c r="G208">
        <f t="shared" si="38"/>
        <v>0.84251968503937003</v>
      </c>
    </row>
    <row r="209" spans="2:7">
      <c r="B209">
        <v>0.79861111111111116</v>
      </c>
      <c r="C209">
        <v>8.7401574803149598E-2</v>
      </c>
      <c r="D209">
        <f t="shared" si="35"/>
        <v>-0.2248811712127505</v>
      </c>
      <c r="E209">
        <f t="shared" si="36"/>
        <v>-2.4372419781403027</v>
      </c>
      <c r="F209">
        <f t="shared" si="37"/>
        <v>-2.4372419781403027</v>
      </c>
      <c r="G209">
        <f t="shared" si="38"/>
        <v>0.88582677165354329</v>
      </c>
    </row>
    <row r="210" spans="2:7">
      <c r="B210">
        <v>0.84722222222222221</v>
      </c>
      <c r="C210">
        <v>7.9527559055118102E-2</v>
      </c>
      <c r="D210">
        <f t="shared" si="35"/>
        <v>-0.16579225484274407</v>
      </c>
      <c r="E210">
        <f t="shared" si="36"/>
        <v>-2.5316516626113774</v>
      </c>
      <c r="F210">
        <f t="shared" si="37"/>
        <v>-2.5316516626113774</v>
      </c>
      <c r="G210">
        <f t="shared" si="38"/>
        <v>0.91338582677165359</v>
      </c>
    </row>
    <row r="211" spans="2:7">
      <c r="B211">
        <v>0.89583333333333337</v>
      </c>
      <c r="C211">
        <v>7.4015748031496062E-2</v>
      </c>
      <c r="D211">
        <f t="shared" si="35"/>
        <v>-0.11000089521432846</v>
      </c>
      <c r="E211">
        <f t="shared" si="36"/>
        <v>-2.6034773971826333</v>
      </c>
      <c r="F211">
        <f t="shared" si="37"/>
        <v>-2.6034773971826333</v>
      </c>
      <c r="G211">
        <f t="shared" si="38"/>
        <v>0.94094488188976377</v>
      </c>
    </row>
    <row r="212" spans="2:7">
      <c r="B212">
        <v>0.93055555555555558</v>
      </c>
      <c r="C212">
        <v>5.5905511811023621E-2</v>
      </c>
      <c r="D212">
        <f t="shared" si="35"/>
        <v>-7.1973499625089227E-2</v>
      </c>
      <c r="E212">
        <f t="shared" si="36"/>
        <v>-2.8840923024113216</v>
      </c>
      <c r="F212">
        <f t="shared" si="37"/>
        <v>-2.8840923024113216</v>
      </c>
      <c r="G212">
        <f t="shared" si="38"/>
        <v>0.96062992125984248</v>
      </c>
    </row>
    <row r="213" spans="2:7">
      <c r="B213">
        <v>0.96527777777777779</v>
      </c>
      <c r="C213">
        <v>3.5433070866141732E-2</v>
      </c>
      <c r="D213">
        <f t="shared" si="35"/>
        <v>-3.5339366445308849E-2</v>
      </c>
      <c r="E213">
        <f t="shared" si="36"/>
        <v>-3.340109689682317</v>
      </c>
      <c r="F213">
        <f t="shared" si="37"/>
        <v>-3.340109689682317</v>
      </c>
      <c r="G213">
        <f t="shared" si="38"/>
        <v>0.98031496062992129</v>
      </c>
    </row>
    <row r="214" spans="2:7">
      <c r="B214">
        <v>0.98611111111111116</v>
      </c>
      <c r="C214">
        <v>2.1259842519685039E-2</v>
      </c>
      <c r="D214">
        <f t="shared" si="35"/>
        <v>-1.3986241974739839E-2</v>
      </c>
      <c r="E214">
        <f t="shared" si="36"/>
        <v>-3.850935313448308</v>
      </c>
      <c r="F214">
        <f t="shared" si="37"/>
        <v>-3.850935313448308</v>
      </c>
      <c r="G214">
        <f t="shared" si="38"/>
        <v>0.99212598425196852</v>
      </c>
    </row>
    <row r="215" spans="2:7">
      <c r="B215">
        <v>1</v>
      </c>
      <c r="C215">
        <v>1.1811023622047244E-2</v>
      </c>
      <c r="D215">
        <f t="shared" si="35"/>
        <v>0</v>
      </c>
      <c r="E215">
        <f t="shared" si="36"/>
        <v>-4.4387219783504266</v>
      </c>
      <c r="F215">
        <f t="shared" si="37"/>
        <v>-4.4387219783504266</v>
      </c>
      <c r="G215">
        <f t="shared" si="38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V140"/>
  <sheetViews>
    <sheetView zoomScaleNormal="100" workbookViewId="0">
      <selection activeCell="B1" sqref="B1"/>
    </sheetView>
  </sheetViews>
  <sheetFormatPr defaultRowHeight="15"/>
  <cols>
    <col min="1" max="1" width="6.7109375" style="24" customWidth="1"/>
    <col min="2" max="5" width="19.7109375" style="25" customWidth="1"/>
    <col min="7" max="8" width="12" bestFit="1" customWidth="1"/>
    <col min="13" max="13" width="13.42578125" bestFit="1" customWidth="1"/>
    <col min="15" max="15" width="5.5703125" style="37" bestFit="1" customWidth="1"/>
    <col min="16" max="18" width="4.5703125" style="37" bestFit="1" customWidth="1"/>
    <col min="40" max="40" width="11.85546875" bestFit="1" customWidth="1"/>
    <col min="41" max="42" width="17.5703125" bestFit="1" customWidth="1"/>
    <col min="43" max="43" width="16.7109375" bestFit="1" customWidth="1"/>
    <col min="44" max="44" width="17.5703125" bestFit="1" customWidth="1"/>
    <col min="45" max="45" width="16.7109375" bestFit="1" customWidth="1"/>
    <col min="46" max="46" width="17.5703125" bestFit="1" customWidth="1"/>
    <col min="47" max="47" width="16.7109375" bestFit="1" customWidth="1"/>
    <col min="48" max="48" width="17.5703125" bestFit="1" customWidth="1"/>
    <col min="49" max="50" width="14.42578125" bestFit="1" customWidth="1"/>
    <col min="52" max="52" width="14.140625" bestFit="1" customWidth="1"/>
    <col min="53" max="53" width="14.42578125" bestFit="1" customWidth="1"/>
    <col min="55" max="55" width="14.42578125" bestFit="1" customWidth="1"/>
    <col min="57" max="57" width="14.42578125" bestFit="1" customWidth="1"/>
    <col min="59" max="59" width="13.7109375" bestFit="1" customWidth="1"/>
    <col min="61" max="61" width="14.42578125" bestFit="1" customWidth="1"/>
    <col min="64" max="64" width="14.85546875" bestFit="1" customWidth="1"/>
    <col min="65" max="65" width="14.42578125" bestFit="1" customWidth="1"/>
    <col min="67" max="67" width="13.7109375" bestFit="1" customWidth="1"/>
    <col min="69" max="69" width="14.42578125" bestFit="1" customWidth="1"/>
    <col min="71" max="71" width="13.7109375" bestFit="1" customWidth="1"/>
    <col min="73" max="73" width="14.42578125" bestFit="1" customWidth="1"/>
  </cols>
  <sheetData>
    <row r="1" spans="1:74" ht="161.25">
      <c r="A1" s="49" t="s">
        <v>61</v>
      </c>
      <c r="B1" s="45"/>
      <c r="C1" s="45"/>
      <c r="D1" s="45"/>
      <c r="E1" s="45"/>
      <c r="F1" s="1"/>
      <c r="G1" s="1"/>
      <c r="H1" s="1"/>
      <c r="I1" s="1"/>
      <c r="J1" s="1"/>
      <c r="K1" s="2"/>
      <c r="N1" s="35" t="s">
        <v>38</v>
      </c>
      <c r="O1" s="36" t="s">
        <v>39</v>
      </c>
      <c r="P1" s="36" t="s">
        <v>50</v>
      </c>
      <c r="Q1" s="36" t="s">
        <v>51</v>
      </c>
      <c r="R1" s="36" t="s">
        <v>52</v>
      </c>
      <c r="S1" s="36" t="s">
        <v>40</v>
      </c>
      <c r="T1" s="36" t="s">
        <v>41</v>
      </c>
      <c r="U1" s="36" t="s">
        <v>42</v>
      </c>
      <c r="V1" s="36"/>
      <c r="AN1" s="9" t="s">
        <v>59</v>
      </c>
      <c r="AO1" s="1"/>
      <c r="AP1" s="45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2"/>
    </row>
    <row r="2" spans="1:74">
      <c r="A2" s="50" t="s">
        <v>60</v>
      </c>
      <c r="B2" s="27"/>
      <c r="C2" s="27"/>
      <c r="D2" s="27"/>
      <c r="E2" s="27"/>
      <c r="F2" s="11"/>
      <c r="G2" s="11"/>
      <c r="H2" s="11"/>
      <c r="I2" s="11"/>
      <c r="J2" s="11"/>
      <c r="K2" s="14"/>
      <c r="N2">
        <v>1</v>
      </c>
      <c r="O2" s="46">
        <f>SUM(I7:I9)</f>
        <v>0.13483118675038147</v>
      </c>
      <c r="P2" s="37">
        <f>K7</f>
        <v>7.2436500137544241E-2</v>
      </c>
      <c r="Q2" s="37">
        <f>K8</f>
        <v>6.9858512988545812E-2</v>
      </c>
      <c r="R2" s="37">
        <f>K9</f>
        <v>5.6718242664914258E-2</v>
      </c>
      <c r="S2">
        <v>7.8122737955799895E-2</v>
      </c>
      <c r="T2">
        <v>3.6012802786259665E-2</v>
      </c>
      <c r="U2">
        <v>2.0695646008321907E-2</v>
      </c>
      <c r="V2">
        <f>SUM(S2:U2)</f>
        <v>0.13483118675038147</v>
      </c>
      <c r="AN2" s="12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4"/>
    </row>
    <row r="3" spans="1:74">
      <c r="A3" s="48" t="s">
        <v>37</v>
      </c>
      <c r="B3" s="27"/>
      <c r="C3" s="27"/>
      <c r="D3" s="27"/>
      <c r="E3" s="27"/>
      <c r="F3" s="11"/>
      <c r="G3" s="11"/>
      <c r="H3" s="11"/>
      <c r="I3" s="11"/>
      <c r="J3" s="11"/>
      <c r="K3" s="14"/>
      <c r="N3">
        <v>2</v>
      </c>
      <c r="O3" s="46">
        <f>SUM(I20:I22)</f>
        <v>0.14579132970996553</v>
      </c>
      <c r="P3" s="37">
        <f>K20</f>
        <v>7.7235615811134403E-2</v>
      </c>
      <c r="Q3" s="37">
        <f>K21</f>
        <v>7.3082918349132289E-2</v>
      </c>
      <c r="R3" s="37">
        <f>K22</f>
        <v>6.3684472780802859E-2</v>
      </c>
      <c r="S3">
        <v>8.4442233420032903E-2</v>
      </c>
      <c r="T3">
        <v>4.2288352213528613E-2</v>
      </c>
      <c r="U3">
        <v>1.9060744076403978E-2</v>
      </c>
      <c r="V3">
        <f t="shared" ref="V3:V11" si="0">SUM(S3:U3)</f>
        <v>0.1457913297099655</v>
      </c>
      <c r="AN3" s="9" t="s">
        <v>43</v>
      </c>
      <c r="AO3" s="34"/>
      <c r="AP3" s="2"/>
      <c r="AQ3" s="34"/>
      <c r="AR3" s="2"/>
      <c r="AS3" s="34"/>
      <c r="AT3" s="2"/>
      <c r="AU3" s="34"/>
      <c r="AV3" s="2"/>
      <c r="AW3" s="1"/>
      <c r="AX3" s="2"/>
      <c r="AY3" s="11"/>
      <c r="AZ3" s="9" t="s">
        <v>49</v>
      </c>
      <c r="BA3" s="34"/>
      <c r="BB3" s="2"/>
      <c r="BC3" s="34"/>
      <c r="BD3" s="2"/>
      <c r="BE3" s="34"/>
      <c r="BF3" s="2"/>
      <c r="BG3" s="34"/>
      <c r="BH3" s="2"/>
      <c r="BI3" s="1"/>
      <c r="BJ3" s="2"/>
      <c r="BK3" s="11"/>
      <c r="BL3" s="9" t="s">
        <v>53</v>
      </c>
      <c r="BM3" s="34"/>
      <c r="BN3" s="2"/>
      <c r="BO3" s="34"/>
      <c r="BP3" s="2"/>
      <c r="BQ3" s="34"/>
      <c r="BR3" s="2"/>
      <c r="BS3" s="34"/>
      <c r="BT3" s="2"/>
      <c r="BU3" s="1"/>
      <c r="BV3" s="2"/>
    </row>
    <row r="4" spans="1:74">
      <c r="A4" s="48"/>
      <c r="B4" s="27"/>
      <c r="C4" s="27"/>
      <c r="D4" s="27"/>
      <c r="E4" s="27"/>
      <c r="F4" s="11"/>
      <c r="G4" s="11"/>
      <c r="H4" s="11"/>
      <c r="I4" s="11"/>
      <c r="J4" s="11"/>
      <c r="K4" s="14"/>
      <c r="N4">
        <v>3</v>
      </c>
      <c r="O4" s="46">
        <f>SUM(I33:I35)</f>
        <v>0.14977914447793991</v>
      </c>
      <c r="P4" s="37">
        <f>K33</f>
        <v>0.11836163677302856</v>
      </c>
      <c r="Q4" s="37">
        <f>K34</f>
        <v>0.10271453577056378</v>
      </c>
      <c r="R4" s="37">
        <f>K35</f>
        <v>0.10213578163525081</v>
      </c>
      <c r="S4">
        <v>8.2962518245901604E-2</v>
      </c>
      <c r="T4">
        <v>4.2630989917710541E-2</v>
      </c>
      <c r="U4">
        <v>2.4185636314327762E-2</v>
      </c>
      <c r="V4">
        <f t="shared" si="0"/>
        <v>0.14977914447793991</v>
      </c>
      <c r="AN4" s="17"/>
      <c r="AO4" s="17" t="s">
        <v>44</v>
      </c>
      <c r="AP4" s="47"/>
      <c r="AQ4" s="17" t="s">
        <v>45</v>
      </c>
      <c r="AR4" s="47"/>
      <c r="AS4" s="17" t="s">
        <v>46</v>
      </c>
      <c r="AT4" s="47"/>
      <c r="AU4" s="17" t="s">
        <v>47</v>
      </c>
      <c r="AV4" s="47"/>
      <c r="AW4" s="18" t="s">
        <v>48</v>
      </c>
      <c r="AX4" s="14"/>
      <c r="AY4" s="11"/>
      <c r="AZ4" s="12"/>
      <c r="BA4" s="17" t="s">
        <v>44</v>
      </c>
      <c r="BB4" s="47"/>
      <c r="BC4" s="17" t="s">
        <v>45</v>
      </c>
      <c r="BD4" s="47"/>
      <c r="BE4" s="17" t="s">
        <v>46</v>
      </c>
      <c r="BF4" s="47"/>
      <c r="BG4" s="17" t="s">
        <v>47</v>
      </c>
      <c r="BH4" s="47"/>
      <c r="BI4" s="18" t="s">
        <v>48</v>
      </c>
      <c r="BJ4" s="14"/>
      <c r="BK4" s="11"/>
      <c r="BL4" s="12"/>
      <c r="BM4" s="17" t="s">
        <v>44</v>
      </c>
      <c r="BN4" s="47"/>
      <c r="BO4" s="17" t="s">
        <v>45</v>
      </c>
      <c r="BP4" s="47"/>
      <c r="BQ4" s="17" t="s">
        <v>46</v>
      </c>
      <c r="BR4" s="47"/>
      <c r="BS4" s="17" t="s">
        <v>47</v>
      </c>
      <c r="BT4" s="47"/>
      <c r="BU4" s="18" t="s">
        <v>48</v>
      </c>
      <c r="BV4" s="14"/>
    </row>
    <row r="5" spans="1:74">
      <c r="A5" s="48" t="s">
        <v>32</v>
      </c>
      <c r="B5" s="27"/>
      <c r="C5" s="27"/>
      <c r="D5" s="27"/>
      <c r="E5" s="27"/>
      <c r="F5" s="11"/>
      <c r="G5" s="11"/>
      <c r="H5" s="11"/>
      <c r="I5" s="11"/>
      <c r="J5" s="11"/>
      <c r="K5" s="14"/>
      <c r="N5">
        <v>4</v>
      </c>
      <c r="O5" s="46">
        <f>SUM(I46:I48)</f>
        <v>9.9865587719900145E-2</v>
      </c>
      <c r="P5" s="37">
        <f>K46</f>
        <v>7.4557439003243894E-2</v>
      </c>
      <c r="Q5" s="37">
        <f>K47</f>
        <v>6.2019097603301467E-2</v>
      </c>
      <c r="R5" s="37">
        <f>K48</f>
        <v>5.3102910956542911E-2</v>
      </c>
      <c r="S5">
        <v>5.74828448710972E-2</v>
      </c>
      <c r="T5">
        <v>3.024895180898815E-2</v>
      </c>
      <c r="U5">
        <v>1.2133791039814792E-2</v>
      </c>
      <c r="V5">
        <f t="shared" si="0"/>
        <v>9.9865587719900145E-2</v>
      </c>
      <c r="AN5" s="26" t="s">
        <v>1</v>
      </c>
      <c r="AO5" s="42" t="s">
        <v>2</v>
      </c>
      <c r="AP5" s="30" t="s">
        <v>3</v>
      </c>
      <c r="AQ5" s="42" t="s">
        <v>2</v>
      </c>
      <c r="AR5" s="30" t="s">
        <v>3</v>
      </c>
      <c r="AS5" s="42" t="s">
        <v>2</v>
      </c>
      <c r="AT5" s="30" t="s">
        <v>3</v>
      </c>
      <c r="AU5" s="42" t="s">
        <v>2</v>
      </c>
      <c r="AV5" s="30" t="s">
        <v>3</v>
      </c>
      <c r="AW5" s="11" t="s">
        <v>2</v>
      </c>
      <c r="AX5" s="14" t="s">
        <v>3</v>
      </c>
      <c r="AY5" s="11"/>
      <c r="AZ5" s="12" t="s">
        <v>1</v>
      </c>
      <c r="BA5" s="12" t="s">
        <v>2</v>
      </c>
      <c r="BB5" s="14" t="s">
        <v>3</v>
      </c>
      <c r="BC5" s="12" t="s">
        <v>2</v>
      </c>
      <c r="BD5" s="14" t="s">
        <v>3</v>
      </c>
      <c r="BE5" s="12" t="s">
        <v>2</v>
      </c>
      <c r="BF5" s="14" t="s">
        <v>3</v>
      </c>
      <c r="BG5" s="12" t="s">
        <v>2</v>
      </c>
      <c r="BH5" s="14" t="s">
        <v>3</v>
      </c>
      <c r="BI5" s="11" t="s">
        <v>2</v>
      </c>
      <c r="BJ5" s="14" t="s">
        <v>3</v>
      </c>
      <c r="BK5" s="11"/>
      <c r="BL5" s="12" t="s">
        <v>1</v>
      </c>
      <c r="BM5" s="12" t="s">
        <v>2</v>
      </c>
      <c r="BN5" s="14" t="s">
        <v>3</v>
      </c>
      <c r="BO5" s="12" t="s">
        <v>2</v>
      </c>
      <c r="BP5" s="14" t="s">
        <v>3</v>
      </c>
      <c r="BQ5" s="12" t="s">
        <v>2</v>
      </c>
      <c r="BR5" s="14" t="s">
        <v>3</v>
      </c>
      <c r="BS5" s="12" t="s">
        <v>2</v>
      </c>
      <c r="BT5" s="14" t="s">
        <v>3</v>
      </c>
      <c r="BU5" s="11" t="s">
        <v>2</v>
      </c>
      <c r="BV5" s="14" t="s">
        <v>3</v>
      </c>
    </row>
    <row r="6" spans="1:74">
      <c r="A6" s="26" t="s">
        <v>1</v>
      </c>
      <c r="B6" s="27" t="s">
        <v>2</v>
      </c>
      <c r="C6" s="27" t="s">
        <v>3</v>
      </c>
      <c r="D6" s="27"/>
      <c r="E6" s="27"/>
      <c r="F6" s="11"/>
      <c r="G6" s="11" t="s">
        <v>4</v>
      </c>
      <c r="H6" s="11" t="s">
        <v>5</v>
      </c>
      <c r="I6" s="11"/>
      <c r="J6" s="11" t="s">
        <v>6</v>
      </c>
      <c r="K6" s="14"/>
      <c r="N6">
        <v>5</v>
      </c>
      <c r="O6" s="46">
        <f>SUM(I59:I61)</f>
        <v>7.2745703777350734E-2</v>
      </c>
      <c r="P6" s="37">
        <f>K59</f>
        <v>6.6528202691121835E-2</v>
      </c>
      <c r="Q6" s="37">
        <f>K60</f>
        <v>5.5174150251974682E-2</v>
      </c>
      <c r="R6" s="37">
        <f>K61</f>
        <v>4.7022793954733494E-2</v>
      </c>
      <c r="S6">
        <v>4.2217221737501573E-2</v>
      </c>
      <c r="T6">
        <v>2.0963399200000545E-2</v>
      </c>
      <c r="U6">
        <v>9.5650828398486116E-3</v>
      </c>
      <c r="V6">
        <f t="shared" si="0"/>
        <v>7.2745703777350734E-2</v>
      </c>
      <c r="AN6" s="26">
        <v>1</v>
      </c>
      <c r="AO6" s="42">
        <v>1487.5690865500001</v>
      </c>
      <c r="AP6" s="30">
        <v>-2540.4788159499999</v>
      </c>
      <c r="AQ6" s="42">
        <v>979.20251219500005</v>
      </c>
      <c r="AR6" s="30">
        <v>-1443.68793899</v>
      </c>
      <c r="AS6" s="42">
        <v>1229.2022271200001</v>
      </c>
      <c r="AT6" s="30">
        <v>-1972.63880077</v>
      </c>
      <c r="AU6" s="42">
        <v>991.03048558700004</v>
      </c>
      <c r="AV6" s="30">
        <v>-1271.4665308900001</v>
      </c>
      <c r="AW6" s="11">
        <v>1341.2830466600001</v>
      </c>
      <c r="AX6" s="14">
        <v>-2044.02360845</v>
      </c>
      <c r="AY6" s="11"/>
      <c r="AZ6" s="26">
        <v>1</v>
      </c>
      <c r="BA6" s="12">
        <v>1496.06132127</v>
      </c>
      <c r="BB6" s="14">
        <v>-1878.5709700800001</v>
      </c>
      <c r="BC6" s="12">
        <v>1133.13295322</v>
      </c>
      <c r="BD6" s="14">
        <v>-2137.4242914000001</v>
      </c>
      <c r="BE6" s="12">
        <v>1161.6723558399999</v>
      </c>
      <c r="BF6" s="14">
        <v>-1190.2697401600001</v>
      </c>
      <c r="BG6" s="12">
        <v>937.35435400599999</v>
      </c>
      <c r="BH6" s="14">
        <v>-1760.6914780899999</v>
      </c>
      <c r="BI6" s="11">
        <v>1347.1498504599999</v>
      </c>
      <c r="BJ6" s="14">
        <v>-1681.1341106499999</v>
      </c>
      <c r="BK6" s="11"/>
      <c r="BL6" s="26">
        <v>1</v>
      </c>
      <c r="BM6" s="12">
        <v>1499.6487036399999</v>
      </c>
      <c r="BN6" s="14">
        <v>-2275.4515515799999</v>
      </c>
      <c r="BO6" s="12">
        <v>1097.3586192099999</v>
      </c>
      <c r="BP6" s="14">
        <v>-1634.9897256199999</v>
      </c>
      <c r="BQ6" s="12">
        <v>1195.4293363100001</v>
      </c>
      <c r="BR6" s="14">
        <v>-1699.0359082099999</v>
      </c>
      <c r="BS6" s="12">
        <v>980.89964265000003</v>
      </c>
      <c r="BT6" s="14">
        <v>-1413.4549807400001</v>
      </c>
      <c r="BU6" s="11">
        <v>1363.5488189</v>
      </c>
      <c r="BV6" s="14">
        <v>-1930.7496063000001</v>
      </c>
    </row>
    <row r="7" spans="1:74">
      <c r="A7" s="26">
        <v>1</v>
      </c>
      <c r="B7" s="27">
        <v>1662.9515957399999</v>
      </c>
      <c r="C7" s="27">
        <v>-954.59787233999998</v>
      </c>
      <c r="D7" s="27">
        <f>B7*$G$7</f>
        <v>0.14149992778415607</v>
      </c>
      <c r="E7" s="27">
        <f>C7*$G$7</f>
        <v>-8.1226375046058702E-2</v>
      </c>
      <c r="F7" s="11"/>
      <c r="G7" s="11">
        <f>0.1/SQRT((B16-B17)^2+(C16-C17)^2)</f>
        <v>8.5089625065839486E-5</v>
      </c>
      <c r="H7" s="11">
        <f>SQRT((B8-B7)^2+(C8-C7)^2)</f>
        <v>918.12295441836955</v>
      </c>
      <c r="I7" s="11">
        <f>H7*$G$7</f>
        <v>7.8122737955799895E-2</v>
      </c>
      <c r="J7" s="11">
        <f>SQRT((B11-B10)^2+(C11-C10)^2)</f>
        <v>851.29650155933007</v>
      </c>
      <c r="K7" s="14">
        <f>J7*$G$7</f>
        <v>7.2436500137544241E-2</v>
      </c>
      <c r="N7">
        <v>6</v>
      </c>
      <c r="O7" s="46">
        <f>SUM(I72:I74)</f>
        <v>0.10236795721206265</v>
      </c>
      <c r="P7" s="37">
        <f>K72</f>
        <v>8.0434434905541377E-2</v>
      </c>
      <c r="Q7" s="37">
        <f>K73</f>
        <v>6.2149117982202025E-2</v>
      </c>
      <c r="R7" s="37">
        <f>K74</f>
        <v>5.6584908619327155E-2</v>
      </c>
      <c r="S7">
        <v>6.1416313249615849E-2</v>
      </c>
      <c r="T7">
        <v>3.1472061386225644E-2</v>
      </c>
      <c r="U7">
        <v>9.47958257622117E-3</v>
      </c>
      <c r="V7">
        <f t="shared" si="0"/>
        <v>0.10236795721206265</v>
      </c>
      <c r="AN7" s="26">
        <v>2</v>
      </c>
      <c r="AO7" s="42">
        <v>1395.5026990700001</v>
      </c>
      <c r="AP7" s="30">
        <v>-2532.4730431200001</v>
      </c>
      <c r="AQ7" s="42">
        <v>1047.2515811999999</v>
      </c>
      <c r="AR7" s="30">
        <v>-1353.62299472</v>
      </c>
      <c r="AS7" s="42">
        <v>1093.9936194100001</v>
      </c>
      <c r="AT7" s="30">
        <v>-1905.03449692</v>
      </c>
      <c r="AU7" s="42">
        <v>1035.0622361200001</v>
      </c>
      <c r="AV7" s="30">
        <v>-1245.4477692099999</v>
      </c>
      <c r="AW7" s="11">
        <v>1255.2209888</v>
      </c>
      <c r="AX7" s="14">
        <v>-2064.03804051</v>
      </c>
      <c r="AY7" s="11"/>
      <c r="AZ7" s="26">
        <v>2</v>
      </c>
      <c r="BA7" s="12">
        <v>1375.9747288999999</v>
      </c>
      <c r="BB7" s="14">
        <v>-1758.48437771</v>
      </c>
      <c r="BC7" s="12">
        <v>1197.1791358200001</v>
      </c>
      <c r="BD7" s="14">
        <v>-2254.8422928300001</v>
      </c>
      <c r="BE7" s="12">
        <v>1084.28321854</v>
      </c>
      <c r="BF7" s="14">
        <v>-1086.19469344</v>
      </c>
      <c r="BG7" s="12">
        <v>1025.9182158799999</v>
      </c>
      <c r="BH7" s="14">
        <v>-1810.2271974400001</v>
      </c>
      <c r="BI7" s="11">
        <v>1287.10655428</v>
      </c>
      <c r="BJ7" s="14">
        <v>-1621.09081446</v>
      </c>
      <c r="BK7" s="11"/>
      <c r="BL7" s="26">
        <v>2</v>
      </c>
      <c r="BM7" s="12">
        <v>1423.5938618</v>
      </c>
      <c r="BN7" s="14">
        <v>-2221.4125850099999</v>
      </c>
      <c r="BO7" s="12">
        <v>1199.43222272</v>
      </c>
      <c r="BP7" s="14">
        <v>-1667.01281692</v>
      </c>
      <c r="BQ7" s="12">
        <v>1131.38315371</v>
      </c>
      <c r="BR7" s="14">
        <v>-1578.9493158499999</v>
      </c>
      <c r="BS7" s="12">
        <v>1028.1837383899999</v>
      </c>
      <c r="BT7" s="14">
        <v>-1450.60677025</v>
      </c>
      <c r="BU7" s="11">
        <v>1302.38026575</v>
      </c>
      <c r="BV7" s="14">
        <v>-1911.71938976</v>
      </c>
    </row>
    <row r="8" spans="1:74">
      <c r="A8" s="26">
        <v>2</v>
      </c>
      <c r="B8" s="27">
        <v>1543.5643617000001</v>
      </c>
      <c r="C8" s="27">
        <v>-1864.92553191</v>
      </c>
      <c r="D8" s="27">
        <f t="shared" ref="D8:E15" si="1">B8*$G$7</f>
        <v>0.13134131280204486</v>
      </c>
      <c r="E8" s="27">
        <f t="shared" si="1"/>
        <v>-0.15868581428593317</v>
      </c>
      <c r="F8" s="11"/>
      <c r="G8" s="11"/>
      <c r="H8" s="11">
        <f>SQRT((B9-B8)^2+(C9-C8)^2)</f>
        <v>423.23376978561339</v>
      </c>
      <c r="I8" s="11">
        <f t="shared" ref="I8:K9" si="2">H8*$G$7</f>
        <v>3.6012802786259665E-2</v>
      </c>
      <c r="J8" s="11">
        <f>SQRT((B12-B8)^2+(C12-C8)^2)</f>
        <v>820.9991868514129</v>
      </c>
      <c r="K8" s="14">
        <f>J8*$G$7</f>
        <v>6.9858512988545812E-2</v>
      </c>
      <c r="N8">
        <v>7</v>
      </c>
      <c r="O8" s="46">
        <f>SUM(I85:I87)</f>
        <v>0.12448495150385466</v>
      </c>
      <c r="P8" s="37">
        <f>K85</f>
        <v>0.10547699692928586</v>
      </c>
      <c r="Q8" s="37">
        <f>K86</f>
        <v>8.7616639130584303E-2</v>
      </c>
      <c r="R8" s="37">
        <f>K87</f>
        <v>7.7876572442378916E-2</v>
      </c>
      <c r="S8">
        <v>7.0529366646093813E-2</v>
      </c>
      <c r="T8">
        <v>3.3884649870503797E-2</v>
      </c>
      <c r="U8">
        <v>2.0070934987257046E-2</v>
      </c>
      <c r="V8">
        <f t="shared" si="0"/>
        <v>0.12448495150385466</v>
      </c>
      <c r="AN8" s="26">
        <v>3</v>
      </c>
      <c r="AO8" s="42">
        <v>1285.4233227300001</v>
      </c>
      <c r="AP8" s="30">
        <v>-2626.54087381</v>
      </c>
      <c r="AQ8" s="42">
        <v>1053.2559108200001</v>
      </c>
      <c r="AR8" s="30">
        <v>-1217.5248567000001</v>
      </c>
      <c r="AS8" s="42">
        <v>926.76192041199999</v>
      </c>
      <c r="AT8" s="30">
        <v>-1979.7550432800001</v>
      </c>
      <c r="AU8" s="42">
        <v>1103.1113051299999</v>
      </c>
      <c r="AV8" s="30">
        <v>-1107.34818799</v>
      </c>
      <c r="AW8" s="11">
        <v>1199.1805790200001</v>
      </c>
      <c r="AX8" s="14">
        <v>-2164.11020082</v>
      </c>
      <c r="AY8" s="11"/>
      <c r="AZ8" s="26">
        <v>3</v>
      </c>
      <c r="BA8" s="12">
        <v>1261.22531841</v>
      </c>
      <c r="BB8" s="14">
        <v>-1729.1298773599999</v>
      </c>
      <c r="BC8" s="12">
        <v>1293.24840971</v>
      </c>
      <c r="BD8" s="14">
        <v>-2326.8942482500001</v>
      </c>
      <c r="BE8" s="12">
        <v>926.83635299000002</v>
      </c>
      <c r="BF8" s="14">
        <v>-1019.47991991</v>
      </c>
      <c r="BG8" s="12">
        <v>1170.02212672</v>
      </c>
      <c r="BH8" s="14">
        <v>-1828.2401863</v>
      </c>
      <c r="BI8" s="11">
        <v>1213.55351645</v>
      </c>
      <c r="BJ8" s="14">
        <v>-1585.06483675</v>
      </c>
      <c r="BK8" s="11"/>
      <c r="BL8" s="26">
        <v>3</v>
      </c>
      <c r="BM8" s="12">
        <v>1319.5188150900001</v>
      </c>
      <c r="BN8" s="14">
        <v>-2213.40681219</v>
      </c>
      <c r="BO8" s="12">
        <v>1293.50005341</v>
      </c>
      <c r="BP8" s="14">
        <v>-1614.97529356</v>
      </c>
      <c r="BQ8" s="12">
        <v>983.27635645700002</v>
      </c>
      <c r="BR8" s="14">
        <v>-1504.89591722</v>
      </c>
      <c r="BS8" s="12">
        <v>1066.4613397099999</v>
      </c>
      <c r="BT8" s="14">
        <v>-1459.6132646799999</v>
      </c>
      <c r="BU8" s="11">
        <v>1220.8221948800001</v>
      </c>
      <c r="BV8" s="14">
        <v>-1903.5635826800001</v>
      </c>
    </row>
    <row r="9" spans="1:74">
      <c r="A9" s="26">
        <v>3</v>
      </c>
      <c r="B9" s="27">
        <v>1506.2558510599999</v>
      </c>
      <c r="C9" s="27">
        <v>-2286.5117021299998</v>
      </c>
      <c r="D9" s="27">
        <f t="shared" si="1"/>
        <v>0.12816674561992236</v>
      </c>
      <c r="E9" s="27">
        <f t="shared" si="1"/>
        <v>-0.19455842344289614</v>
      </c>
      <c r="F9" s="11"/>
      <c r="G9" s="11"/>
      <c r="H9" s="11">
        <f>SQRT((B10-B9)^2+(C10-C9)^2)</f>
        <v>243.22173228884617</v>
      </c>
      <c r="I9" s="11">
        <f t="shared" si="2"/>
        <v>2.0695646008321907E-2</v>
      </c>
      <c r="J9" s="11">
        <f>SQRT((B13-B9)^2+(C13-C9)^2)</f>
        <v>666.57060271481498</v>
      </c>
      <c r="K9" s="14">
        <f t="shared" si="2"/>
        <v>5.6718242664914258E-2</v>
      </c>
      <c r="N9">
        <v>8</v>
      </c>
      <c r="O9" s="46">
        <f>SUM(I98:I100)</f>
        <v>9.4054816422131426E-2</v>
      </c>
      <c r="P9" s="37">
        <f>K98</f>
        <v>9.1457700822499696E-2</v>
      </c>
      <c r="Q9" s="37">
        <f>K99</f>
        <v>7.0870402310454078E-2</v>
      </c>
      <c r="R9" s="37">
        <f>K100</f>
        <v>6.2128854999685526E-2</v>
      </c>
      <c r="S9">
        <v>5.7018671585884674E-2</v>
      </c>
      <c r="T9">
        <v>2.4176884669549453E-2</v>
      </c>
      <c r="U9">
        <v>1.2859260166697313E-2</v>
      </c>
      <c r="V9">
        <f t="shared" si="0"/>
        <v>9.4054816422131426E-2</v>
      </c>
      <c r="AN9" s="26">
        <v>4</v>
      </c>
      <c r="AO9" s="42">
        <v>1227.38146975</v>
      </c>
      <c r="AP9" s="30">
        <v>-2766.64189824</v>
      </c>
      <c r="AQ9" s="42">
        <v>1013.2270467</v>
      </c>
      <c r="AR9" s="30">
        <v>-1089.4324915100001</v>
      </c>
      <c r="AS9" s="42">
        <v>795.11143396499995</v>
      </c>
      <c r="AT9" s="30">
        <v>-2179.0098335799998</v>
      </c>
      <c r="AU9" s="42">
        <v>1127.1286236000001</v>
      </c>
      <c r="AV9" s="30">
        <v>-967.24716355700002</v>
      </c>
      <c r="AW9" s="11">
        <v>1173.16181734</v>
      </c>
      <c r="AX9" s="14">
        <v>-2330.22998693</v>
      </c>
      <c r="AY9" s="11"/>
      <c r="AZ9" s="26">
        <v>4</v>
      </c>
      <c r="BA9" s="12">
        <v>1138.4701351000001</v>
      </c>
      <c r="BB9" s="14">
        <v>-1763.8215595900001</v>
      </c>
      <c r="BC9" s="12">
        <v>1434.68372961</v>
      </c>
      <c r="BD9" s="14">
        <v>-2358.9173395500002</v>
      </c>
      <c r="BE9" s="12">
        <v>758.71512367599996</v>
      </c>
      <c r="BF9" s="14">
        <v>-1011.47414708</v>
      </c>
      <c r="BG9" s="12">
        <v>1281.10222466</v>
      </c>
      <c r="BH9" s="14">
        <v>-1783.20771416</v>
      </c>
      <c r="BI9" s="11">
        <v>1100.97233611</v>
      </c>
      <c r="BJ9" s="14">
        <v>-1615.08648485</v>
      </c>
      <c r="BK9" s="11"/>
      <c r="BL9" s="26">
        <v>4</v>
      </c>
      <c r="BM9" s="12">
        <v>1219.44665478</v>
      </c>
      <c r="BN9" s="14">
        <v>-2259.4400059300001</v>
      </c>
      <c r="BO9" s="12">
        <v>1351.54190638</v>
      </c>
      <c r="BP9" s="14">
        <v>-1504.89591722</v>
      </c>
      <c r="BQ9" s="12">
        <v>807.14935431799995</v>
      </c>
      <c r="BR9" s="14">
        <v>-1522.90890608</v>
      </c>
      <c r="BS9" s="12">
        <v>1170.03602563</v>
      </c>
      <c r="BT9" s="14">
        <v>-1432.5937813999999</v>
      </c>
      <c r="BU9" s="11">
        <v>1144.70132874</v>
      </c>
      <c r="BV9" s="14">
        <v>-1921.2344980299999</v>
      </c>
    </row>
    <row r="10" spans="1:74">
      <c r="A10" s="26">
        <v>4</v>
      </c>
      <c r="B10" s="27">
        <v>1487.60159574</v>
      </c>
      <c r="C10" s="27">
        <v>-2529.0170212799999</v>
      </c>
      <c r="D10" s="27">
        <f t="shared" si="1"/>
        <v>0.12657946202886111</v>
      </c>
      <c r="E10" s="27">
        <f t="shared" si="1"/>
        <v>-0.21519311012584139</v>
      </c>
      <c r="F10" s="11"/>
      <c r="G10" s="11"/>
      <c r="H10" s="11"/>
      <c r="I10" s="11"/>
      <c r="J10" s="11">
        <f>SQRT((B15-B8)^2+(C15-C8)^2)</f>
        <v>829.30701536565039</v>
      </c>
      <c r="K10" s="14">
        <f t="shared" ref="K10:K11" si="3">J10*$G$20</f>
        <v>7.0384276954926786E-2</v>
      </c>
      <c r="N10">
        <v>9</v>
      </c>
      <c r="O10" s="46">
        <f>SUM(I111:I113)</f>
        <v>8.0215091437106673E-2</v>
      </c>
      <c r="P10" s="37">
        <f>K111</f>
        <v>6.5402017342567273E-2</v>
      </c>
      <c r="Q10" s="37">
        <f>K112</f>
        <v>5.8530509357875765E-2</v>
      </c>
      <c r="R10" s="37">
        <f>K113</f>
        <v>5.7217512380657684E-2</v>
      </c>
      <c r="S10">
        <v>3.8724478673325423E-2</v>
      </c>
      <c r="T10">
        <v>2.9143733887551981E-2</v>
      </c>
      <c r="U10">
        <v>1.2346878876229265E-2</v>
      </c>
      <c r="V10">
        <f t="shared" si="0"/>
        <v>8.0215091437106673E-2</v>
      </c>
      <c r="AN10" s="26">
        <v>5</v>
      </c>
      <c r="AO10" s="42">
        <v>1221.3771401399999</v>
      </c>
      <c r="AP10" s="30">
        <v>-2902.7400362600001</v>
      </c>
      <c r="AQ10" s="42">
        <v>943.17653448500005</v>
      </c>
      <c r="AR10" s="30">
        <v>-981.35455837799998</v>
      </c>
      <c r="AS10" s="42">
        <v>731.06525136899995</v>
      </c>
      <c r="AT10" s="30">
        <v>-2495.6826252999999</v>
      </c>
      <c r="AU10" s="42">
        <v>1117.12140757</v>
      </c>
      <c r="AV10" s="30">
        <v>-835.15191195299997</v>
      </c>
      <c r="AW10" s="11">
        <v>1197.1791358200001</v>
      </c>
      <c r="AX10" s="14">
        <v>-2436.3064768499999</v>
      </c>
      <c r="AY10" s="11"/>
      <c r="AZ10" s="26">
        <v>5</v>
      </c>
      <c r="BA10" s="12">
        <v>1029.0579064999999</v>
      </c>
      <c r="BB10" s="14">
        <v>-1881.2395610200001</v>
      </c>
      <c r="BC10" s="12">
        <v>1586.7934132800001</v>
      </c>
      <c r="BD10" s="14">
        <v>-2313.5512935400002</v>
      </c>
      <c r="BE10" s="12">
        <v>585.25671247800005</v>
      </c>
      <c r="BF10" s="14">
        <v>-1096.8690572099999</v>
      </c>
      <c r="BG10" s="12">
        <v>1342.64660325</v>
      </c>
      <c r="BH10" s="14">
        <v>-1721.6633355700001</v>
      </c>
      <c r="BI10" s="11">
        <v>992.89440297600004</v>
      </c>
      <c r="BJ10" s="14">
        <v>-1663.12112179</v>
      </c>
      <c r="BK10" s="11"/>
      <c r="BL10" s="26">
        <v>5</v>
      </c>
      <c r="BM10" s="12">
        <v>1135.38604012</v>
      </c>
      <c r="BN10" s="14">
        <v>-2341.4991773800002</v>
      </c>
      <c r="BO10" s="12">
        <v>1389.5693272999999</v>
      </c>
      <c r="BP10" s="14">
        <v>-1384.8093248499999</v>
      </c>
      <c r="BQ10" s="12">
        <v>607.00503370599995</v>
      </c>
      <c r="BR10" s="14">
        <v>-1614.97529356</v>
      </c>
      <c r="BS10" s="12">
        <v>1280.3655823700001</v>
      </c>
      <c r="BT10" s="14">
        <v>-1343.6546489299999</v>
      </c>
      <c r="BU10" s="11">
        <v>1068.5804625999999</v>
      </c>
      <c r="BV10" s="14">
        <v>-1974.2472440900001</v>
      </c>
    </row>
    <row r="11" spans="1:74">
      <c r="A11" s="26">
        <v>5</v>
      </c>
      <c r="B11" s="27">
        <v>1454.0239361700001</v>
      </c>
      <c r="C11" s="27">
        <v>-3379.6510638300001</v>
      </c>
      <c r="D11" s="27">
        <f t="shared" si="1"/>
        <v>0.12372235156546144</v>
      </c>
      <c r="E11" s="27">
        <f t="shared" si="1"/>
        <v>-0.28757324187466027</v>
      </c>
      <c r="F11" s="11"/>
      <c r="G11" s="11"/>
      <c r="H11" s="11"/>
      <c r="I11" s="11"/>
      <c r="J11" s="11">
        <f>SQRT((B14-B9)^2+(C14-C9)^2)</f>
        <v>718.51581047726722</v>
      </c>
      <c r="K11" s="14">
        <f t="shared" si="3"/>
        <v>6.0981295062152378E-2</v>
      </c>
      <c r="N11">
        <v>10</v>
      </c>
      <c r="O11" s="46">
        <f>SUM(I124:I126)</f>
        <v>0.14762156725494452</v>
      </c>
      <c r="P11" s="37">
        <f>K124</f>
        <v>6.6915818859057674E-2</v>
      </c>
      <c r="Q11" s="37">
        <f>K125</f>
        <v>7.4929066961590116E-2</v>
      </c>
      <c r="R11" s="37">
        <f>K126</f>
        <v>6.6442943317210942E-2</v>
      </c>
      <c r="S11">
        <v>9.0496005302733259E-2</v>
      </c>
      <c r="T11">
        <v>3.7617783003815602E-2</v>
      </c>
      <c r="U11">
        <v>1.9507778948395681E-2</v>
      </c>
      <c r="V11">
        <f t="shared" si="0"/>
        <v>0.14762156725494452</v>
      </c>
      <c r="AN11" s="26">
        <v>6</v>
      </c>
      <c r="AO11" s="42">
        <v>1273.4146635</v>
      </c>
      <c r="AP11" s="30">
        <v>-3044.84250389</v>
      </c>
      <c r="AQ11" s="42">
        <v>841.10293097299996</v>
      </c>
      <c r="AR11" s="30">
        <v>-897.29394372100001</v>
      </c>
      <c r="AS11" s="42">
        <v>823.57640400800005</v>
      </c>
      <c r="AT11" s="30">
        <v>-2716.2861431299998</v>
      </c>
      <c r="AU11" s="42">
        <v>1023.05357688</v>
      </c>
      <c r="AV11" s="30">
        <v>-691.04800111199995</v>
      </c>
      <c r="AW11" s="11">
        <v>1263.2267616199999</v>
      </c>
      <c r="AX11" s="14">
        <v>-2546.38585319</v>
      </c>
      <c r="AY11" s="11"/>
      <c r="AZ11" s="26">
        <v>6</v>
      </c>
      <c r="BA11" s="12">
        <v>989.02904238099995</v>
      </c>
      <c r="BB11" s="14">
        <v>-1971.97165303</v>
      </c>
      <c r="BC11" s="12">
        <v>1664.18255058</v>
      </c>
      <c r="BD11" s="14">
        <v>-2246.8365200100002</v>
      </c>
      <c r="BE11" s="12">
        <v>425.14125598800001</v>
      </c>
      <c r="BF11" s="14">
        <v>-1222.2928314599999</v>
      </c>
      <c r="BG11" s="12">
        <v>1410.19531145</v>
      </c>
      <c r="BH11" s="14">
        <v>-1645.1081329399999</v>
      </c>
      <c r="BI11" s="11">
        <v>931.35002438699996</v>
      </c>
      <c r="BJ11" s="14">
        <v>-1726.1665827899999</v>
      </c>
      <c r="BK11" s="11"/>
      <c r="BL11" s="26">
        <v>6</v>
      </c>
      <c r="BM11" s="12">
        <v>1089.3528463800001</v>
      </c>
      <c r="BN11" s="14">
        <v>-2413.5511327999998</v>
      </c>
      <c r="BO11" s="12">
        <v>1381.56355448</v>
      </c>
      <c r="BP11" s="14">
        <v>-1258.7184028700001</v>
      </c>
      <c r="BQ11" s="12">
        <v>438.883804392</v>
      </c>
      <c r="BR11" s="14">
        <v>-1749.0719883700001</v>
      </c>
      <c r="BS11" s="12">
        <v>1343.4110433599999</v>
      </c>
      <c r="BT11" s="14">
        <v>-1256.96714006</v>
      </c>
      <c r="BU11" s="11">
        <v>1014.20841535</v>
      </c>
      <c r="BV11" s="14">
        <v>-2035.4157972400001</v>
      </c>
    </row>
    <row r="12" spans="1:74">
      <c r="A12" s="26">
        <v>6</v>
      </c>
      <c r="B12" s="27">
        <v>845.89521276599999</v>
      </c>
      <c r="C12" s="27">
        <v>-2297.7042553199999</v>
      </c>
      <c r="D12" s="27">
        <f t="shared" si="1"/>
        <v>7.1976906499247456E-2</v>
      </c>
      <c r="E12" s="27">
        <f t="shared" si="1"/>
        <v>-0.1955107935973627</v>
      </c>
      <c r="F12" s="11"/>
      <c r="G12" s="11"/>
      <c r="H12" s="11"/>
      <c r="I12" s="11"/>
      <c r="J12" s="11"/>
      <c r="K12" s="14"/>
      <c r="N12">
        <v>1</v>
      </c>
      <c r="O12" s="46">
        <v>0.13483118675038147</v>
      </c>
      <c r="Q12" s="37">
        <f>K11</f>
        <v>6.0981295062152378E-2</v>
      </c>
      <c r="R12" s="37">
        <f>K10</f>
        <v>7.0384276954926786E-2</v>
      </c>
      <c r="AN12" s="26">
        <v>7</v>
      </c>
      <c r="AO12" s="42">
        <v>1381.49259663</v>
      </c>
      <c r="AP12" s="30">
        <v>-3184.94352832</v>
      </c>
      <c r="AQ12" s="42">
        <v>686.99180410099996</v>
      </c>
      <c r="AR12" s="30">
        <v>-869.27373883500002</v>
      </c>
      <c r="AS12" s="42">
        <v>973.01749673200004</v>
      </c>
      <c r="AT12" s="30">
        <v>-2979.5871160299998</v>
      </c>
      <c r="AU12" s="42">
        <v>957.00595108300001</v>
      </c>
      <c r="AV12" s="30">
        <v>-592.97728401200004</v>
      </c>
      <c r="AW12" s="11">
        <v>1331.27583063</v>
      </c>
      <c r="AX12" s="14">
        <v>-2618.43780861</v>
      </c>
      <c r="AY12" s="11"/>
      <c r="AZ12" s="26">
        <v>7</v>
      </c>
      <c r="BA12" s="12">
        <v>965.01172390700003</v>
      </c>
      <c r="BB12" s="14">
        <v>-2062.7037450399998</v>
      </c>
      <c r="BC12" s="12">
        <v>1778.93196106</v>
      </c>
      <c r="BD12" s="14">
        <v>-2110.7383819900001</v>
      </c>
      <c r="BE12" s="12">
        <v>323.73480021099999</v>
      </c>
      <c r="BF12" s="14">
        <v>-1334.3736510000001</v>
      </c>
      <c r="BG12" s="12">
        <v>1465.73536042</v>
      </c>
      <c r="BH12" s="14">
        <v>-1558.04535347</v>
      </c>
      <c r="BI12" s="11">
        <v>886.31755224899996</v>
      </c>
      <c r="BJ12" s="14">
        <v>-1790.71312618</v>
      </c>
      <c r="BK12" s="11"/>
      <c r="BL12" s="26">
        <v>7</v>
      </c>
      <c r="BM12" s="12">
        <v>1047.3225390499999</v>
      </c>
      <c r="BN12" s="14">
        <v>-2487.60453143</v>
      </c>
      <c r="BO12" s="12">
        <v>1369.55489524</v>
      </c>
      <c r="BP12" s="14">
        <v>-1160.64768577</v>
      </c>
      <c r="BQ12" s="12">
        <v>348.818860116</v>
      </c>
      <c r="BR12" s="14">
        <v>-1867.15713753</v>
      </c>
      <c r="BS12" s="12">
        <v>1390.6951391</v>
      </c>
      <c r="BT12" s="14">
        <v>-1181.5377492299999</v>
      </c>
      <c r="BU12" s="11">
        <v>989.74099409400003</v>
      </c>
      <c r="BV12" s="14">
        <v>-2100.66225394</v>
      </c>
    </row>
    <row r="13" spans="1:74">
      <c r="A13" s="26">
        <v>7</v>
      </c>
      <c r="B13" s="27">
        <v>983.93670212799998</v>
      </c>
      <c r="C13" s="27">
        <v>-2700.6361702099998</v>
      </c>
      <c r="D13" s="27">
        <f t="shared" si="1"/>
        <v>8.3722805072590112E-2</v>
      </c>
      <c r="E13" s="27">
        <f t="shared" si="1"/>
        <v>-0.22979611916241355</v>
      </c>
      <c r="F13" s="11"/>
      <c r="G13" s="11"/>
      <c r="H13" s="11"/>
      <c r="I13" s="11"/>
      <c r="J13" s="11"/>
      <c r="K13" s="14"/>
      <c r="N13">
        <v>2</v>
      </c>
      <c r="O13" s="46">
        <v>0.14579132970996553</v>
      </c>
      <c r="Q13" s="37">
        <f>K24</f>
        <v>5.6130846047545528E-2</v>
      </c>
      <c r="R13" s="37">
        <f>K23</f>
        <v>6.5741297387596001E-2</v>
      </c>
      <c r="AN13" s="26">
        <v>8</v>
      </c>
      <c r="AO13" s="42">
        <v>1435.53156319</v>
      </c>
      <c r="AP13" s="30">
        <v>-3291.0200182499998</v>
      </c>
      <c r="AQ13" s="42">
        <v>566.90521173399998</v>
      </c>
      <c r="AR13" s="30">
        <v>-821.23910188800005</v>
      </c>
      <c r="AS13" s="42">
        <v>1047.73804309</v>
      </c>
      <c r="AT13" s="30">
        <v>-3168.1675425600001</v>
      </c>
      <c r="AU13" s="42">
        <v>916.97708695999995</v>
      </c>
      <c r="AV13" s="30">
        <v>-512.91955576700002</v>
      </c>
      <c r="AW13" s="11">
        <v>1389.3176836099999</v>
      </c>
      <c r="AX13" s="14">
        <v>-2716.50852571</v>
      </c>
      <c r="AY13" s="11"/>
      <c r="AZ13" s="26">
        <v>8</v>
      </c>
      <c r="BA13" s="12">
        <v>914.30849601900002</v>
      </c>
      <c r="BB13" s="14">
        <v>-2169.4473827000002</v>
      </c>
      <c r="BC13" s="12">
        <v>1875.0012349599999</v>
      </c>
      <c r="BD13" s="14">
        <v>-2017.33769904</v>
      </c>
      <c r="BE13" s="12">
        <v>206.316798785</v>
      </c>
      <c r="BF13" s="14">
        <v>-1473.14037996</v>
      </c>
      <c r="BG13" s="12">
        <v>1531.7829862200001</v>
      </c>
      <c r="BH13" s="14">
        <v>-1470.98257401</v>
      </c>
      <c r="BI13" s="11">
        <v>823.27209125700006</v>
      </c>
      <c r="BJ13" s="14">
        <v>-1847.75425756</v>
      </c>
      <c r="BK13" s="11"/>
      <c r="BL13" s="26">
        <v>8</v>
      </c>
      <c r="BM13" s="12">
        <v>1017.3008909599999</v>
      </c>
      <c r="BN13" s="14">
        <v>-2573.66658929</v>
      </c>
      <c r="BO13" s="12">
        <v>1319.5188150900001</v>
      </c>
      <c r="BP13" s="14">
        <v>-1052.5697526399999</v>
      </c>
      <c r="BQ13" s="12">
        <v>260.75535904600002</v>
      </c>
      <c r="BR13" s="14">
        <v>-2021.2682643999999</v>
      </c>
      <c r="BS13" s="12">
        <v>1413.2113751700001</v>
      </c>
      <c r="BT13" s="14">
        <v>-1100.4792993799999</v>
      </c>
      <c r="BU13" s="11">
        <v>965.27357283499998</v>
      </c>
      <c r="BV13" s="14">
        <v>-2169.9866141699999</v>
      </c>
    </row>
    <row r="14" spans="1:74">
      <c r="A14" s="26">
        <v>8</v>
      </c>
      <c r="B14" s="27">
        <v>2039.7675531899999</v>
      </c>
      <c r="C14" s="27">
        <v>-2767.79148936</v>
      </c>
      <c r="D14" s="27">
        <f t="shared" si="1"/>
        <v>0.1735630563224019</v>
      </c>
      <c r="E14" s="27">
        <f t="shared" si="1"/>
        <v>-0.23551034009006386</v>
      </c>
      <c r="F14" s="11"/>
      <c r="G14" s="11"/>
      <c r="H14" s="11"/>
      <c r="I14" s="11"/>
      <c r="J14" s="11"/>
      <c r="K14" s="14"/>
      <c r="N14">
        <v>3</v>
      </c>
      <c r="O14" s="46">
        <v>0.14977914447793991</v>
      </c>
      <c r="Q14" s="37">
        <f>K37</f>
        <v>0.10172961521036697</v>
      </c>
      <c r="R14" s="37">
        <f>K36</f>
        <v>0.10513208596123248</v>
      </c>
      <c r="AN14" s="26">
        <v>9</v>
      </c>
      <c r="AO14" s="42">
        <v>1451.5431088400001</v>
      </c>
      <c r="AP14" s="30">
        <v>-3379.0835193100002</v>
      </c>
      <c r="AQ14" s="42">
        <v>422.80130089300002</v>
      </c>
      <c r="AR14" s="30">
        <v>-711.15972555099995</v>
      </c>
      <c r="AS14" s="42">
        <v>1108.2261044300001</v>
      </c>
      <c r="AT14" s="30">
        <v>-3370.9804541100002</v>
      </c>
      <c r="AU14" s="42">
        <v>886.95543886799999</v>
      </c>
      <c r="AV14" s="30">
        <v>-396.83584981199999</v>
      </c>
      <c r="AW14" s="11">
        <v>1445.3580933799999</v>
      </c>
      <c r="AX14" s="14">
        <v>-2832.5922316599999</v>
      </c>
      <c r="AY14" s="11"/>
      <c r="AZ14" s="26">
        <v>9</v>
      </c>
      <c r="BA14" s="12">
        <v>847.59372248099999</v>
      </c>
      <c r="BB14" s="14">
        <v>-2294.8711569500001</v>
      </c>
      <c r="BC14" s="12">
        <v>1949.72178132</v>
      </c>
      <c r="BD14" s="14">
        <v>-1929.2741979699999</v>
      </c>
      <c r="BE14" s="12">
        <v>54.207115119999997</v>
      </c>
      <c r="BF14" s="14">
        <v>-1646.59879116</v>
      </c>
      <c r="BG14" s="12">
        <v>1581.3187055799999</v>
      </c>
      <c r="BH14" s="14">
        <v>-1418.4446898399999</v>
      </c>
      <c r="BI14" s="11">
        <v>740.71255900400001</v>
      </c>
      <c r="BJ14" s="14">
        <v>-1903.2943065300001</v>
      </c>
      <c r="BK14" s="11"/>
      <c r="BL14" s="26">
        <v>9</v>
      </c>
      <c r="BM14" s="12">
        <v>979.27347004499995</v>
      </c>
      <c r="BN14" s="14">
        <v>-2705.7618408899998</v>
      </c>
      <c r="BO14" s="12">
        <v>1247.4668596700001</v>
      </c>
      <c r="BP14" s="14">
        <v>-900.46006897100006</v>
      </c>
      <c r="BQ14" s="12">
        <v>112.648561793</v>
      </c>
      <c r="BR14" s="14">
        <v>-2211.4053689799998</v>
      </c>
      <c r="BS14" s="12">
        <v>1451.4889764899999</v>
      </c>
      <c r="BT14" s="14">
        <v>-1000.28204888</v>
      </c>
      <c r="BU14" s="11">
        <v>935.36894685000004</v>
      </c>
      <c r="BV14" s="14">
        <v>-2280.0900098400002</v>
      </c>
    </row>
    <row r="15" spans="1:74">
      <c r="A15" s="26">
        <v>9</v>
      </c>
      <c r="B15" s="27">
        <v>2248.6952127700001</v>
      </c>
      <c r="C15" s="27">
        <v>-2301.43510638</v>
      </c>
      <c r="D15" s="27">
        <f t="shared" si="1"/>
        <v>0.19134063254194747</v>
      </c>
      <c r="E15" s="27">
        <f t="shared" si="1"/>
        <v>-0.1958282503152346</v>
      </c>
      <c r="F15" s="11"/>
      <c r="G15" s="11"/>
      <c r="H15" s="11"/>
      <c r="I15" s="11"/>
      <c r="J15" s="11"/>
      <c r="K15" s="14"/>
      <c r="N15">
        <v>4</v>
      </c>
      <c r="O15" s="46">
        <v>9.9865587719900145E-2</v>
      </c>
      <c r="Q15" s="37">
        <f>K50</f>
        <v>5.2332969134036338E-2</v>
      </c>
      <c r="R15" s="37">
        <f>K49</f>
        <v>6.3788785478675294E-2</v>
      </c>
      <c r="AN15" s="26">
        <v>10</v>
      </c>
      <c r="AO15" s="42">
        <v>1499.5777457900001</v>
      </c>
      <c r="AP15" s="30">
        <v>-3299.0257910700002</v>
      </c>
      <c r="AQ15" s="42">
        <v>478.841710664</v>
      </c>
      <c r="AR15" s="30">
        <v>-883.28384127799995</v>
      </c>
      <c r="AS15" s="42">
        <v>1197.1791358200001</v>
      </c>
      <c r="AT15" s="30">
        <v>-3171.7256638099998</v>
      </c>
      <c r="AU15" s="42">
        <v>856.93379077700001</v>
      </c>
      <c r="AV15" s="30">
        <v>-520.92532859100004</v>
      </c>
      <c r="AW15" s="11">
        <v>1475.37974147</v>
      </c>
      <c r="AX15" s="14">
        <v>-2672.4767751700001</v>
      </c>
      <c r="AY15" s="11"/>
      <c r="AZ15" s="26">
        <v>10</v>
      </c>
      <c r="BA15" s="12">
        <v>1007.70917897</v>
      </c>
      <c r="BB15" s="14">
        <v>-2294.8711569500001</v>
      </c>
      <c r="BC15" s="12">
        <v>1842.9781436599999</v>
      </c>
      <c r="BD15" s="14">
        <v>-1913.2626523199999</v>
      </c>
      <c r="BE15" s="12">
        <v>227.665526317</v>
      </c>
      <c r="BF15" s="14">
        <v>-1630.58724551</v>
      </c>
      <c r="BG15" s="12">
        <v>1503.26242054</v>
      </c>
      <c r="BH15" s="14">
        <v>-1424.44901946</v>
      </c>
      <c r="BI15" s="11">
        <v>833.77966808899998</v>
      </c>
      <c r="BJ15" s="14">
        <v>-1907.79755374</v>
      </c>
      <c r="BK15" s="11"/>
      <c r="BL15" s="26">
        <v>10</v>
      </c>
      <c r="BM15" s="12">
        <v>1079.34563035</v>
      </c>
      <c r="BN15" s="14">
        <v>-2683.7459656299998</v>
      </c>
      <c r="BO15" s="12">
        <v>1221.44809799</v>
      </c>
      <c r="BP15" s="14">
        <v>-1022.5481045400001</v>
      </c>
      <c r="BQ15" s="12">
        <v>326.80298484899998</v>
      </c>
      <c r="BR15" s="14">
        <v>-2191.3909369200001</v>
      </c>
      <c r="BS15" s="12">
        <v>1378.3112092700001</v>
      </c>
      <c r="BT15" s="14">
        <v>-1038.55965019</v>
      </c>
      <c r="BU15" s="11">
        <v>1015.56771654</v>
      </c>
      <c r="BV15" s="14">
        <v>-2248.8260826800001</v>
      </c>
    </row>
    <row r="16" spans="1:74">
      <c r="A16" s="26">
        <v>10</v>
      </c>
      <c r="B16" s="27">
        <v>529.82217420200004</v>
      </c>
      <c r="C16" s="27">
        <v>-230.579587766</v>
      </c>
      <c r="D16" s="27"/>
      <c r="E16" s="27"/>
      <c r="F16" s="11"/>
      <c r="G16" s="11"/>
      <c r="H16" s="11"/>
      <c r="I16" s="11"/>
      <c r="J16" s="11"/>
      <c r="K16" s="14"/>
      <c r="N16">
        <v>5</v>
      </c>
      <c r="O16" s="46">
        <v>7.2745703777350734E-2</v>
      </c>
      <c r="Q16" s="37">
        <f>K63</f>
        <v>4.9900007429352834E-2</v>
      </c>
      <c r="R16" s="37">
        <f>K62</f>
        <v>5.7722599805588144E-2</v>
      </c>
      <c r="AN16" s="26">
        <v>11</v>
      </c>
      <c r="AO16" s="42">
        <v>1579.6354740300001</v>
      </c>
      <c r="AP16" s="30">
        <v>-3182.9420851099999</v>
      </c>
      <c r="AQ16" s="42">
        <v>488.84892669499999</v>
      </c>
      <c r="AR16" s="30">
        <v>-999.36754723299998</v>
      </c>
      <c r="AS16" s="42">
        <v>1296.80653097</v>
      </c>
      <c r="AT16" s="30">
        <v>-2965.3546310000002</v>
      </c>
      <c r="AU16" s="42">
        <v>838.92080192100002</v>
      </c>
      <c r="AV16" s="30">
        <v>-606.98738645499998</v>
      </c>
      <c r="AW16" s="11">
        <v>1521.4129352099999</v>
      </c>
      <c r="AX16" s="14">
        <v>-2538.3800803600002</v>
      </c>
      <c r="AY16" s="11"/>
      <c r="AZ16" s="26">
        <v>11</v>
      </c>
      <c r="BA16" s="12">
        <v>1141.1387260500001</v>
      </c>
      <c r="BB16" s="14">
        <v>-2292.2025660099998</v>
      </c>
      <c r="BC16" s="12">
        <v>1720.22296035</v>
      </c>
      <c r="BD16" s="14">
        <v>-1891.91392479</v>
      </c>
      <c r="BE16" s="12">
        <v>435.81561975400001</v>
      </c>
      <c r="BF16" s="14">
        <v>-1654.60456398</v>
      </c>
      <c r="BG16" s="12">
        <v>1411.6963938599999</v>
      </c>
      <c r="BH16" s="14">
        <v>-1425.95010187</v>
      </c>
      <c r="BI16" s="11">
        <v>922.34352995999996</v>
      </c>
      <c r="BJ16" s="14">
        <v>-1918.3051305700001</v>
      </c>
      <c r="BK16" s="11"/>
      <c r="BL16" s="26">
        <v>11</v>
      </c>
      <c r="BM16" s="12">
        <v>1183.42067707</v>
      </c>
      <c r="BN16" s="14">
        <v>-2659.7286471500001</v>
      </c>
      <c r="BO16" s="12">
        <v>1157.4019153900001</v>
      </c>
      <c r="BP16" s="14">
        <v>-1134.6289240900001</v>
      </c>
      <c r="BQ16" s="12">
        <v>544.96029431600005</v>
      </c>
      <c r="BR16" s="14">
        <v>-2201.3981529500002</v>
      </c>
      <c r="BS16" s="12">
        <v>1304.00763024</v>
      </c>
      <c r="BT16" s="14">
        <v>-1074.5856279</v>
      </c>
      <c r="BU16" s="11">
        <v>1098.4850885799999</v>
      </c>
      <c r="BV16" s="14">
        <v>-2235.2330708700001</v>
      </c>
    </row>
    <row r="17" spans="1:74">
      <c r="A17" s="26">
        <v>11</v>
      </c>
      <c r="B17" s="27">
        <v>1705.04025931</v>
      </c>
      <c r="C17" s="27">
        <v>-236.175864362</v>
      </c>
      <c r="D17" s="27"/>
      <c r="E17" s="27"/>
      <c r="F17" s="11"/>
      <c r="G17" s="11"/>
      <c r="H17" s="11"/>
      <c r="I17" s="11"/>
      <c r="J17" s="11"/>
      <c r="K17" s="14"/>
      <c r="N17">
        <v>6</v>
      </c>
      <c r="O17" s="46">
        <v>0.10236795721206265</v>
      </c>
      <c r="Q17" s="37">
        <f>K76</f>
        <v>6.0050490071849386E-2</v>
      </c>
      <c r="R17" s="37">
        <f>K75</f>
        <v>6.9770846743759024E-2</v>
      </c>
      <c r="AN17" s="26">
        <v>12</v>
      </c>
      <c r="AO17" s="42">
        <v>1685.71196396</v>
      </c>
      <c r="AP17" s="30">
        <v>-3046.8439471000002</v>
      </c>
      <c r="AQ17" s="42">
        <v>498.85614272499998</v>
      </c>
      <c r="AR17" s="30">
        <v>-1169.4902197500001</v>
      </c>
      <c r="AS17" s="42">
        <v>1446.24762369</v>
      </c>
      <c r="AT17" s="30">
        <v>-2762.5417194500001</v>
      </c>
      <c r="AU17" s="42">
        <v>796.89049459299997</v>
      </c>
      <c r="AV17" s="30">
        <v>-731.07686523400002</v>
      </c>
      <c r="AW17" s="11">
        <v>1569.4475721599999</v>
      </c>
      <c r="AX17" s="14">
        <v>-2418.2934879999998</v>
      </c>
      <c r="AY17" s="11"/>
      <c r="AZ17" s="26">
        <v>12</v>
      </c>
      <c r="BA17" s="12">
        <v>1263.89390936</v>
      </c>
      <c r="BB17" s="14">
        <v>-2257.51088377</v>
      </c>
      <c r="BC17" s="12">
        <v>1565.4446857400001</v>
      </c>
      <c r="BD17" s="14">
        <v>-1854.5536516100001</v>
      </c>
      <c r="BE17" s="12">
        <v>603.936849069</v>
      </c>
      <c r="BF17" s="14">
        <v>-1638.5930183299999</v>
      </c>
      <c r="BG17" s="12">
        <v>1294.6119662999999</v>
      </c>
      <c r="BH17" s="14">
        <v>-1439.4598435099999</v>
      </c>
      <c r="BI17" s="11">
        <v>1015.41063904</v>
      </c>
      <c r="BJ17" s="14">
        <v>-1930.3137898099999</v>
      </c>
      <c r="BK17" s="11"/>
      <c r="BL17" s="26">
        <v>12</v>
      </c>
      <c r="BM17" s="12">
        <v>1285.4942805799999</v>
      </c>
      <c r="BN17" s="14">
        <v>-2615.6968966200002</v>
      </c>
      <c r="BO17" s="12">
        <v>1117.3730512699999</v>
      </c>
      <c r="BP17" s="14">
        <v>-1242.7068572200001</v>
      </c>
      <c r="BQ17" s="12">
        <v>739.10028531</v>
      </c>
      <c r="BR17" s="14">
        <v>-2157.3664024200002</v>
      </c>
      <c r="BS17" s="12">
        <v>1200.4329443199999</v>
      </c>
      <c r="BT17" s="14">
        <v>-1107.2341702000001</v>
      </c>
      <c r="BU17" s="11">
        <v>1174.60595472</v>
      </c>
      <c r="BV17" s="14">
        <v>-2203.9691437000001</v>
      </c>
    </row>
    <row r="18" spans="1:74">
      <c r="A18" s="48" t="s">
        <v>33</v>
      </c>
      <c r="B18" s="27"/>
      <c r="C18" s="27"/>
      <c r="D18" s="27"/>
      <c r="E18" s="27"/>
      <c r="F18" s="11"/>
      <c r="G18" s="11"/>
      <c r="H18" s="11"/>
      <c r="I18" s="11"/>
      <c r="J18" s="11"/>
      <c r="K18" s="14"/>
      <c r="N18">
        <v>7</v>
      </c>
      <c r="O18" s="46">
        <v>0.12448495150385466</v>
      </c>
      <c r="Q18" s="37">
        <f>K89</f>
        <v>7.7194744735256629E-2</v>
      </c>
      <c r="R18" s="37">
        <f>K88</f>
        <v>9.172597897976266E-2</v>
      </c>
      <c r="AN18" s="26">
        <v>13</v>
      </c>
      <c r="AO18" s="42">
        <v>1733.7466009</v>
      </c>
      <c r="AP18" s="30">
        <v>-2914.74869549</v>
      </c>
      <c r="AQ18" s="42">
        <v>550.89366608499995</v>
      </c>
      <c r="AR18" s="30">
        <v>-1295.58114174</v>
      </c>
      <c r="AS18" s="42">
        <v>1556.5493826100001</v>
      </c>
      <c r="AT18" s="30">
        <v>-2595.3100204500001</v>
      </c>
      <c r="AU18" s="42">
        <v>752.85874405799996</v>
      </c>
      <c r="AV18" s="30">
        <v>-887.189435312</v>
      </c>
      <c r="AW18" s="11">
        <v>1571.44901536</v>
      </c>
      <c r="AX18" s="14">
        <v>-2318.2213276900002</v>
      </c>
      <c r="AY18" s="11"/>
      <c r="AZ18" s="26">
        <v>13</v>
      </c>
      <c r="BA18" s="12">
        <v>1389.3176836099999</v>
      </c>
      <c r="BB18" s="14">
        <v>-2246.8365200100002</v>
      </c>
      <c r="BC18" s="12">
        <v>1429.3465477300001</v>
      </c>
      <c r="BD18" s="14">
        <v>-1865.2280153700001</v>
      </c>
      <c r="BE18" s="12">
        <v>849.44721568700004</v>
      </c>
      <c r="BF18" s="14">
        <v>-1593.2269723300001</v>
      </c>
      <c r="BG18" s="12">
        <v>1209.05026924</v>
      </c>
      <c r="BH18" s="14">
        <v>-1464.9782443900001</v>
      </c>
      <c r="BI18" s="11">
        <v>1097.9701712999999</v>
      </c>
      <c r="BJ18" s="14">
        <v>-1931.8148722200001</v>
      </c>
      <c r="BK18" s="11"/>
      <c r="BL18" s="26">
        <v>13</v>
      </c>
      <c r="BM18" s="12">
        <v>1379.5621112700001</v>
      </c>
      <c r="BN18" s="14">
        <v>-2547.6478276100001</v>
      </c>
      <c r="BO18" s="12">
        <v>1095.357176</v>
      </c>
      <c r="BP18" s="14">
        <v>-1318.7616990500001</v>
      </c>
      <c r="BQ18" s="12">
        <v>929.23738989200001</v>
      </c>
      <c r="BR18" s="14">
        <v>-2087.3158902</v>
      </c>
      <c r="BS18" s="12">
        <v>1140.76491874</v>
      </c>
      <c r="BT18" s="14">
        <v>-1143.2601479099999</v>
      </c>
      <c r="BU18" s="11">
        <v>1224.9000984300001</v>
      </c>
      <c r="BV18" s="14">
        <v>-2169.9866141699999</v>
      </c>
    </row>
    <row r="19" spans="1:74">
      <c r="A19" s="26" t="s">
        <v>1</v>
      </c>
      <c r="B19" s="27" t="s">
        <v>2</v>
      </c>
      <c r="C19" s="27" t="s">
        <v>3</v>
      </c>
      <c r="D19" s="27"/>
      <c r="E19" s="27"/>
      <c r="F19" s="11"/>
      <c r="G19" s="11" t="s">
        <v>4</v>
      </c>
      <c r="H19" s="11" t="s">
        <v>5</v>
      </c>
      <c r="I19" s="11"/>
      <c r="J19" s="11" t="s">
        <v>6</v>
      </c>
      <c r="K19" s="14"/>
      <c r="N19">
        <v>8</v>
      </c>
      <c r="O19" s="46">
        <v>9.4054816422131426E-2</v>
      </c>
      <c r="Q19" s="37">
        <f>K102</f>
        <v>6.2046858367562387E-2</v>
      </c>
      <c r="R19" s="37">
        <f>K101</f>
        <v>8.045473224676844E-2</v>
      </c>
      <c r="AN19" s="26">
        <v>14</v>
      </c>
      <c r="AO19" s="42">
        <v>1733.7466009</v>
      </c>
      <c r="AP19" s="30">
        <v>-2786.6563302999998</v>
      </c>
      <c r="AQ19" s="42">
        <v>648.96438318499997</v>
      </c>
      <c r="AR19" s="30">
        <v>-1391.65041563</v>
      </c>
      <c r="AS19" s="42">
        <v>1556.5493826100001</v>
      </c>
      <c r="AT19" s="30">
        <v>-2267.9628649599999</v>
      </c>
      <c r="AU19" s="42">
        <v>784.88183535600001</v>
      </c>
      <c r="AV19" s="30">
        <v>-1039.29911898</v>
      </c>
      <c r="AW19" s="11">
        <v>1541.4273672700001</v>
      </c>
      <c r="AX19" s="14">
        <v>-2204.13906494</v>
      </c>
      <c r="AY19" s="11"/>
      <c r="AZ19" s="26">
        <v>14</v>
      </c>
      <c r="BA19" s="12">
        <v>1488.0555484399999</v>
      </c>
      <c r="BB19" s="14">
        <v>-2182.7903374100001</v>
      </c>
      <c r="BC19" s="12">
        <v>1338.61445572</v>
      </c>
      <c r="BD19" s="14">
        <v>-1905.2568794900001</v>
      </c>
      <c r="BE19" s="12">
        <v>1001.55689935</v>
      </c>
      <c r="BF19" s="14">
        <v>-1521.1750169100001</v>
      </c>
      <c r="BG19" s="12">
        <v>1123.4885721799999</v>
      </c>
      <c r="BH19" s="14">
        <v>-1499.5031396899999</v>
      </c>
      <c r="BI19" s="11">
        <v>1219.5578460700001</v>
      </c>
      <c r="BJ19" s="14">
        <v>-1900.29214172</v>
      </c>
      <c r="BK19" s="11"/>
      <c r="BL19" s="26">
        <v>14</v>
      </c>
      <c r="BM19" s="12">
        <v>1429.5981914199999</v>
      </c>
      <c r="BN19" s="14">
        <v>-2485.6030882199998</v>
      </c>
      <c r="BO19" s="12">
        <v>1097.3586192099999</v>
      </c>
      <c r="BP19" s="14">
        <v>-1396.81798409</v>
      </c>
      <c r="BQ19" s="12">
        <v>1097.3586192099999</v>
      </c>
      <c r="BR19" s="14">
        <v>-1969.2307410400001</v>
      </c>
      <c r="BS19" s="12">
        <v>1078.84526955</v>
      </c>
      <c r="BT19" s="14">
        <v>-1216.4379151400001</v>
      </c>
      <c r="BU19" s="11">
        <v>1296.94306102</v>
      </c>
      <c r="BV19" s="14">
        <v>-2104.7401574800001</v>
      </c>
    </row>
    <row r="20" spans="1:74">
      <c r="A20" s="26">
        <v>1</v>
      </c>
      <c r="B20" s="27">
        <v>902.29698704700002</v>
      </c>
      <c r="C20" s="27">
        <v>-3108.5281594799999</v>
      </c>
      <c r="D20" s="27">
        <f>B20*$G$20</f>
        <v>7.6579023033961538E-2</v>
      </c>
      <c r="E20" s="27">
        <f>C20*$G$20</f>
        <v>-0.26382449785808409</v>
      </c>
      <c r="F20" s="11"/>
      <c r="G20" s="11">
        <f>0.1/SQRT((B29-B30)^2+(C29-C30)^2)</f>
        <v>8.4871194444066772E-5</v>
      </c>
      <c r="H20" s="11">
        <f>SQRT((B21-B20)^2+(C21-C20)^2)</f>
        <v>994.94574069749274</v>
      </c>
      <c r="I20" s="11">
        <f>H20*$G$20</f>
        <v>8.4442233420032944E-2</v>
      </c>
      <c r="J20" s="11">
        <f>SQRT((B24-B23)^2+(C24-C23)^2)</f>
        <v>910.03333129752878</v>
      </c>
      <c r="K20" s="14">
        <f>J20*$G$20</f>
        <v>7.7235615811134403E-2</v>
      </c>
      <c r="N20">
        <v>9</v>
      </c>
      <c r="O20" s="46">
        <v>8.0215091437106673E-2</v>
      </c>
      <c r="Q20" s="37">
        <f>K115</f>
        <v>5.5249102912147872E-2</v>
      </c>
      <c r="R20" s="37">
        <f>K114</f>
        <v>6.5104232715649329E-2</v>
      </c>
      <c r="AN20" s="26">
        <v>15</v>
      </c>
      <c r="AO20" s="42">
        <v>1673.70330472</v>
      </c>
      <c r="AP20" s="30">
        <v>-2604.5249985400001</v>
      </c>
      <c r="AQ20" s="42">
        <v>787.06396440699996</v>
      </c>
      <c r="AR20" s="30">
        <v>-1453.6951550199999</v>
      </c>
      <c r="AS20" s="42">
        <v>1467.5963512200001</v>
      </c>
      <c r="AT20" s="30">
        <v>-2040.2431046199999</v>
      </c>
      <c r="AU20" s="42">
        <v>836.91935871500004</v>
      </c>
      <c r="AV20" s="30">
        <v>-1139.37127928</v>
      </c>
      <c r="AW20" s="11">
        <v>1477.38118467</v>
      </c>
      <c r="AX20" s="14">
        <v>-2108.0697910499998</v>
      </c>
      <c r="AY20" s="11"/>
      <c r="AZ20" s="26">
        <v>15</v>
      </c>
      <c r="BA20" s="12">
        <v>1525.4158216200001</v>
      </c>
      <c r="BB20" s="14">
        <v>-2097.3954272800001</v>
      </c>
      <c r="BC20" s="12">
        <v>1261.22531841</v>
      </c>
      <c r="BD20" s="14">
        <v>-1942.61715267</v>
      </c>
      <c r="BE20" s="12">
        <v>1113.6377189</v>
      </c>
      <c r="BF20" s="14">
        <v>-1443.7858796099999</v>
      </c>
      <c r="BG20" s="12">
        <v>1046.9333695400001</v>
      </c>
      <c r="BH20" s="14">
        <v>-1556.5442710699999</v>
      </c>
      <c r="BI20" s="11">
        <v>1302.1173783199999</v>
      </c>
      <c r="BJ20" s="14">
        <v>-1852.25750477</v>
      </c>
      <c r="BK20" s="11"/>
      <c r="BL20" s="26">
        <v>15</v>
      </c>
      <c r="BM20" s="12">
        <v>1457.61839631</v>
      </c>
      <c r="BN20" s="14">
        <v>-2405.5453599799998</v>
      </c>
      <c r="BO20" s="12">
        <v>1083.3485167599999</v>
      </c>
      <c r="BP20" s="14">
        <v>-1460.86416669</v>
      </c>
      <c r="BQ20" s="12">
        <v>1155.40047218</v>
      </c>
      <c r="BR20" s="14">
        <v>-1875.1629103499999</v>
      </c>
      <c r="BS20" s="12">
        <v>1034.93860922</v>
      </c>
      <c r="BT20" s="14">
        <v>-1270.4768816999999</v>
      </c>
      <c r="BU20" s="11">
        <v>1341.8</v>
      </c>
      <c r="BV20" s="14">
        <v>-2038.1343996099999</v>
      </c>
    </row>
    <row r="21" spans="1:74">
      <c r="A21" s="26">
        <v>2</v>
      </c>
      <c r="B21" s="27">
        <v>1106.56108279</v>
      </c>
      <c r="C21" s="27">
        <v>-2134.7760318199998</v>
      </c>
      <c r="D21" s="27">
        <f t="shared" ref="D21:E28" si="4">B21*$G$20</f>
        <v>9.3915160821707158E-2</v>
      </c>
      <c r="E21" s="27">
        <f t="shared" si="4"/>
        <v>-0.18118099169112847</v>
      </c>
      <c r="F21" s="11"/>
      <c r="G21" s="11"/>
      <c r="H21" s="11">
        <f>SQRT((B22-B21)^2+(C22-C21)^2)</f>
        <v>498.26507674989995</v>
      </c>
      <c r="I21" s="11">
        <f t="shared" ref="I21:I22" si="5">H21*$G$20</f>
        <v>4.2288352213528613E-2</v>
      </c>
      <c r="J21" s="11">
        <f>SQRT((B25-B21)^2+(C25-C21)^2)</f>
        <v>861.10392139345481</v>
      </c>
      <c r="K21" s="14">
        <f t="shared" ref="K21:K24" si="6">J21*$G$20</f>
        <v>7.3082918349132289E-2</v>
      </c>
      <c r="N21">
        <v>10</v>
      </c>
      <c r="O21" s="46">
        <v>0.14762156725494452</v>
      </c>
      <c r="Q21" s="37">
        <f>K128</f>
        <v>6.2669277163037412E-2</v>
      </c>
      <c r="R21" s="37">
        <f>K127</f>
        <v>7.1067386103929056E-2</v>
      </c>
      <c r="AN21" s="26">
        <v>16</v>
      </c>
      <c r="AO21" s="42">
        <v>1591.6441332700001</v>
      </c>
      <c r="AP21" s="30">
        <v>-2530.4715999199998</v>
      </c>
      <c r="AQ21" s="42">
        <v>923.16210242399995</v>
      </c>
      <c r="AR21" s="30">
        <v>-1477.7124735</v>
      </c>
      <c r="AS21" s="42">
        <v>1335.94586478</v>
      </c>
      <c r="AT21" s="30">
        <v>-1947.7319519800001</v>
      </c>
      <c r="AU21" s="42">
        <v>928.98574619700003</v>
      </c>
      <c r="AV21" s="30">
        <v>-1241.4448828</v>
      </c>
      <c r="AW21" s="11">
        <v>1409.3321156699999</v>
      </c>
      <c r="AX21" s="14">
        <v>-2054.0308244799999</v>
      </c>
      <c r="AY21" s="11"/>
      <c r="AZ21" s="26">
        <v>16</v>
      </c>
      <c r="BA21" s="12">
        <v>1530.7530035</v>
      </c>
      <c r="BB21" s="14">
        <v>-1979.97742586</v>
      </c>
      <c r="BC21" s="12">
        <v>1194.51054488</v>
      </c>
      <c r="BD21" s="14">
        <v>-2036.01783563</v>
      </c>
      <c r="BE21" s="12">
        <v>1167.00953772</v>
      </c>
      <c r="BF21" s="14">
        <v>-1321.0306963</v>
      </c>
      <c r="BG21" s="12">
        <v>974.88141412000004</v>
      </c>
      <c r="BH21" s="14">
        <v>-1634.6005561100001</v>
      </c>
      <c r="BI21" s="11">
        <v>1338.1433560299999</v>
      </c>
      <c r="BJ21" s="14">
        <v>-1775.70230214</v>
      </c>
      <c r="BK21" s="11"/>
      <c r="BL21" s="26">
        <v>16</v>
      </c>
      <c r="BM21" s="12">
        <v>1481.6357147799999</v>
      </c>
      <c r="BN21" s="14">
        <v>-2331.4919613500001</v>
      </c>
      <c r="BO21" s="12">
        <v>1087.35140318</v>
      </c>
      <c r="BP21" s="14">
        <v>-1548.92766775</v>
      </c>
      <c r="BQ21" s="12">
        <v>1185.4221202799999</v>
      </c>
      <c r="BR21" s="14">
        <v>-1791.1022957</v>
      </c>
      <c r="BS21" s="12">
        <v>1001.16425511</v>
      </c>
      <c r="BT21" s="14">
        <v>-1336.8997781099999</v>
      </c>
      <c r="BU21" s="11">
        <v>1356.7523129900001</v>
      </c>
      <c r="BV21" s="14">
        <v>-1972.88794291</v>
      </c>
    </row>
    <row r="22" spans="1:74">
      <c r="A22" s="26">
        <v>3</v>
      </c>
      <c r="B22" s="27">
        <v>1092.5703913</v>
      </c>
      <c r="C22" s="27">
        <v>-1636.7074147999999</v>
      </c>
      <c r="D22" s="27">
        <f t="shared" si="4"/>
        <v>9.2727754123852424E-2</v>
      </c>
      <c r="E22" s="27">
        <f t="shared" si="4"/>
        <v>-0.13890931324953665</v>
      </c>
      <c r="F22" s="11"/>
      <c r="G22" s="11"/>
      <c r="H22" s="11">
        <f>SQRT((B23-B22)^2+(C23-C22)^2)</f>
        <v>224.58437401827433</v>
      </c>
      <c r="I22" s="11">
        <f t="shared" si="5"/>
        <v>1.9060744076403978E-2</v>
      </c>
      <c r="J22" s="11">
        <f>SQRT((B26-B22)^2+(C26-C22)^2)</f>
        <v>750.3661660231877</v>
      </c>
      <c r="K22" s="14">
        <f t="shared" si="6"/>
        <v>6.3684472780802859E-2</v>
      </c>
      <c r="AN22" s="26">
        <v>1</v>
      </c>
      <c r="AO22" s="43">
        <f>((AO6-AO$6)*COS(AO$38)-(AP6-AP$6)*SIN(AO$38))*AO$39</f>
        <v>0</v>
      </c>
      <c r="AP22" s="29">
        <f>((AO6-AO$6)*SIN(AO$38)+(AP6-AP$6)*COS(AO$38))*AO$39</f>
        <v>0</v>
      </c>
      <c r="AQ22" s="43">
        <f>((AQ6-AQ$6)*COS(AQ$38)-(AR6-AR$6)*SIN(AQ$38))*AQ$39</f>
        <v>0</v>
      </c>
      <c r="AR22" s="29">
        <f>((AQ6-AQ$6)*SIN(AQ$38)+(AR6-AR$6)*COS(AQ$38))*AQ$39</f>
        <v>0</v>
      </c>
      <c r="AS22" s="43">
        <f>((AS6-AS$6)*COS(AS$38)-(AT6-AT$6)*SIN(AS$38))*AS$39</f>
        <v>0</v>
      </c>
      <c r="AT22" s="29">
        <f>((AS6-AS$6)*SIN(AS$38)+(AT6-AT$6)*COS(AS$38))*AS$39</f>
        <v>0</v>
      </c>
      <c r="AU22" s="43">
        <f>((AU6-AU$6)*COS(AU$38)-(AV6-AV$6)*SIN(AU$38))*AU$39</f>
        <v>0</v>
      </c>
      <c r="AV22" s="29">
        <f>((AU6-AU$6)*SIN(AU$38)+(AV6-AV$6)*COS(AU$38))*AU$39</f>
        <v>0</v>
      </c>
      <c r="AW22" s="28">
        <f>((AW6-AW$6)*COS(AW$38)-(AX6-AX$6)*SIN(AW$38))*AW$39</f>
        <v>0</v>
      </c>
      <c r="AX22" s="29">
        <f>((AW6-AW$6)*SIN(AW$38)+(AX6-AX$6)*COS(AW$38))*AW$39</f>
        <v>0</v>
      </c>
      <c r="AY22" s="11"/>
      <c r="AZ22" s="26">
        <v>1</v>
      </c>
      <c r="BA22" s="43">
        <f>((BA6-BA$6)*COS(BA$38)-(BB6-BB$6)*SIN(BA$38))*BA$39</f>
        <v>0</v>
      </c>
      <c r="BB22" s="29">
        <f>((BA6-BA$6)*SIN(BA$38)+(BB6-BB$6)*COS(BA$38))*BA$39</f>
        <v>0</v>
      </c>
      <c r="BC22" s="43">
        <f>((BC6-BC$6)*COS(BC$38)-(BD6-BD$6)*SIN(BC$38))*BC$39</f>
        <v>0</v>
      </c>
      <c r="BD22" s="29">
        <f>((BC6-BC$6)*SIN(BC$38)+(BD6-BD$6)*COS(BC$38))*BC$39</f>
        <v>0</v>
      </c>
      <c r="BE22" s="43">
        <f>((BE6-BE$6)*COS(BE$38)-(BF6-BF$6)*SIN(BE$38))*BE$39</f>
        <v>0</v>
      </c>
      <c r="BF22" s="29">
        <f>((BE6-BE$6)*SIN(BE$38)+(BF6-BF$6)*COS(BE$38))*BE$39</f>
        <v>0</v>
      </c>
      <c r="BG22" s="43">
        <f>((BG6-BG$6)*COS(BG$38)-(BH6-BH$6)*SIN(BG$38))*BG$39</f>
        <v>0</v>
      </c>
      <c r="BH22" s="29">
        <f>((BG6-BG$6)*SIN(BG$38)+(BH6-BH$6)*COS(BG$38))*BG$39</f>
        <v>0</v>
      </c>
      <c r="BI22" s="28">
        <f>((BI6-BI$6)*COS(BI$38)-(BJ6-BJ$6)*SIN(BI$38))*BI$39</f>
        <v>0</v>
      </c>
      <c r="BJ22" s="29">
        <f>((BI6-BI$6)*SIN(BI$38)+(BJ6-BJ$6)*COS(BI$38))*BI$39</f>
        <v>0</v>
      </c>
      <c r="BK22" s="11"/>
      <c r="BL22" s="26">
        <v>1</v>
      </c>
      <c r="BM22" s="43">
        <f>((BM6-BM$6)*COS(BM$38)-(BN6-BN$6)*SIN(BM$38))*BM$39</f>
        <v>0</v>
      </c>
      <c r="BN22" s="29">
        <f>((BM6-BM$6)*SIN(BM$38)+(BN6-BN$6)*COS(BM$38))*BM$39</f>
        <v>0</v>
      </c>
      <c r="BO22" s="43">
        <f>((BO6-BO$6)*COS(BO$38)-(BP6-BP$6)*SIN(BO$38))*BO$39</f>
        <v>0</v>
      </c>
      <c r="BP22" s="29">
        <f>((BO6-BO$6)*SIN(BO$38)+(BP6-BP$6)*COS(BO$38))*BO$39</f>
        <v>0</v>
      </c>
      <c r="BQ22" s="43">
        <f>((BQ6-BQ$6)*COS(BQ$38)-(BR6-BR$6)*SIN(BQ$38))*BQ$39</f>
        <v>0</v>
      </c>
      <c r="BR22" s="29">
        <f>((BQ6-BQ$6)*SIN(BQ$38)+(BR6-BR$6)*COS(BQ$38))*BQ$39</f>
        <v>0</v>
      </c>
      <c r="BS22" s="43">
        <f>((BS6-BS$6)*COS(BS$38)-(BT6-BT$6)*SIN(BS$38))*BS$39</f>
        <v>0</v>
      </c>
      <c r="BT22" s="29">
        <f>((BS6-BS$6)*SIN(BS$38)+(BT6-BT$6)*COS(BS$38))*BS$39</f>
        <v>0</v>
      </c>
      <c r="BU22" s="28">
        <f>((BU6-BU$6)*COS(BU$38)-(BV6-BV$6)*SIN(BU$38))*BU$39</f>
        <v>0</v>
      </c>
      <c r="BV22" s="29">
        <f>((BU6-BU$6)*SIN(BU$38)+(BV6-BV$6)*COS(BU$38))*BU$39</f>
        <v>0</v>
      </c>
    </row>
    <row r="23" spans="1:74">
      <c r="A23" s="26">
        <v>4</v>
      </c>
      <c r="B23" s="27">
        <v>977.84672108899997</v>
      </c>
      <c r="C23" s="27">
        <v>-1443.63587224</v>
      </c>
      <c r="D23" s="27">
        <f t="shared" si="4"/>
        <v>8.299101920203765E-2</v>
      </c>
      <c r="E23" s="27">
        <f t="shared" si="4"/>
        <v>-0.12252310081931098</v>
      </c>
      <c r="F23" s="11"/>
      <c r="G23" s="11"/>
      <c r="H23" s="11"/>
      <c r="I23" s="11"/>
      <c r="J23" s="11">
        <f>SQRT((B28-B21)^2+(C28-C21)^2)</f>
        <v>774.60082679668108</v>
      </c>
      <c r="K23" s="14">
        <f t="shared" si="6"/>
        <v>6.5741297387596001E-2</v>
      </c>
      <c r="AN23" s="26">
        <v>2</v>
      </c>
      <c r="AO23" s="43">
        <f t="shared" ref="AO23:AQ37" si="7">((AO7-AO$6)*COS(AO$38)-(AP7-AP$6)*SIN(AO$38))*AO$39</f>
        <v>0.10999232455711548</v>
      </c>
      <c r="AP23" s="29">
        <f t="shared" ref="AP23:AR37" si="8">((AO7-AO$6)*SIN(AO$38)+(AP7-AP$6)*COS(AO$38))*AO$39</f>
        <v>-4.8213314918809412E-3</v>
      </c>
      <c r="AQ23" s="43">
        <f t="shared" si="7"/>
        <v>0.11813094854485066</v>
      </c>
      <c r="AR23" s="29">
        <f t="shared" si="8"/>
        <v>3.3223184645076814E-2</v>
      </c>
      <c r="AS23" s="43">
        <f t="shared" ref="AS23" si="9">((AS7-AS$6)*COS(AS$38)-(AT7-AT$6)*SIN(AS$38))*AS$39</f>
        <v>0.1001254174409283</v>
      </c>
      <c r="AT23" s="29">
        <f t="shared" ref="AT23:AV23" si="10">((AS7-AS$6)*SIN(AS$38)+(AT7-AT$6)*COS(AS$38))*AS$39</f>
        <v>-3.9683854469354178E-2</v>
      </c>
      <c r="AU23" s="43">
        <f t="shared" ref="AU23" si="11">((AU7-AU$6)*COS(AU$38)-(AV7-AV$6)*SIN(AU$38))*AU$39</f>
        <v>5.3130840501305628E-2</v>
      </c>
      <c r="AV23" s="29">
        <f t="shared" si="10"/>
        <v>2.342611951150754E-2</v>
      </c>
      <c r="AW23" s="28">
        <f t="shared" ref="AW23:AW37" si="12">((AW7-AW$6)*COS(AW$38)-(AX7-AX$6)*SIN(AW$38))*AW$39</f>
        <v>0.11056108307553138</v>
      </c>
      <c r="AX23" s="29">
        <f t="shared" ref="AX23:AX37" si="13">((AW7-AW$6)*SIN(AW$38)+(AX7-AX$6)*COS(AW$38))*AW$39</f>
        <v>1.0788917995147074E-2</v>
      </c>
      <c r="AY23" s="11"/>
      <c r="AZ23" s="26">
        <v>2</v>
      </c>
      <c r="BA23" s="43">
        <f t="shared" ref="BA23:BA37" si="14">((BA7-BA$6)*COS(BA$38)-(BB7-BB$6)*SIN(BA$38))*BA$39</f>
        <v>0.21532672737155389</v>
      </c>
      <c r="BB23" s="29">
        <f t="shared" ref="BB23:BB37" si="15">((BA7-BA$6)*SIN(BA$38)+(BB7-BB$6)*COS(BA$38))*BA$39</f>
        <v>4.6950871039468892E-2</v>
      </c>
      <c r="BC23" s="43">
        <f t="shared" ref="BC23:BC37" si="16">((BC7-BC$6)*COS(BC$38)-(BD7-BD$6)*SIN(BC$38))*BC$39</f>
        <v>0.15379062127959608</v>
      </c>
      <c r="BD23" s="29">
        <f t="shared" ref="BD23:BD37" si="17">((BC7-BC$6)*SIN(BC$38)+(BD7-BD$6)*COS(BC$38))*BC$39</f>
        <v>3.9229813946931036E-2</v>
      </c>
      <c r="BE23" s="43">
        <f t="shared" ref="BE23:BE37" si="18">((BE7-BE$6)*COS(BE$38)-(BF7-BF$6)*SIN(BE$38))*BE$39</f>
        <v>0.10495070457078044</v>
      </c>
      <c r="BF23" s="29">
        <f t="shared" ref="BF23:BF37" si="19">((BE7-BE$6)*SIN(BE$38)+(BF7-BF$6)*COS(BE$38))*BE$39</f>
        <v>2.6634793615564777E-2</v>
      </c>
      <c r="BG23" s="43">
        <f t="shared" ref="BG23:BG37" si="20">((BG7-BG$6)*COS(BG$38)-(BH7-BH$6)*SIN(BG$38))*BG$39</f>
        <v>0.11697492080966891</v>
      </c>
      <c r="BH23" s="29">
        <f t="shared" ref="BH23:BH37" si="21">((BG7-BG$6)*SIN(BG$38)+(BH7-BH$6)*COS(BG$38))*BG$39</f>
        <v>7.5360623568983015E-2</v>
      </c>
      <c r="BI23" s="28">
        <f t="shared" ref="BI23:BI37" si="22">((BI7-BI$6)*COS(BI$38)-(BJ7-BJ$6)*SIN(BI$38))*BI$39</f>
        <v>0.11927410050716383</v>
      </c>
      <c r="BJ23" s="29">
        <f t="shared" ref="BJ23:BJ37" si="23">((BI7-BI$6)*SIN(BI$38)+(BJ7-BJ$6)*COS(BI$38))*BI$39</f>
        <v>5.5315533287855712E-2</v>
      </c>
      <c r="BK23" s="11"/>
      <c r="BL23" s="26">
        <v>2</v>
      </c>
      <c r="BM23" s="43">
        <f t="shared" ref="BM23:BM37" si="24">((BM7-BM$6)*COS(BM$38)-(BN7-BN$6)*SIN(BM$38))*BM$39</f>
        <v>0.13345060120969168</v>
      </c>
      <c r="BN23" s="29">
        <f t="shared" ref="BN23:BN37" si="25">((BM7-BM$6)*SIN(BM$38)+(BN7-BN$6)*COS(BM$38))*BM$39</f>
        <v>3.5800623517232538E-2</v>
      </c>
      <c r="BO23" s="43">
        <f t="shared" ref="BO23:BO37" si="26">((BO7-BO$6)*COS(BO$38)-(BP7-BP$6)*SIN(BO$38))*BO$39</f>
        <v>0.14194606332198009</v>
      </c>
      <c r="BP23" s="29">
        <f t="shared" ref="BP23:BP37" si="27">((BO7-BO$6)*SIN(BO$38)+(BP7-BP$6)*COS(BO$38))*BO$39</f>
        <v>-1.4588721918376995E-2</v>
      </c>
      <c r="BQ23" s="43">
        <f t="shared" ref="BQ23:BQ37" si="28">((BQ7-BQ$6)*COS(BQ$38)-(BR7-BR$6)*SIN(BQ$38))*BQ$39</f>
        <v>0.11348428467439631</v>
      </c>
      <c r="BR23" s="29">
        <f t="shared" ref="BR23:BR37" si="29">((BQ7-BQ$6)*SIN(BQ$38)+(BR7-BR$6)*COS(BQ$38))*BQ$39</f>
        <v>5.4492106764617229E-3</v>
      </c>
      <c r="BS23" s="43">
        <f t="shared" ref="BS23:BS37" si="30">((BS7-BS$6)*COS(BS$38)-(BT7-BT$6)*SIN(BS$38))*BS$39</f>
        <v>9.4398197911114617E-2</v>
      </c>
      <c r="BT23" s="29">
        <f t="shared" ref="BT23:BT37" si="31">((BS7-BS$6)*SIN(BS$38)+(BT7-BT$6)*COS(BS$38))*BS$39</f>
        <v>1.7597849061924211E-2</v>
      </c>
      <c r="BU23" s="28">
        <f t="shared" ref="BU23:BU37" si="32">((BU7-BU$6)*COS(BU$38)-(BV7-BV$6)*SIN(BU$38))*BU$39</f>
        <v>9.6657801087112222E-2</v>
      </c>
      <c r="BV23" s="29">
        <f t="shared" ref="BV23:BV37" si="33">((BU7-BU$6)*SIN(BU$38)+(BV7-BV$6)*COS(BU$38))*BU$39</f>
        <v>6.3996771172664529E-2</v>
      </c>
    </row>
    <row r="24" spans="1:74">
      <c r="A24" s="26">
        <v>5</v>
      </c>
      <c r="B24" s="27">
        <v>427.44255442299999</v>
      </c>
      <c r="C24" s="27">
        <v>-718.91805309300003</v>
      </c>
      <c r="D24" s="27">
        <f>B24*$G$20</f>
        <v>3.6277560150103028E-2</v>
      </c>
      <c r="E24" s="27">
        <f t="shared" si="4"/>
        <v>-6.1015433873405925E-2</v>
      </c>
      <c r="F24" s="11"/>
      <c r="G24" s="11"/>
      <c r="H24" s="11"/>
      <c r="I24" s="11"/>
      <c r="J24" s="11">
        <f>SQRT((B27-B22)^2+(C27-C22)^2)</f>
        <v>661.36510055290682</v>
      </c>
      <c r="K24" s="14">
        <f t="shared" si="6"/>
        <v>5.6130846047545528E-2</v>
      </c>
      <c r="AN24" s="26">
        <v>3</v>
      </c>
      <c r="AO24" s="43">
        <f t="shared" si="7"/>
        <v>0.23620547452078181</v>
      </c>
      <c r="AP24" s="29">
        <f t="shared" si="8"/>
        <v>0.11277255160691339</v>
      </c>
      <c r="AQ24" s="43">
        <f t="shared" si="7"/>
        <v>0.21281915550898917</v>
      </c>
      <c r="AR24" s="29">
        <f t="shared" si="8"/>
        <v>0.14709391235929506</v>
      </c>
      <c r="AS24" s="43">
        <f t="shared" ref="AS24" si="34">((AS8-AS$6)*COS(AS$38)-(AT8-AT$6)*SIN(AS$38))*AS$39</f>
        <v>0.21424140186769083</v>
      </c>
      <c r="AT24" s="29">
        <f t="shared" ref="AT24:AV24" si="35">((AS8-AS$6)*SIN(AS$38)+(AT8-AT$6)*COS(AS$38))*AS$39</f>
        <v>2.3623943165081485E-2</v>
      </c>
      <c r="AU24" s="43">
        <f t="shared" ref="AU24" si="36">((AU8-AU$6)*COS(AU$38)-(AV8-AV$6)*SIN(AU$38))*AU$39</f>
        <v>0.14837391559348651</v>
      </c>
      <c r="AV24" s="29">
        <f t="shared" si="35"/>
        <v>0.16998775959532947</v>
      </c>
      <c r="AW24" s="28">
        <f t="shared" si="12"/>
        <v>0.19687242680938163</v>
      </c>
      <c r="AX24" s="29">
        <f t="shared" si="13"/>
        <v>0.12630125336267842</v>
      </c>
      <c r="AY24" s="11"/>
      <c r="AZ24" s="26">
        <v>3</v>
      </c>
      <c r="BA24" s="43">
        <f t="shared" si="14"/>
        <v>0.32782912075264609</v>
      </c>
      <c r="BB24" s="29">
        <f t="shared" si="15"/>
        <v>0.1516820078480853</v>
      </c>
      <c r="BC24" s="43">
        <f t="shared" si="16"/>
        <v>0.26480146881079752</v>
      </c>
      <c r="BD24" s="29">
        <f t="shared" si="17"/>
        <v>0.12857997306842114</v>
      </c>
      <c r="BE24" s="43">
        <f t="shared" si="18"/>
        <v>0.20652613120977661</v>
      </c>
      <c r="BF24" s="29">
        <f t="shared" si="19"/>
        <v>0.12694951252826348</v>
      </c>
      <c r="BG24" s="43">
        <f t="shared" si="20"/>
        <v>0.2315221606701531</v>
      </c>
      <c r="BH24" s="29">
        <f t="shared" si="21"/>
        <v>0.23825858505082126</v>
      </c>
      <c r="BI24" s="28">
        <f t="shared" si="22"/>
        <v>0.21082561306053269</v>
      </c>
      <c r="BJ24" s="29">
        <f t="shared" si="23"/>
        <v>0.14306411383457598</v>
      </c>
      <c r="BK24" s="11"/>
      <c r="BL24" s="26">
        <v>3</v>
      </c>
      <c r="BM24" s="43">
        <f t="shared" si="24"/>
        <v>0.24080848074419053</v>
      </c>
      <c r="BN24" s="29">
        <f t="shared" si="25"/>
        <v>0.14702411734570611</v>
      </c>
      <c r="BO24" s="43">
        <f t="shared" si="26"/>
        <v>0.25098019548611461</v>
      </c>
      <c r="BP24" s="29">
        <f t="shared" si="27"/>
        <v>7.8538215946153997E-2</v>
      </c>
      <c r="BQ24" s="43">
        <f t="shared" si="28"/>
        <v>0.22224796723773843</v>
      </c>
      <c r="BR24" s="29">
        <f t="shared" si="29"/>
        <v>9.0766210993208571E-2</v>
      </c>
      <c r="BS24" s="43">
        <f t="shared" si="30"/>
        <v>0.14553378905530834</v>
      </c>
      <c r="BT24" s="29">
        <f t="shared" si="31"/>
        <v>5.4041082214295863E-2</v>
      </c>
      <c r="BU24" s="28">
        <f t="shared" si="32"/>
        <v>0.20139312689781097</v>
      </c>
      <c r="BV24" s="29">
        <f t="shared" si="33"/>
        <v>0.16902241619845187</v>
      </c>
    </row>
    <row r="25" spans="1:74">
      <c r="A25" s="26">
        <v>6</v>
      </c>
      <c r="B25" s="27">
        <v>1946.52074591</v>
      </c>
      <c r="C25" s="27">
        <v>-1945.12443607</v>
      </c>
      <c r="D25" s="27">
        <f t="shared" si="4"/>
        <v>0.1652035407155375</v>
      </c>
      <c r="E25" s="27">
        <f t="shared" si="4"/>
        <v>-0.1650850342316027</v>
      </c>
      <c r="F25" s="11"/>
      <c r="G25" s="11"/>
      <c r="H25" s="11"/>
      <c r="I25" s="11"/>
      <c r="J25" s="11"/>
      <c r="K25" s="14"/>
      <c r="AN25" s="26">
        <v>4</v>
      </c>
      <c r="AO25" s="43">
        <f t="shared" si="7"/>
        <v>0.29812661519890932</v>
      </c>
      <c r="AP25" s="29">
        <f>((AO9-AO$6)*SIN(AO$38)+(AP9-AP$6)*COS(AO$38))*AO$39</f>
        <v>0.28249708788577388</v>
      </c>
      <c r="AQ25" s="43">
        <f t="shared" si="7"/>
        <v>0.26239273955144071</v>
      </c>
      <c r="AR25" s="29">
        <f t="shared" si="8"/>
        <v>0.28430290448706491</v>
      </c>
      <c r="AS25" s="43">
        <f t="shared" ref="AS25" si="37">((AS9-AS$6)*COS(AS$38)-(AT9-AT$6)*SIN(AS$38))*AS$39</f>
        <v>0.29545352639354483</v>
      </c>
      <c r="AT25" s="29">
        <f t="shared" ref="AT25:AV25" si="38">((AS9-AS$6)*SIN(AS$38)+(AT9-AT$6)*COS(AS$38))*AS$39</f>
        <v>0.17314370966560094</v>
      </c>
      <c r="AU25" s="43">
        <f t="shared" ref="AU25" si="39">((AU9-AU$6)*COS(AU$38)-(AV9-AV$6)*SIN(AU$38))*AU$39</f>
        <v>0.19424506007368478</v>
      </c>
      <c r="AV25" s="29">
        <f t="shared" si="38"/>
        <v>0.32471264101285002</v>
      </c>
      <c r="AW25" s="28">
        <f t="shared" si="12"/>
        <v>0.25662935621457106</v>
      </c>
      <c r="AX25" s="29">
        <f t="shared" si="13"/>
        <v>0.32907466116791456</v>
      </c>
      <c r="AY25" s="11"/>
      <c r="AZ25" s="26">
        <v>4</v>
      </c>
      <c r="BA25" s="43">
        <f t="shared" si="14"/>
        <v>0.37600334978419181</v>
      </c>
      <c r="BB25" s="29">
        <f t="shared" si="15"/>
        <v>0.3100559596083774</v>
      </c>
      <c r="BC25" s="43">
        <f t="shared" si="16"/>
        <v>0.34308068003631781</v>
      </c>
      <c r="BD25" s="29">
        <f t="shared" si="17"/>
        <v>0.28182905546570414</v>
      </c>
      <c r="BE25" s="43">
        <f t="shared" si="18"/>
        <v>0.26617884451152951</v>
      </c>
      <c r="BF25" s="29">
        <f t="shared" si="19"/>
        <v>0.25417695055639128</v>
      </c>
      <c r="BG25" s="43">
        <f t="shared" si="20"/>
        <v>0.2484780438623829</v>
      </c>
      <c r="BH25" s="29">
        <f t="shared" si="21"/>
        <v>0.40174126155201922</v>
      </c>
      <c r="BI25" s="28">
        <f t="shared" si="22"/>
        <v>0.2271393613503522</v>
      </c>
      <c r="BJ25" s="29">
        <f t="shared" si="23"/>
        <v>0.32273153731759163</v>
      </c>
      <c r="BK25" s="11"/>
      <c r="BL25" s="26">
        <v>4</v>
      </c>
      <c r="BM25" s="43">
        <f t="shared" si="24"/>
        <v>0.28271493829040456</v>
      </c>
      <c r="BN25" s="29">
        <f t="shared" si="25"/>
        <v>0.30467857410799087</v>
      </c>
      <c r="BO25" s="43">
        <f t="shared" si="26"/>
        <v>0.29743319648055244</v>
      </c>
      <c r="BP25" s="29">
        <f t="shared" si="27"/>
        <v>0.23789524660301078</v>
      </c>
      <c r="BQ25" s="43">
        <f t="shared" si="28"/>
        <v>0.27154490212024818</v>
      </c>
      <c r="BR25" s="29">
        <f t="shared" si="29"/>
        <v>0.23010074831702101</v>
      </c>
      <c r="BS25" s="43">
        <f t="shared" si="30"/>
        <v>0.22223395113613606</v>
      </c>
      <c r="BT25" s="29">
        <f t="shared" si="31"/>
        <v>0.20679499203428442</v>
      </c>
      <c r="BU25" s="28">
        <f t="shared" si="32"/>
        <v>0.26369585503511639</v>
      </c>
      <c r="BV25" s="29">
        <f t="shared" si="33"/>
        <v>0.29596927827638508</v>
      </c>
    </row>
    <row r="26" spans="1:74">
      <c r="A26" s="26">
        <v>7</v>
      </c>
      <c r="B26" s="27">
        <v>1255.38058634</v>
      </c>
      <c r="C26" s="27">
        <v>-904.21698926299996</v>
      </c>
      <c r="D26" s="27">
        <f t="shared" si="4"/>
        <v>0.1065456498445687</v>
      </c>
      <c r="E26" s="27">
        <f t="shared" si="4"/>
        <v>-7.6741975915368701E-2</v>
      </c>
      <c r="F26" s="11"/>
      <c r="G26" s="11"/>
      <c r="H26" s="11"/>
      <c r="I26" s="11"/>
      <c r="J26" s="11"/>
      <c r="K26" s="14"/>
      <c r="AN26" s="26">
        <v>5</v>
      </c>
      <c r="AO26" s="43">
        <f t="shared" si="7"/>
        <v>0.29831423684578584</v>
      </c>
      <c r="AP26" s="29">
        <f t="shared" si="8"/>
        <v>0.44479631750209275</v>
      </c>
      <c r="AQ26" s="43">
        <f t="shared" si="7"/>
        <v>0.27281653501541647</v>
      </c>
      <c r="AR26" s="29">
        <f t="shared" si="8"/>
        <v>0.42392610928955843</v>
      </c>
      <c r="AS26" s="43">
        <f t="shared" ref="AS26" si="40">((AS10-AS$6)*COS(AS$38)-(AT10-AT$6)*SIN(AS$38))*AS$39</f>
        <v>0.32146814062719492</v>
      </c>
      <c r="AT26" s="29">
        <f t="shared" ref="AT26:AV26" si="41">((AS10-AS$6)*SIN(AS$38)+(AT10-AT$6)*COS(AS$38))*AS$39</f>
        <v>0.40185766865563105</v>
      </c>
      <c r="AU26" s="43">
        <f t="shared" ref="AU26" si="42">((AU10-AU$6)*COS(AU$38)-(AV10-AV$6)*SIN(AU$38))*AU$39</f>
        <v>0.20068372071517571</v>
      </c>
      <c r="AV26" s="29">
        <f t="shared" si="41"/>
        <v>0.47497638134558218</v>
      </c>
      <c r="AW26" s="28">
        <f t="shared" si="12"/>
        <v>0.24414358960250451</v>
      </c>
      <c r="AX26" s="29">
        <f t="shared" si="13"/>
        <v>0.46524042984496888</v>
      </c>
      <c r="AY26" s="11"/>
      <c r="AZ26" s="26">
        <v>5</v>
      </c>
      <c r="BA26" s="43">
        <f t="shared" si="14"/>
        <v>0.32448330288573896</v>
      </c>
      <c r="BB26" s="29">
        <f t="shared" si="15"/>
        <v>0.51185506197716113</v>
      </c>
      <c r="BC26" s="43">
        <f t="shared" si="16"/>
        <v>0.33549948884238023</v>
      </c>
      <c r="BD26" s="29">
        <f t="shared" si="17"/>
        <v>0.47003603647516085</v>
      </c>
      <c r="BE26" s="43">
        <f t="shared" si="18"/>
        <v>0.25543257376918344</v>
      </c>
      <c r="BF26" s="29">
        <f t="shared" si="19"/>
        <v>0.41523141857756485</v>
      </c>
      <c r="BG26" s="43">
        <f t="shared" si="20"/>
        <v>0.21356228751534942</v>
      </c>
      <c r="BH26" s="29">
        <f t="shared" si="21"/>
        <v>0.51586901341805635</v>
      </c>
      <c r="BI26" s="28">
        <f t="shared" si="22"/>
        <v>0.21486621832667024</v>
      </c>
      <c r="BJ26" s="29">
        <f t="shared" si="23"/>
        <v>0.50544563461700365</v>
      </c>
      <c r="BK26" s="11"/>
      <c r="BL26" s="26">
        <v>5</v>
      </c>
      <c r="BM26" s="43">
        <f t="shared" si="24"/>
        <v>0.26839467390760463</v>
      </c>
      <c r="BN26" s="29">
        <f t="shared" si="25"/>
        <v>0.47805893458953247</v>
      </c>
      <c r="BO26" s="43">
        <f t="shared" si="26"/>
        <v>0.31505796900559319</v>
      </c>
      <c r="BP26" s="29">
        <f t="shared" si="27"/>
        <v>0.40498494157628651</v>
      </c>
      <c r="BQ26" s="43">
        <f t="shared" si="28"/>
        <v>0.2735381078148672</v>
      </c>
      <c r="BR26" s="29">
        <f t="shared" si="29"/>
        <v>0.41400045156295678</v>
      </c>
      <c r="BS26" s="43">
        <f t="shared" si="30"/>
        <v>0.23174876838513689</v>
      </c>
      <c r="BT26" s="29">
        <f t="shared" si="31"/>
        <v>0.4328910828207389</v>
      </c>
      <c r="BU26" s="28">
        <f t="shared" si="32"/>
        <v>0.2764444805723012</v>
      </c>
      <c r="BV26" s="29">
        <f t="shared" si="33"/>
        <v>0.46334603794943457</v>
      </c>
    </row>
    <row r="27" spans="1:74">
      <c r="A27" s="26">
        <v>8</v>
      </c>
      <c r="B27" s="27">
        <v>441.12234165699999</v>
      </c>
      <c r="C27" s="27">
        <v>-1522.6055530900001</v>
      </c>
      <c r="D27" s="27">
        <f t="shared" si="4"/>
        <v>3.7438580032393302E-2</v>
      </c>
      <c r="E27" s="27">
        <f t="shared" si="4"/>
        <v>-0.12922535195791723</v>
      </c>
      <c r="F27" s="11"/>
      <c r="G27" s="11"/>
      <c r="H27" s="11"/>
      <c r="I27" s="11"/>
      <c r="J27" s="11"/>
      <c r="K27" s="14"/>
      <c r="AN27" s="26">
        <v>6</v>
      </c>
      <c r="AO27" s="43">
        <f t="shared" si="7"/>
        <v>0.22910992624905793</v>
      </c>
      <c r="AP27" s="29">
        <f t="shared" si="8"/>
        <v>0.61127441358136392</v>
      </c>
      <c r="AQ27" s="43">
        <f t="shared" si="7"/>
        <v>0.23972584389021323</v>
      </c>
      <c r="AR27" s="29">
        <f t="shared" si="8"/>
        <v>0.56381430113498743</v>
      </c>
      <c r="AS27" s="43">
        <f t="shared" ref="AS27" si="43">((AS11-AS$6)*COS(AS$38)-(AT11-AT$6)*SIN(AS$38))*AS$39</f>
        <v>0.24225466852649233</v>
      </c>
      <c r="AT27" s="29">
        <f t="shared" ref="AT27:AV27" si="44">((AS11-AS$6)*SIN(AS$38)+(AT11-AT$6)*COS(AS$38))*AS$39</f>
        <v>0.5527655667432898</v>
      </c>
      <c r="AU27" s="43">
        <f t="shared" ref="AU27" si="45">((AU11-AU$6)*COS(AU$38)-(AV11-AV$6)*SIN(AU$38))*AU$39</f>
        <v>0.11396526022942353</v>
      </c>
      <c r="AV27" s="29">
        <f t="shared" si="44"/>
        <v>0.65005514886887272</v>
      </c>
      <c r="AW27" s="28">
        <f t="shared" si="12"/>
        <v>0.17992926677544935</v>
      </c>
      <c r="AX27" s="29">
        <f t="shared" si="13"/>
        <v>0.61330946482121518</v>
      </c>
      <c r="AY27" s="11"/>
      <c r="AZ27" s="26">
        <v>6</v>
      </c>
      <c r="BA27" s="43">
        <f t="shared" si="14"/>
        <v>0.25346329731926154</v>
      </c>
      <c r="BB27" s="29">
        <f t="shared" si="15"/>
        <v>0.61917665187547277</v>
      </c>
      <c r="BC27" s="43">
        <f t="shared" si="16"/>
        <v>0.28146822214908751</v>
      </c>
      <c r="BD27" s="29">
        <f t="shared" si="17"/>
        <v>0.57857996985927163</v>
      </c>
      <c r="BE27" s="43">
        <f t="shared" si="18"/>
        <v>0.20954389625251355</v>
      </c>
      <c r="BF27" s="29">
        <f t="shared" si="19"/>
        <v>0.57871804991478581</v>
      </c>
      <c r="BG27" s="43">
        <f t="shared" si="20"/>
        <v>0.16433449336495573</v>
      </c>
      <c r="BH27" s="29">
        <f t="shared" si="21"/>
        <v>0.64692717975799707</v>
      </c>
      <c r="BI27" s="28">
        <f t="shared" si="22"/>
        <v>0.15598542626524076</v>
      </c>
      <c r="BJ27" s="29">
        <f t="shared" si="23"/>
        <v>0.62850106972433895</v>
      </c>
      <c r="BK27" s="11"/>
      <c r="BL27" s="26">
        <v>6</v>
      </c>
      <c r="BM27" s="43">
        <f t="shared" si="24"/>
        <v>0.22960700750819577</v>
      </c>
      <c r="BN27" s="29">
        <f t="shared" si="25"/>
        <v>0.59859496067074147</v>
      </c>
      <c r="BO27" s="43">
        <f t="shared" si="26"/>
        <v>0.27092120197117658</v>
      </c>
      <c r="BP27" s="29">
        <f t="shared" si="27"/>
        <v>0.56762746322544322</v>
      </c>
      <c r="BQ27" s="43">
        <f t="shared" si="28"/>
        <v>0.23238149089224019</v>
      </c>
      <c r="BR27" s="29">
        <f t="shared" si="29"/>
        <v>0.58874369388895953</v>
      </c>
      <c r="BS27" s="43">
        <f t="shared" si="30"/>
        <v>0.19414851308421605</v>
      </c>
      <c r="BT27" s="29">
        <f t="shared" si="31"/>
        <v>0.59987518669843642</v>
      </c>
      <c r="BU27" s="28">
        <f t="shared" si="32"/>
        <v>0.25287760699475242</v>
      </c>
      <c r="BV27" s="29">
        <f t="shared" si="33"/>
        <v>0.60955794163666677</v>
      </c>
    </row>
    <row r="28" spans="1:74">
      <c r="A28" s="26">
        <v>9</v>
      </c>
      <c r="B28" s="27">
        <v>359.97633101899999</v>
      </c>
      <c r="C28" s="27">
        <v>-1928.3356062800001</v>
      </c>
      <c r="D28" s="27">
        <f t="shared" si="4"/>
        <v>3.0551621185175293E-2</v>
      </c>
      <c r="E28" s="27">
        <f t="shared" si="4"/>
        <v>-0.16366014619400726</v>
      </c>
      <c r="F28" s="11"/>
      <c r="G28" s="11"/>
      <c r="H28" s="11"/>
      <c r="I28" s="11"/>
      <c r="J28" s="11"/>
      <c r="K28" s="14"/>
      <c r="AN28" s="26">
        <v>7</v>
      </c>
      <c r="AO28" s="43">
        <f t="shared" si="7"/>
        <v>9.3305280237142518E-2</v>
      </c>
      <c r="AP28" s="29">
        <f t="shared" si="8"/>
        <v>0.77250476217585695</v>
      </c>
      <c r="AQ28" s="43">
        <f t="shared" si="7"/>
        <v>0.12473782238199722</v>
      </c>
      <c r="AR28" s="29">
        <f t="shared" si="8"/>
        <v>0.68940574318545866</v>
      </c>
      <c r="AS28" s="43">
        <f t="shared" ref="AS28" si="46">((AS12-AS$6)*COS(AS$38)-(AT12-AT$6)*SIN(AS$38))*AS$39</f>
        <v>0.12000911714766424</v>
      </c>
      <c r="AT28" s="29">
        <f t="shared" ref="AT28:AV28" si="47">((AS12-AS$6)*SIN(AS$38)+(AT12-AT$6)*COS(AS$38))*AS$39</f>
        <v>0.73048496942680141</v>
      </c>
      <c r="AU28" s="43">
        <f t="shared" ref="AU28" si="48">((AU12-AU$6)*COS(AU$38)-(AV12-AV$6)*SIN(AU$38))*AU$39</f>
        <v>5.2660808615524406E-2</v>
      </c>
      <c r="AV28" s="29">
        <f t="shared" si="47"/>
        <v>0.7694781994069404</v>
      </c>
      <c r="AW28" s="28">
        <f t="shared" si="12"/>
        <v>0.10696477691642399</v>
      </c>
      <c r="AX28" s="29">
        <f t="shared" si="13"/>
        <v>0.7143099456947517</v>
      </c>
      <c r="AY28" s="11"/>
      <c r="AZ28" s="26">
        <v>7</v>
      </c>
      <c r="BA28" s="43">
        <f t="shared" si="14"/>
        <v>0.17121823466701636</v>
      </c>
      <c r="BB28" s="29">
        <f t="shared" si="15"/>
        <v>0.70901306855111512</v>
      </c>
      <c r="BC28" s="43">
        <f t="shared" si="16"/>
        <v>0.15860423598457474</v>
      </c>
      <c r="BD28" s="29">
        <f t="shared" si="17"/>
        <v>0.75042114875230015</v>
      </c>
      <c r="BE28" s="43">
        <f t="shared" si="18"/>
        <v>0.15528160987865541</v>
      </c>
      <c r="BF28" s="29">
        <f t="shared" si="19"/>
        <v>0.69264296649356916</v>
      </c>
      <c r="BG28" s="43">
        <f t="shared" si="20"/>
        <v>9.4655473336257415E-2</v>
      </c>
      <c r="BH28" s="29">
        <f t="shared" si="21"/>
        <v>0.77020651565927611</v>
      </c>
      <c r="BI28" s="28">
        <f t="shared" si="22"/>
        <v>8.6127960811846996E-2</v>
      </c>
      <c r="BJ28" s="29">
        <f t="shared" si="23"/>
        <v>0.72834991226621504</v>
      </c>
      <c r="BK28" s="11"/>
      <c r="BL28" s="26">
        <v>7</v>
      </c>
      <c r="BM28" s="43">
        <f t="shared" si="24"/>
        <v>0.18475739819478171</v>
      </c>
      <c r="BN28" s="29">
        <f t="shared" si="25"/>
        <v>0.71645143137804113</v>
      </c>
      <c r="BO28" s="43">
        <f t="shared" si="26"/>
        <v>0.22903652914172498</v>
      </c>
      <c r="BP28" s="29">
        <f t="shared" si="27"/>
        <v>0.69258304497323375</v>
      </c>
      <c r="BQ28" s="43">
        <f t="shared" si="28"/>
        <v>0.17543556174492794</v>
      </c>
      <c r="BR28" s="29">
        <f t="shared" si="29"/>
        <v>0.69886967911732756</v>
      </c>
      <c r="BS28" s="43">
        <f t="shared" si="30"/>
        <v>0.15345206704524886</v>
      </c>
      <c r="BT28" s="29">
        <f t="shared" si="31"/>
        <v>0.73608485817268887</v>
      </c>
      <c r="BU28" s="28">
        <f t="shared" si="32"/>
        <v>0.18938303897922207</v>
      </c>
      <c r="BV28" s="29">
        <f t="shared" si="33"/>
        <v>0.71850443899555649</v>
      </c>
    </row>
    <row r="29" spans="1:74">
      <c r="A29" s="26">
        <v>10</v>
      </c>
      <c r="B29" s="27">
        <v>496.43739041600003</v>
      </c>
      <c r="C29" s="27">
        <v>-214.76089440499999</v>
      </c>
      <c r="D29" s="27"/>
      <c r="E29" s="27"/>
      <c r="F29" s="11"/>
      <c r="G29" s="11"/>
      <c r="H29" s="11"/>
      <c r="I29" s="11"/>
      <c r="J29" s="11"/>
      <c r="K29" s="14"/>
      <c r="AN29" s="26">
        <v>8</v>
      </c>
      <c r="AO29" s="43">
        <f t="shared" si="7"/>
        <v>2.3560844245120654E-2</v>
      </c>
      <c r="AP29" s="29">
        <f t="shared" si="8"/>
        <v>0.8960002275679998</v>
      </c>
      <c r="AQ29" s="43">
        <f t="shared" si="7"/>
        <v>5.236484915671314E-2</v>
      </c>
      <c r="AR29" s="29">
        <f t="shared" si="8"/>
        <v>0.80995090440634809</v>
      </c>
      <c r="AS29" s="43">
        <f t="shared" ref="AS29" si="49">((AS13-AS$6)*COS(AS$38)-(AT13-AT$6)*SIN(AS$38))*AS$39</f>
        <v>5.5390306346587065E-2</v>
      </c>
      <c r="AT29" s="29">
        <f t="shared" ref="AT29:AV29" si="50">((AS13-AS$6)*SIN(AS$38)+(AT13-AT$6)*COS(AS$38))*AS$39</f>
        <v>0.85975472370688866</v>
      </c>
      <c r="AU29" s="43">
        <f t="shared" ref="AU29" si="51">((AU13-AU$6)*COS(AU$38)-(AV13-AV$6)*SIN(AU$38))*AU$39</f>
        <v>1.827289283837473E-2</v>
      </c>
      <c r="AV29" s="29">
        <f t="shared" si="50"/>
        <v>0.86510338736190506</v>
      </c>
      <c r="AW29" s="28">
        <f t="shared" si="12"/>
        <v>5.0753501219093042E-2</v>
      </c>
      <c r="AX29" s="29">
        <f t="shared" si="13"/>
        <v>0.84609429932225122</v>
      </c>
      <c r="AY29" s="11"/>
      <c r="AZ29" s="26">
        <v>8</v>
      </c>
      <c r="BA29" s="43">
        <f t="shared" si="14"/>
        <v>9.0196427266893406E-2</v>
      </c>
      <c r="BB29" s="29">
        <f t="shared" si="15"/>
        <v>0.83921649769333451</v>
      </c>
      <c r="BC29" s="43">
        <f t="shared" si="16"/>
        <v>7.9362385280546122E-2</v>
      </c>
      <c r="BD29" s="29">
        <f t="shared" si="17"/>
        <v>0.88826713273216917</v>
      </c>
      <c r="BE29" s="43">
        <f t="shared" si="18"/>
        <v>8.5512979706060532E-2</v>
      </c>
      <c r="BF29" s="29">
        <f t="shared" si="19"/>
        <v>0.82741506926082553</v>
      </c>
      <c r="BG29" s="43">
        <f t="shared" si="20"/>
        <v>3.1738452935573952E-2</v>
      </c>
      <c r="BH29" s="29">
        <f t="shared" si="21"/>
        <v>0.90620907786203864</v>
      </c>
      <c r="BI29" s="28">
        <f t="shared" si="22"/>
        <v>3.6776132531809447E-2</v>
      </c>
      <c r="BJ29" s="29">
        <f t="shared" si="23"/>
        <v>0.85038978943265453</v>
      </c>
      <c r="BK29" s="11"/>
      <c r="BL29" s="26">
        <v>8</v>
      </c>
      <c r="BM29" s="43">
        <f t="shared" si="24"/>
        <v>0.1148693279477012</v>
      </c>
      <c r="BN29" s="29">
        <f t="shared" si="25"/>
        <v>0.83193583420082173</v>
      </c>
      <c r="BO29" s="43">
        <f t="shared" si="26"/>
        <v>0.1347835441747115</v>
      </c>
      <c r="BP29" s="29">
        <f t="shared" si="27"/>
        <v>0.82046064708805178</v>
      </c>
      <c r="BQ29" s="43">
        <f t="shared" si="28"/>
        <v>9.059034253107813E-2</v>
      </c>
      <c r="BR29" s="29">
        <f t="shared" si="29"/>
        <v>0.82034911776877162</v>
      </c>
      <c r="BS29" s="43">
        <f t="shared" si="30"/>
        <v>7.9906287879522683E-2</v>
      </c>
      <c r="BT29" s="29">
        <f t="shared" si="31"/>
        <v>0.84850429910746006</v>
      </c>
      <c r="BU29" s="28">
        <f t="shared" si="32"/>
        <v>0.12017068991675407</v>
      </c>
      <c r="BV29" s="29">
        <f t="shared" si="33"/>
        <v>0.83211592452730521</v>
      </c>
    </row>
    <row r="30" spans="1:74">
      <c r="A30" s="26">
        <v>11</v>
      </c>
      <c r="B30" s="27">
        <v>1674.6867920100001</v>
      </c>
      <c r="C30" s="27">
        <v>-218.72492366</v>
      </c>
      <c r="D30" s="27"/>
      <c r="E30" s="27"/>
      <c r="F30" s="11"/>
      <c r="G30" s="11"/>
      <c r="H30" s="11"/>
      <c r="I30" s="11"/>
      <c r="J30" s="11"/>
      <c r="K30" s="14"/>
      <c r="AN30" s="26">
        <v>9</v>
      </c>
      <c r="AO30" s="43">
        <f t="shared" si="7"/>
        <v>-5.7750221987530294E-9</v>
      </c>
      <c r="AP30" s="29">
        <f t="shared" si="8"/>
        <v>1.0000000000000451</v>
      </c>
      <c r="AQ30" s="43">
        <f t="shared" si="7"/>
        <v>-2.6258320187730749E-6</v>
      </c>
      <c r="AR30" s="29">
        <f t="shared" si="8"/>
        <v>0.99999999999996636</v>
      </c>
      <c r="AS30" s="43">
        <f t="shared" ref="AS30" si="52">((AS14-AS$6)*COS(AS$38)-(AT14-AT$6)*SIN(AS$38))*AS$39</f>
        <v>-1.4053276198489536E-14</v>
      </c>
      <c r="AT30" s="29">
        <f t="shared" ref="AT30:AV30" si="53">((AS14-AS$6)*SIN(AS$38)+(AT14-AT$6)*COS(AS$38))*AS$39</f>
        <v>1.0000009999999999</v>
      </c>
      <c r="AU30" s="43">
        <f t="shared" ref="AU30" si="54">((AU14-AU$6)*COS(AU$38)-(AV14-AV$6)*SIN(AU$38))*AU$39</f>
        <v>-2.2420175589476905E-7</v>
      </c>
      <c r="AV30" s="29">
        <f t="shared" si="53"/>
        <v>1.0000009999999999</v>
      </c>
      <c r="AW30" s="28">
        <f t="shared" si="12"/>
        <v>-2.489644120549212E-10</v>
      </c>
      <c r="AX30" s="29">
        <f t="shared" si="13"/>
        <v>1.0000009999999995</v>
      </c>
      <c r="AY30" s="11"/>
      <c r="AZ30" s="26">
        <v>9</v>
      </c>
      <c r="BA30" s="43">
        <f t="shared" si="14"/>
        <v>3.0819171288405673E-7</v>
      </c>
      <c r="BB30" s="29">
        <f t="shared" si="15"/>
        <v>1.0000009999999999</v>
      </c>
      <c r="BC30" s="43">
        <f t="shared" si="16"/>
        <v>1.9259816101987427E-7</v>
      </c>
      <c r="BD30" s="29">
        <f t="shared" si="17"/>
        <v>1.0000000000000349</v>
      </c>
      <c r="BE30" s="43">
        <f t="shared" si="18"/>
        <v>-2.5214073098629896E-7</v>
      </c>
      <c r="BF30" s="29">
        <f t="shared" si="19"/>
        <v>0.99999999999995237</v>
      </c>
      <c r="BG30" s="43">
        <f t="shared" si="20"/>
        <v>3.1957298764571326E-7</v>
      </c>
      <c r="BH30" s="29">
        <f t="shared" si="21"/>
        <v>0.99999999999997302</v>
      </c>
      <c r="BI30" s="28">
        <f t="shared" si="22"/>
        <v>-5.8146668031161744E-8</v>
      </c>
      <c r="BJ30" s="29">
        <f t="shared" si="23"/>
        <v>1.0000009999999999</v>
      </c>
      <c r="BK30" s="11"/>
      <c r="BL30" s="26">
        <v>9</v>
      </c>
      <c r="BM30" s="43">
        <f t="shared" si="24"/>
        <v>-1.2483437619484712E-7</v>
      </c>
      <c r="BN30" s="29">
        <f t="shared" si="25"/>
        <v>1.0000009999999999</v>
      </c>
      <c r="BO30" s="43">
        <f t="shared" si="26"/>
        <v>-6.034390050942425E-9</v>
      </c>
      <c r="BP30" s="29">
        <f t="shared" si="27"/>
        <v>1.0000009999999999</v>
      </c>
      <c r="BQ30" s="43">
        <f t="shared" si="28"/>
        <v>2.487743079391205E-9</v>
      </c>
      <c r="BR30" s="29">
        <f t="shared" si="29"/>
        <v>0.99999999999999467</v>
      </c>
      <c r="BS30" s="43">
        <f t="shared" si="30"/>
        <v>7.4391896670826445E-8</v>
      </c>
      <c r="BT30" s="29">
        <f t="shared" si="31"/>
        <v>1.0000009999999999</v>
      </c>
      <c r="BU30" s="28">
        <f t="shared" si="32"/>
        <v>5.1440127556609432E-7</v>
      </c>
      <c r="BV30" s="29">
        <f t="shared" si="33"/>
        <v>1.0000009999999999</v>
      </c>
    </row>
    <row r="31" spans="1:74">
      <c r="A31" s="48" t="s">
        <v>34</v>
      </c>
      <c r="B31" s="27"/>
      <c r="C31" s="27"/>
      <c r="D31" s="27"/>
      <c r="E31" s="27"/>
      <c r="F31" s="11"/>
      <c r="G31" s="11"/>
      <c r="H31" s="11"/>
      <c r="I31" s="11"/>
      <c r="J31" s="11"/>
      <c r="K31" s="14"/>
      <c r="AN31" s="26">
        <v>10</v>
      </c>
      <c r="AO31" s="43">
        <f t="shared" si="7"/>
        <v>-5.3080142804670744E-2</v>
      </c>
      <c r="AP31" s="29">
        <f t="shared" si="8"/>
        <v>0.90225431359684116</v>
      </c>
      <c r="AQ31" s="43">
        <f t="shared" si="7"/>
        <v>-6.4667920804776791E-2</v>
      </c>
      <c r="AR31" s="29">
        <f t="shared" si="8"/>
        <v>0.81414487848445172</v>
      </c>
      <c r="AS31" s="43">
        <f t="shared" ref="AS31" si="55">((AS15-AS$6)*COS(AS$38)-(AT15-AT$6)*SIN(AS$38))*AS$39</f>
        <v>-5.0904584824433281E-2</v>
      </c>
      <c r="AT31" s="29">
        <f t="shared" ref="AT31:AV31" si="56">((AS15-AS$6)*SIN(AS$38)+(AT15-AT$6)*COS(AS$38))*AS$39</f>
        <v>0.85310325983517266</v>
      </c>
      <c r="AU31" s="43">
        <f t="shared" ref="AU31" si="57">((AU15-AU$6)*COS(AU$38)-(AV15-AV$6)*SIN(AU$38))*AU$39</f>
        <v>-5.0492568922695956E-2</v>
      </c>
      <c r="AV31" s="29">
        <f t="shared" si="56"/>
        <v>0.86413266261543065</v>
      </c>
      <c r="AW31" s="28">
        <f t="shared" si="12"/>
        <v>-6.3758453219015951E-2</v>
      </c>
      <c r="AX31" s="29">
        <f t="shared" si="13"/>
        <v>0.80536993286913672</v>
      </c>
      <c r="AY31" s="11"/>
      <c r="AZ31" s="26">
        <v>10</v>
      </c>
      <c r="BA31" s="43">
        <f t="shared" si="14"/>
        <v>-0.11225026269330585</v>
      </c>
      <c r="BB31" s="29">
        <f t="shared" si="15"/>
        <v>0.82514926773071706</v>
      </c>
      <c r="BC31" s="43">
        <f t="shared" si="16"/>
        <v>-4.9698987779763795E-2</v>
      </c>
      <c r="BD31" s="29">
        <f t="shared" si="17"/>
        <v>0.88194946805552354</v>
      </c>
      <c r="BE31" s="43">
        <f t="shared" si="18"/>
        <v>-4.281141104458764E-2</v>
      </c>
      <c r="BF31" s="29">
        <f t="shared" si="19"/>
        <v>0.86101375827831428</v>
      </c>
      <c r="BG31" s="43">
        <f t="shared" si="20"/>
        <v>-4.296126254822101E-2</v>
      </c>
      <c r="BH31" s="29">
        <f t="shared" si="21"/>
        <v>0.90162060476660655</v>
      </c>
      <c r="BI31" s="28">
        <f t="shared" si="22"/>
        <v>-5.6115058991311632E-2</v>
      </c>
      <c r="BJ31" s="29">
        <f t="shared" si="23"/>
        <v>0.86709248007539141</v>
      </c>
      <c r="BK31" s="11"/>
      <c r="BL31" s="26">
        <v>10</v>
      </c>
      <c r="BM31" s="43">
        <f t="shared" si="24"/>
        <v>-6.9317111196031872E-2</v>
      </c>
      <c r="BN31" s="29">
        <f t="shared" si="25"/>
        <v>0.86501293631341969</v>
      </c>
      <c r="BO31" s="43">
        <f t="shared" si="26"/>
        <v>-1.3968734549916174E-3</v>
      </c>
      <c r="BP31" s="29">
        <f t="shared" si="27"/>
        <v>0.83350283615098575</v>
      </c>
      <c r="BQ31" s="43">
        <f t="shared" si="28"/>
        <v>-6.13650364432431E-2</v>
      </c>
      <c r="BR31" s="29">
        <f t="shared" si="29"/>
        <v>0.8312559148641151</v>
      </c>
      <c r="BS31" s="43">
        <f t="shared" si="30"/>
        <v>-3.1165431238754916E-2</v>
      </c>
      <c r="BT31" s="29">
        <f t="shared" si="31"/>
        <v>0.87186146181935531</v>
      </c>
      <c r="BU31" s="28">
        <f t="shared" si="32"/>
        <v>-4.790793169890268E-2</v>
      </c>
      <c r="BV31" s="29">
        <f t="shared" si="33"/>
        <v>0.85178639623190811</v>
      </c>
    </row>
    <row r="32" spans="1:74">
      <c r="A32" s="26" t="s">
        <v>1</v>
      </c>
      <c r="B32" s="27" t="s">
        <v>2</v>
      </c>
      <c r="C32" s="27" t="s">
        <v>3</v>
      </c>
      <c r="D32" s="27"/>
      <c r="E32" s="27"/>
      <c r="F32" s="11"/>
      <c r="G32" s="11" t="s">
        <v>4</v>
      </c>
      <c r="H32" s="11" t="s">
        <v>5</v>
      </c>
      <c r="I32" s="11"/>
      <c r="J32" s="11" t="s">
        <v>6</v>
      </c>
      <c r="K32" s="14"/>
      <c r="AN32" s="26">
        <v>11</v>
      </c>
      <c r="AO32" s="43">
        <f t="shared" si="7"/>
        <v>-0.14243398113384814</v>
      </c>
      <c r="AP32" s="29">
        <f t="shared" si="8"/>
        <v>0.75999090232298894</v>
      </c>
      <c r="AQ32" s="43">
        <f t="shared" si="7"/>
        <v>-0.13233474815231941</v>
      </c>
      <c r="AR32" s="29">
        <f t="shared" si="8"/>
        <v>0.70707217665858102</v>
      </c>
      <c r="AS32" s="43">
        <f t="shared" ref="AS32" si="58">((AS16-AS$6)*COS(AS$38)-(AT16-AT$6)*SIN(AS$38))*AS$39</f>
        <v>-0.10894905018188167</v>
      </c>
      <c r="AT32" s="29">
        <f t="shared" ref="AT32:AV32" si="59">((AS16-AS$6)*SIN(AS$38)+(AT16-AT$6)*COS(AS$38))*AS$39</f>
        <v>0.70049875646942295</v>
      </c>
      <c r="AU32" s="43">
        <f t="shared" ref="AU32" si="60">((AU16-AU$6)*COS(AU$38)-(AV16-AV$6)*SIN(AU$38))*AU$39</f>
        <v>-8.2345238428282577E-2</v>
      </c>
      <c r="AV32" s="29">
        <f t="shared" si="59"/>
        <v>0.7695246392658549</v>
      </c>
      <c r="AW32" s="28">
        <f t="shared" si="12"/>
        <v>-0.14319376118186189</v>
      </c>
      <c r="AX32" s="29">
        <f t="shared" si="13"/>
        <v>0.64580284913393271</v>
      </c>
      <c r="AY32" s="11"/>
      <c r="AZ32" s="26">
        <v>11</v>
      </c>
      <c r="BA32" s="43">
        <f t="shared" si="14"/>
        <v>-0.20287820956537581</v>
      </c>
      <c r="BB32" s="29">
        <f t="shared" si="15"/>
        <v>0.67756864798623373</v>
      </c>
      <c r="BC32" s="43">
        <f t="shared" si="16"/>
        <v>-0.11022849630888309</v>
      </c>
      <c r="BD32" s="29">
        <f t="shared" si="17"/>
        <v>0.74705176611294866</v>
      </c>
      <c r="BE32" s="43">
        <f t="shared" si="18"/>
        <v>-0.12755520019921301</v>
      </c>
      <c r="BF32" s="29">
        <f t="shared" si="19"/>
        <v>0.70798047075095494</v>
      </c>
      <c r="BG32" s="43">
        <f t="shared" si="20"/>
        <v>-0.10006965544787715</v>
      </c>
      <c r="BH32" s="29">
        <f t="shared" si="21"/>
        <v>0.78978077554059323</v>
      </c>
      <c r="BI32" s="28">
        <f t="shared" si="22"/>
        <v>-0.11856109525790806</v>
      </c>
      <c r="BJ32" s="29">
        <f t="shared" si="23"/>
        <v>0.74392899977951488</v>
      </c>
      <c r="BK32" s="11"/>
      <c r="BL32" s="26">
        <v>11</v>
      </c>
      <c r="BM32" s="43">
        <f t="shared" si="24"/>
        <v>-0.14012761898736351</v>
      </c>
      <c r="BN32" s="29">
        <f t="shared" si="25"/>
        <v>0.7235675850531611</v>
      </c>
      <c r="BO32" s="43">
        <f t="shared" si="26"/>
        <v>-5.5162053023285605E-2</v>
      </c>
      <c r="BP32" s="29">
        <f t="shared" si="27"/>
        <v>0.66992669265195337</v>
      </c>
      <c r="BQ32" s="43">
        <f t="shared" si="28"/>
        <v>-0.14681324281866392</v>
      </c>
      <c r="BR32" s="29">
        <f t="shared" si="29"/>
        <v>0.67021107354288834</v>
      </c>
      <c r="BS32" s="43">
        <f t="shared" si="30"/>
        <v>-6.6218947971325048E-2</v>
      </c>
      <c r="BT32" s="29">
        <f t="shared" si="31"/>
        <v>0.74474321363237195</v>
      </c>
      <c r="BU32" s="28">
        <f t="shared" si="32"/>
        <v>-0.12370342120075206</v>
      </c>
      <c r="BV32" s="29">
        <f t="shared" si="33"/>
        <v>0.71997488722674829</v>
      </c>
    </row>
    <row r="33" spans="1:74">
      <c r="A33" s="26">
        <v>1</v>
      </c>
      <c r="B33" s="27">
        <v>1043.5358978700001</v>
      </c>
      <c r="C33" s="27">
        <v>-239.283467543</v>
      </c>
      <c r="D33" s="27">
        <f>B33*$G$33</f>
        <v>8.9034482904355686E-2</v>
      </c>
      <c r="E33" s="27">
        <f>C33*$G$33</f>
        <v>-2.0415665473260236E-2</v>
      </c>
      <c r="F33" s="11"/>
      <c r="G33" s="11">
        <f>0.1/SQRT((B42-B43)^2+(C42-C43)^2)</f>
        <v>8.5320000093995114E-5</v>
      </c>
      <c r="H33" s="11">
        <f>SQRT((B34-B33)^2+(C34-C33)^2)</f>
        <v>972.36894227031974</v>
      </c>
      <c r="I33" s="11">
        <f>H33*$G$33</f>
        <v>8.2962518245901604E-2</v>
      </c>
      <c r="J33" s="11">
        <f>SQRT((B37-B36)^2+(C37-C36)^2)</f>
        <v>1387.2671899042689</v>
      </c>
      <c r="K33" s="14">
        <f>J33*$G$33</f>
        <v>0.11836163677302856</v>
      </c>
      <c r="AN33" s="26">
        <v>12</v>
      </c>
      <c r="AO33" s="43">
        <f t="shared" si="7"/>
        <v>-0.26173352248923376</v>
      </c>
      <c r="AP33" s="29">
        <f t="shared" si="8"/>
        <v>0.59257469218516856</v>
      </c>
      <c r="AQ33" s="43">
        <f t="shared" si="7"/>
        <v>-0.23553449564412859</v>
      </c>
      <c r="AR33" s="29">
        <f t="shared" si="8"/>
        <v>0.55321846882646908</v>
      </c>
      <c r="AS33" s="43">
        <f t="shared" ref="AS33" si="61">((AS17-AS$6)*COS(AS$38)-(AT17-AT$6)*SIN(AS$38))*AS$39</f>
        <v>-0.20257081405511831</v>
      </c>
      <c r="AT33" s="29">
        <f t="shared" ref="AT33:AV33" si="62">((AS17-AS$6)*SIN(AS$38)+(AT17-AT$6)*COS(AS$38))*AS$39</f>
        <v>0.54736085069066287</v>
      </c>
      <c r="AU33" s="43">
        <f t="shared" ref="AU33" si="63">((AU17-AU$6)*COS(AU$38)-(AV17-AV$6)*SIN(AU$38))*AU$39</f>
        <v>-0.14637588065068743</v>
      </c>
      <c r="AV33" s="29">
        <f t="shared" si="62"/>
        <v>0.6352672632654226</v>
      </c>
      <c r="AW33" s="28">
        <f t="shared" si="12"/>
        <v>-0.22281901489164146</v>
      </c>
      <c r="AX33" s="29">
        <f t="shared" si="13"/>
        <v>0.50402734961746065</v>
      </c>
      <c r="AY33" s="11"/>
      <c r="AZ33" s="26">
        <v>12</v>
      </c>
      <c r="BA33" s="43">
        <f t="shared" si="14"/>
        <v>-0.25105243858600146</v>
      </c>
      <c r="BB33" s="29">
        <f t="shared" si="15"/>
        <v>0.51919469621893122</v>
      </c>
      <c r="BC33" s="43">
        <f t="shared" si="16"/>
        <v>-0.19855584496268655</v>
      </c>
      <c r="BD33" s="29">
        <f t="shared" si="17"/>
        <v>0.58002410562299977</v>
      </c>
      <c r="BE33" s="43">
        <f t="shared" si="18"/>
        <v>-0.16866880323427652</v>
      </c>
      <c r="BF33" s="29">
        <f t="shared" si="19"/>
        <v>0.57311403130898741</v>
      </c>
      <c r="BG33" s="43">
        <f t="shared" si="20"/>
        <v>-0.15905921735832793</v>
      </c>
      <c r="BH33" s="29">
        <f t="shared" si="21"/>
        <v>0.63931368285699386</v>
      </c>
      <c r="BI33" s="28">
        <f t="shared" si="22"/>
        <v>-0.18558794822240543</v>
      </c>
      <c r="BJ33" s="29">
        <f t="shared" si="23"/>
        <v>0.61501789031613507</v>
      </c>
      <c r="BK33" s="11"/>
      <c r="BL33" s="26">
        <v>12</v>
      </c>
      <c r="BM33" s="43">
        <f t="shared" si="24"/>
        <v>-0.18620715335527005</v>
      </c>
      <c r="BN33" s="29">
        <f t="shared" si="25"/>
        <v>0.56551778365578431</v>
      </c>
      <c r="BO33" s="43">
        <f t="shared" si="26"/>
        <v>-7.8609486357893707E-2</v>
      </c>
      <c r="BP33" s="29">
        <f t="shared" si="27"/>
        <v>0.51799587079819143</v>
      </c>
      <c r="BQ33" s="43">
        <f t="shared" si="28"/>
        <v>-0.1829086825822811</v>
      </c>
      <c r="BR33" s="29">
        <f t="shared" si="29"/>
        <v>0.50799375843221961</v>
      </c>
      <c r="BS33" s="43">
        <f t="shared" si="30"/>
        <v>-0.13616437785104862</v>
      </c>
      <c r="BT33" s="29">
        <f t="shared" si="31"/>
        <v>0.58605871268860632</v>
      </c>
      <c r="BU33" s="28">
        <f t="shared" si="32"/>
        <v>-0.16694687909537753</v>
      </c>
      <c r="BV33" s="29">
        <f t="shared" si="33"/>
        <v>0.57747806452562911</v>
      </c>
    </row>
    <row r="34" spans="1:74">
      <c r="A34" s="26">
        <v>2</v>
      </c>
      <c r="B34" s="27">
        <v>1177.0212365100001</v>
      </c>
      <c r="C34" s="27">
        <v>-1202.4464985300001</v>
      </c>
      <c r="D34" s="27">
        <f>B34*$G$33</f>
        <v>0.10042345200966746</v>
      </c>
      <c r="E34" s="27">
        <f t="shared" ref="E34:E41" si="64">C34*$G$33</f>
        <v>-0.1025927353676037</v>
      </c>
      <c r="F34" s="11"/>
      <c r="G34" s="11"/>
      <c r="H34" s="11">
        <f>SQRT((B35-B34)^2+(C35-C34)^2)</f>
        <v>499.659984420358</v>
      </c>
      <c r="I34" s="11">
        <f t="shared" ref="I34:I35" si="65">H34*$G$33</f>
        <v>4.2630989917710541E-2</v>
      </c>
      <c r="J34" s="11">
        <f>SQRT((B38-B34)^2+(C38-C34)^2)</f>
        <v>1203.8740700586673</v>
      </c>
      <c r="K34" s="14">
        <f t="shared" ref="K34:K37" si="66">J34*$G$33</f>
        <v>0.10271453577056378</v>
      </c>
      <c r="AN34" s="26">
        <v>13</v>
      </c>
      <c r="AO34" s="43">
        <f t="shared" si="7"/>
        <v>-0.31215282962942514</v>
      </c>
      <c r="AP34" s="29">
        <f t="shared" si="8"/>
        <v>0.43289080753003195</v>
      </c>
      <c r="AQ34" s="43">
        <f t="shared" si="7"/>
        <v>-0.27339626649503329</v>
      </c>
      <c r="AR34" s="29">
        <f t="shared" si="8"/>
        <v>0.40984590206667104</v>
      </c>
      <c r="AS34" s="43">
        <f t="shared" ref="AS34" si="67">((AS18-AS$6)*COS(AS$38)-(AT18-AT$6)*SIN(AS$38))*AS$39</f>
        <v>-0.27059568848353444</v>
      </c>
      <c r="AT34" s="29">
        <f t="shared" ref="AT34:AV34" si="68">((AS18-AS$6)*SIN(AS$38)+(AT18-AT$6)*COS(AS$38))*AS$39</f>
        <v>0.42188275213911958</v>
      </c>
      <c r="AU34" s="43">
        <f t="shared" ref="AU34" si="69">((AU18-AU$6)*COS(AU$38)-(AV18-AV$6)*SIN(AU$38))*AU$39</f>
        <v>-0.21695880281535274</v>
      </c>
      <c r="AV34" s="29">
        <f t="shared" si="68"/>
        <v>0.46517625415817687</v>
      </c>
      <c r="AW34" s="28">
        <f t="shared" si="12"/>
        <v>-0.24177559959506456</v>
      </c>
      <c r="AX34" s="29">
        <f t="shared" si="13"/>
        <v>0.37962555368413015</v>
      </c>
      <c r="AY34" s="11"/>
      <c r="AZ34" s="26">
        <v>13</v>
      </c>
      <c r="BA34" s="43">
        <f t="shared" si="14"/>
        <v>-0.32732527030132552</v>
      </c>
      <c r="BB34" s="29">
        <f t="shared" si="15"/>
        <v>0.37474413455284217</v>
      </c>
      <c r="BC34" s="43">
        <f t="shared" si="16"/>
        <v>-0.22617320423008863</v>
      </c>
      <c r="BD34" s="29">
        <f t="shared" si="17"/>
        <v>0.42039715547556861</v>
      </c>
      <c r="BE34" s="43">
        <f t="shared" si="18"/>
        <v>-0.21173805383387881</v>
      </c>
      <c r="BF34" s="29">
        <f t="shared" si="19"/>
        <v>0.36917390152294938</v>
      </c>
      <c r="BG34" s="43">
        <f t="shared" si="20"/>
        <v>-0.18322195034151209</v>
      </c>
      <c r="BH34" s="29">
        <f t="shared" si="21"/>
        <v>0.51928826954454566</v>
      </c>
      <c r="BI34" s="28">
        <f t="shared" si="22"/>
        <v>-0.23174183360899966</v>
      </c>
      <c r="BJ34" s="29">
        <f t="shared" si="23"/>
        <v>0.49578699916314195</v>
      </c>
      <c r="BK34" s="11"/>
      <c r="BL34" s="26">
        <v>13</v>
      </c>
      <c r="BM34" s="43">
        <f t="shared" si="24"/>
        <v>-0.19732069455264198</v>
      </c>
      <c r="BN34" s="29">
        <f t="shared" si="25"/>
        <v>0.39393843212085389</v>
      </c>
      <c r="BO34" s="43">
        <f t="shared" si="26"/>
        <v>-8.706909194565278E-2</v>
      </c>
      <c r="BP34" s="29">
        <f t="shared" si="27"/>
        <v>0.41272473051473185</v>
      </c>
      <c r="BQ34" s="43">
        <f t="shared" si="28"/>
        <v>-0.19794147038588608</v>
      </c>
      <c r="BR34" s="29">
        <f t="shared" si="29"/>
        <v>0.33950650074439903</v>
      </c>
      <c r="BS34" s="43">
        <f t="shared" si="30"/>
        <v>-0.15579835766390571</v>
      </c>
      <c r="BT34" s="29">
        <f t="shared" si="31"/>
        <v>0.4765027682220937</v>
      </c>
      <c r="BU34" s="28">
        <f t="shared" si="32"/>
        <v>-0.17683355779505333</v>
      </c>
      <c r="BV34" s="29">
        <f t="shared" si="33"/>
        <v>0.46808386312627998</v>
      </c>
    </row>
    <row r="35" spans="1:74">
      <c r="A35" s="26">
        <v>3</v>
      </c>
      <c r="B35" s="27">
        <v>1203.77843398</v>
      </c>
      <c r="C35" s="27">
        <v>-1701.3895337700001</v>
      </c>
      <c r="D35" s="27">
        <f t="shared" ref="D35:D41" si="70">B35*$G$33</f>
        <v>0.10270637610032289</v>
      </c>
      <c r="E35" s="27">
        <f t="shared" si="64"/>
        <v>-0.14516255518117871</v>
      </c>
      <c r="F35" s="11"/>
      <c r="G35" s="11"/>
      <c r="H35" s="11">
        <f>SQRT((B36-B35)^2+(C36-C35)^2)</f>
        <v>283.46971738962719</v>
      </c>
      <c r="I35" s="11">
        <f t="shared" si="65"/>
        <v>2.4185636314327762E-2</v>
      </c>
      <c r="J35" s="11">
        <f>SQRT((B39-B35)^2+(C39-C35)^2)</f>
        <v>1197.0907351468604</v>
      </c>
      <c r="K35" s="14">
        <f t="shared" si="66"/>
        <v>0.10213578163525081</v>
      </c>
      <c r="AN35" s="26">
        <v>14</v>
      </c>
      <c r="AO35" s="43">
        <f t="shared" si="7"/>
        <v>-0.3056030945476696</v>
      </c>
      <c r="AP35" s="29">
        <f t="shared" si="8"/>
        <v>0.28042755032712369</v>
      </c>
      <c r="AQ35" s="43">
        <f t="shared" si="7"/>
        <v>-0.25166703954838354</v>
      </c>
      <c r="AR35" s="29">
        <f t="shared" si="8"/>
        <v>0.26219399926996539</v>
      </c>
      <c r="AS35" s="43">
        <f t="shared" ref="AS35" si="71">((AS19-AS$6)*COS(AS$38)-(AT19-AT$6)*SIN(AS$38))*AS$39</f>
        <v>-0.25049348657330311</v>
      </c>
      <c r="AT35" s="29">
        <f t="shared" ref="AT35:AV35" si="72">((AS19-AS$6)*SIN(AS$38)+(AT19-AT$6)*COS(AS$38))*AS$39</f>
        <v>0.18952494772383296</v>
      </c>
      <c r="AU35" s="43">
        <f t="shared" ref="AU35" si="73">((AU19-AU$6)*COS(AU$38)-(AV19-AV$6)*SIN(AU$38))*AU$39</f>
        <v>-0.20126218701117862</v>
      </c>
      <c r="AV35" s="29">
        <f t="shared" si="72"/>
        <v>0.28939525544943268</v>
      </c>
      <c r="AW35" s="28">
        <f t="shared" si="12"/>
        <v>-0.2231229280023781</v>
      </c>
      <c r="AX35" s="29">
        <f t="shared" si="13"/>
        <v>0.23249358434459882</v>
      </c>
      <c r="AY35" s="11"/>
      <c r="AZ35" s="26">
        <v>14</v>
      </c>
      <c r="BA35" s="43">
        <f t="shared" si="14"/>
        <v>-0.32660576276447867</v>
      </c>
      <c r="BB35" s="29">
        <f t="shared" si="15"/>
        <v>0.22201867130169151</v>
      </c>
      <c r="BC35" s="43">
        <f t="shared" si="16"/>
        <v>-0.20673881021976165</v>
      </c>
      <c r="BD35" s="29">
        <f t="shared" si="17"/>
        <v>0.30433216978501326</v>
      </c>
      <c r="BE35" s="43">
        <f t="shared" si="18"/>
        <v>-0.20450106531716902</v>
      </c>
      <c r="BF35" s="29">
        <f t="shared" si="19"/>
        <v>0.22884253229943369</v>
      </c>
      <c r="BG35" s="43">
        <f t="shared" si="20"/>
        <v>-0.19647906078197158</v>
      </c>
      <c r="BH35" s="29">
        <f t="shared" si="21"/>
        <v>0.3934668565649978</v>
      </c>
      <c r="BI35" s="28">
        <f t="shared" si="22"/>
        <v>-0.250670104024595</v>
      </c>
      <c r="BJ35" s="29">
        <f t="shared" si="23"/>
        <v>0.30222587105423243</v>
      </c>
      <c r="BK35" s="11"/>
      <c r="BL35" s="26">
        <v>14</v>
      </c>
      <c r="BM35" s="43">
        <f t="shared" si="24"/>
        <v>-0.17373181399968196</v>
      </c>
      <c r="BN35" s="29">
        <f t="shared" si="25"/>
        <v>0.2782783150161085</v>
      </c>
      <c r="BO35" s="43">
        <f t="shared" si="26"/>
        <v>-6.3607403313924629E-2</v>
      </c>
      <c r="BP35" s="29">
        <f t="shared" si="27"/>
        <v>0.31125221730741937</v>
      </c>
      <c r="BQ35" s="43">
        <f t="shared" si="28"/>
        <v>-0.16886691544153573</v>
      </c>
      <c r="BR35" s="29">
        <f t="shared" si="29"/>
        <v>0.17048046338021638</v>
      </c>
      <c r="BS35" s="43">
        <f t="shared" si="30"/>
        <v>-0.13322334141549336</v>
      </c>
      <c r="BT35" s="29">
        <f t="shared" si="31"/>
        <v>0.32510302946845315</v>
      </c>
      <c r="BU35" s="28">
        <f t="shared" si="32"/>
        <v>-0.16776385193351209</v>
      </c>
      <c r="BV35" s="29">
        <f t="shared" si="33"/>
        <v>0.29242991997992807</v>
      </c>
    </row>
    <row r="36" spans="1:74">
      <c r="A36" s="26">
        <v>4</v>
      </c>
      <c r="B36" s="27">
        <v>1225.8137730799999</v>
      </c>
      <c r="C36" s="27">
        <v>-1984.00150186</v>
      </c>
      <c r="D36" s="27">
        <f t="shared" si="70"/>
        <v>0.1045864312344061</v>
      </c>
      <c r="E36" s="27">
        <f t="shared" si="64"/>
        <v>-0.16927500832518164</v>
      </c>
      <c r="F36" s="11"/>
      <c r="G36" s="11"/>
      <c r="H36" s="11"/>
      <c r="I36" s="11"/>
      <c r="J36" s="11">
        <f>SQRT((B41-B34)^2+(C41-C34)^2)</f>
        <v>1232.2091636827338</v>
      </c>
      <c r="K36" s="14">
        <f t="shared" si="66"/>
        <v>0.10513208596123248</v>
      </c>
      <c r="AN36" s="26">
        <v>15</v>
      </c>
      <c r="AO36" s="43">
        <f t="shared" si="7"/>
        <v>-0.22482303816750324</v>
      </c>
      <c r="AP36" s="29">
        <f t="shared" si="8"/>
        <v>6.6714044804659062E-2</v>
      </c>
      <c r="AQ36" s="43">
        <f t="shared" si="7"/>
        <v>-0.17291263620962147</v>
      </c>
      <c r="AR36" s="29">
        <f t="shared" si="8"/>
        <v>0.11767612236833433</v>
      </c>
      <c r="AS36" s="43">
        <f t="shared" ref="AS36" si="74">((AS20-AS$6)*COS(AS$38)-(AT20-AT$6)*SIN(AS$38))*AS$39</f>
        <v>-0.17336863838765923</v>
      </c>
      <c r="AT36" s="29">
        <f t="shared" ref="AT36:AV36" si="75">((AS20-AS$6)*SIN(AS$38)+(AT20-AT$6)*COS(AS$38))*AS$39</f>
        <v>3.3347290824625564E-2</v>
      </c>
      <c r="AU36" s="43">
        <f t="shared" ref="AU36" si="76">((AU20-AU$6)*COS(AU$38)-(AV20-AV$6)*SIN(AU$38))*AU$39</f>
        <v>-0.15602090937302579</v>
      </c>
      <c r="AV36" s="29">
        <f t="shared" si="75"/>
        <v>0.16959527694887319</v>
      </c>
      <c r="AW36" s="28">
        <f t="shared" si="12"/>
        <v>-0.15909855090979194</v>
      </c>
      <c r="AX36" s="29">
        <f t="shared" si="13"/>
        <v>0.10221613358543977</v>
      </c>
      <c r="AY36" s="11"/>
      <c r="AZ36" s="26">
        <v>15</v>
      </c>
      <c r="BA36" s="43">
        <f t="shared" si="14"/>
        <v>-0.25954330542406162</v>
      </c>
      <c r="BB36" s="29">
        <f t="shared" si="15"/>
        <v>0.1213529626325766</v>
      </c>
      <c r="BC36" s="43">
        <f t="shared" si="16"/>
        <v>-0.18646205450027614</v>
      </c>
      <c r="BD36" s="29">
        <f t="shared" si="17"/>
        <v>0.20439233434435888</v>
      </c>
      <c r="BE36" s="43">
        <f t="shared" si="18"/>
        <v>-0.18041260550702021</v>
      </c>
      <c r="BF36" s="29">
        <f t="shared" si="19"/>
        <v>0.11771212430374439</v>
      </c>
      <c r="BG36" s="43">
        <f t="shared" si="20"/>
        <v>-0.17667611516219206</v>
      </c>
      <c r="BH36" s="29">
        <f t="shared" si="21"/>
        <v>0.26406106694112064</v>
      </c>
      <c r="BI36" s="28">
        <f t="shared" si="22"/>
        <v>-0.22480576545249786</v>
      </c>
      <c r="BJ36" s="29">
        <f t="shared" si="23"/>
        <v>0.15661207093988247</v>
      </c>
      <c r="BK36" s="11"/>
      <c r="BL36" s="26">
        <v>15</v>
      </c>
      <c r="BM36" s="43">
        <f t="shared" si="24"/>
        <v>-0.10880750987476688</v>
      </c>
      <c r="BN36" s="29">
        <f t="shared" si="25"/>
        <v>0.17074472118823211</v>
      </c>
      <c r="BO36" s="43">
        <f t="shared" si="26"/>
        <v>-6.481184546591269E-2</v>
      </c>
      <c r="BP36" s="29">
        <f t="shared" si="27"/>
        <v>0.22381253009872823</v>
      </c>
      <c r="BQ36" s="43">
        <f t="shared" si="28"/>
        <v>-0.11860966932390375</v>
      </c>
      <c r="BR36" s="29">
        <f t="shared" si="29"/>
        <v>9.3094409555544391E-2</v>
      </c>
      <c r="BS36" s="43">
        <f t="shared" si="30"/>
        <v>-0.1146365230613627</v>
      </c>
      <c r="BT36" s="29">
        <f t="shared" si="31"/>
        <v>0.21548244357649521</v>
      </c>
      <c r="BU36" s="28">
        <f t="shared" si="32"/>
        <v>-0.12568829783845417</v>
      </c>
      <c r="BV36" s="29">
        <f t="shared" si="33"/>
        <v>0.15333952121684025</v>
      </c>
    </row>
    <row r="37" spans="1:74">
      <c r="A37" s="26">
        <v>5</v>
      </c>
      <c r="B37" s="27">
        <v>1108.2919645699999</v>
      </c>
      <c r="C37" s="27">
        <v>-3366.2818210099999</v>
      </c>
      <c r="D37" s="27">
        <f t="shared" si="70"/>
        <v>9.4559470521286423E-2</v>
      </c>
      <c r="E37" s="27">
        <f t="shared" si="64"/>
        <v>-0.28721116528498725</v>
      </c>
      <c r="F37" s="11"/>
      <c r="G37" s="11"/>
      <c r="H37" s="11"/>
      <c r="I37" s="11"/>
      <c r="J37" s="11">
        <f>SQRT((B40-B35)^2+(C40-C35)^2)</f>
        <v>1192.330228531338</v>
      </c>
      <c r="K37" s="14">
        <f t="shared" si="66"/>
        <v>0.10172961521036697</v>
      </c>
      <c r="AN37" s="26">
        <v>16</v>
      </c>
      <c r="AO37" s="43">
        <f t="shared" si="7"/>
        <v>-0.12336469842784416</v>
      </c>
      <c r="AP37" s="29">
        <f t="shared" si="8"/>
        <v>-1.7232851722505573E-2</v>
      </c>
      <c r="AQ37" s="43">
        <f t="shared" si="7"/>
        <v>-7.0886215216412335E-2</v>
      </c>
      <c r="AR37" s="29">
        <f t="shared" si="8"/>
        <v>7.3942467320079518E-3</v>
      </c>
      <c r="AS37" s="43">
        <f t="shared" ref="AS37" si="77">((AS21-AS$6)*COS(AS$38)-(AT21-AT$6)*SIN(AS$38))*AS$39</f>
        <v>-7.4239333903106663E-2</v>
      </c>
      <c r="AT37" s="29">
        <f t="shared" ref="AT37:AV37" si="78">((AS21-AS$6)*SIN(AS$38)+(AT21-AT$6)*COS(AS$38))*AS$39</f>
        <v>-2.4234464004267625E-2</v>
      </c>
      <c r="AU37" s="43">
        <f t="shared" ref="AU37" si="79">((AU21-AU$6)*COS(AU$38)-(AV21-AV$6)*SIN(AU$38))*AU$39</f>
        <v>-6.592046696291172E-2</v>
      </c>
      <c r="AV37" s="29">
        <f t="shared" si="78"/>
        <v>4.2169044235395185E-2</v>
      </c>
      <c r="AW37" s="28">
        <f t="shared" si="12"/>
        <v>-8.3170907542942346E-2</v>
      </c>
      <c r="AX37" s="29">
        <f t="shared" si="13"/>
        <v>2.366723904455998E-2</v>
      </c>
      <c r="AY37" s="11"/>
      <c r="AZ37" s="26">
        <v>16</v>
      </c>
      <c r="BA37" s="43">
        <f t="shared" si="14"/>
        <v>-0.13506038745975943</v>
      </c>
      <c r="BB37" s="29">
        <f t="shared" si="15"/>
        <v>3.320748624818546E-2</v>
      </c>
      <c r="BC37" s="43">
        <f t="shared" si="16"/>
        <v>-9.8616105823931238E-2</v>
      </c>
      <c r="BD37" s="29">
        <f t="shared" si="17"/>
        <v>0.1003008613554324</v>
      </c>
      <c r="BE37" s="43">
        <f t="shared" si="18"/>
        <v>-0.1026327117440088</v>
      </c>
      <c r="BF37" s="29">
        <f t="shared" si="19"/>
        <v>3.747031651716539E-2</v>
      </c>
      <c r="BG37" s="43">
        <f t="shared" si="20"/>
        <v>-0.12852871708659017</v>
      </c>
      <c r="BH37" s="29">
        <f t="shared" si="21"/>
        <v>0.12658408936890175</v>
      </c>
      <c r="BI37" s="28">
        <f t="shared" si="22"/>
        <v>-0.13269244407421729</v>
      </c>
      <c r="BJ37" s="29">
        <f t="shared" si="23"/>
        <v>6.3461594211320985E-2</v>
      </c>
      <c r="BK37" s="11"/>
      <c r="BL37" s="26">
        <v>16</v>
      </c>
      <c r="BM37" s="43">
        <f t="shared" si="24"/>
        <v>-4.695810575885459E-2</v>
      </c>
      <c r="BN37" s="29">
        <f t="shared" si="25"/>
        <v>7.3446147096053377E-2</v>
      </c>
      <c r="BO37" s="43">
        <f t="shared" si="26"/>
        <v>-3.6062012009486714E-2</v>
      </c>
      <c r="BP37" s="29">
        <f t="shared" si="27"/>
        <v>0.10979670864401547</v>
      </c>
      <c r="BQ37" s="43">
        <f t="shared" si="28"/>
        <v>-6.5898603266186323E-2</v>
      </c>
      <c r="BR37" s="29">
        <f t="shared" si="29"/>
        <v>4.0425217283300022E-2</v>
      </c>
      <c r="BS37" s="43">
        <f t="shared" si="30"/>
        <v>-7.0514229851661364E-2</v>
      </c>
      <c r="BT37" s="29">
        <f t="shared" si="31"/>
        <v>0.10497307514869371</v>
      </c>
      <c r="BU37" s="28">
        <f t="shared" si="32"/>
        <v>-5.1308757395845631E-2</v>
      </c>
      <c r="BV37" s="29">
        <f t="shared" si="33"/>
        <v>5.7734513016608847E-2</v>
      </c>
    </row>
    <row r="38" spans="1:74">
      <c r="A38" s="26">
        <v>6</v>
      </c>
      <c r="B38" s="27">
        <v>57.979664035100001</v>
      </c>
      <c r="C38" s="27">
        <v>-1646.3594805800001</v>
      </c>
      <c r="D38" s="27">
        <f t="shared" si="70"/>
        <v>4.9468249409245369E-3</v>
      </c>
      <c r="E38" s="27">
        <f t="shared" si="64"/>
        <v>-0.14046739103783534</v>
      </c>
      <c r="F38" s="11"/>
      <c r="G38" s="11"/>
      <c r="H38" s="11"/>
      <c r="I38" s="11"/>
      <c r="J38" s="11"/>
      <c r="K38" s="14"/>
      <c r="AN38" s="26"/>
      <c r="AO38" s="12">
        <v>3.1845256884121982</v>
      </c>
      <c r="AP38" s="30"/>
      <c r="AQ38" s="12">
        <v>-0.64959066172565716</v>
      </c>
      <c r="AR38" s="30"/>
      <c r="AS38" s="12">
        <v>3.2278917697245166</v>
      </c>
      <c r="AT38" s="30"/>
      <c r="AU38" s="12">
        <v>-0.11843601195284664</v>
      </c>
      <c r="AV38" s="30"/>
      <c r="AW38" s="11">
        <v>-0.1312213033701487</v>
      </c>
      <c r="AX38" s="30"/>
      <c r="AY38" s="11"/>
      <c r="AZ38" s="12"/>
      <c r="BA38" s="12">
        <v>1.0000827584216556</v>
      </c>
      <c r="BB38" s="30"/>
      <c r="BC38" s="12">
        <v>1.3212092087680931</v>
      </c>
      <c r="BD38" s="30"/>
      <c r="BE38" s="12">
        <v>1.179947169752035</v>
      </c>
      <c r="BF38" s="30"/>
      <c r="BG38" s="12">
        <v>1.0822916403514986</v>
      </c>
      <c r="BH38" s="30"/>
      <c r="BI38" s="11">
        <v>1.2196425423407438</v>
      </c>
      <c r="BJ38" s="30"/>
      <c r="BK38" s="11"/>
      <c r="BL38" s="12"/>
      <c r="BM38" s="12">
        <v>0.87985322363695206</v>
      </c>
      <c r="BN38" s="30"/>
      <c r="BO38" s="12">
        <v>0.20158402306705836</v>
      </c>
      <c r="BP38" s="30"/>
      <c r="BQ38" s="12">
        <v>1.1288194628287012</v>
      </c>
      <c r="BR38" s="30"/>
      <c r="BS38" s="12">
        <v>0.8502750654931478</v>
      </c>
      <c r="BT38" s="30"/>
      <c r="BU38" s="11">
        <v>0.88645086274312446</v>
      </c>
      <c r="BV38" s="30"/>
    </row>
    <row r="39" spans="1:74">
      <c r="A39" s="26">
        <v>7</v>
      </c>
      <c r="B39" s="27">
        <v>119.538706588</v>
      </c>
      <c r="C39" s="27">
        <v>-2208.7852784500001</v>
      </c>
      <c r="D39" s="27">
        <f t="shared" si="70"/>
        <v>1.0199042457324213E-2</v>
      </c>
      <c r="E39" s="27">
        <f t="shared" si="64"/>
        <v>-0.18845356016496903</v>
      </c>
      <c r="F39" s="11"/>
      <c r="G39" s="11"/>
      <c r="H39" s="11"/>
      <c r="I39" s="11"/>
      <c r="J39" s="11"/>
      <c r="K39" s="14"/>
      <c r="AN39" s="31"/>
      <c r="AO39" s="44">
        <v>1.1913581155238717E-3</v>
      </c>
      <c r="AP39" s="33"/>
      <c r="AQ39" s="44">
        <v>1.0870978822856434E-3</v>
      </c>
      <c r="AR39" s="33"/>
      <c r="AS39" s="44">
        <v>7.1247218852274106E-4</v>
      </c>
      <c r="AT39" s="33"/>
      <c r="AU39" s="44">
        <v>1.1353313324022228E-3</v>
      </c>
      <c r="AV39" s="33"/>
      <c r="AW39" s="32">
        <v>-1.2572194655370056E-3</v>
      </c>
      <c r="AX39" s="33"/>
      <c r="AY39" s="15"/>
      <c r="AZ39" s="13"/>
      <c r="BA39" s="44">
        <v>-1.2977004650266862E-3</v>
      </c>
      <c r="BB39" s="33"/>
      <c r="BC39" s="44">
        <v>1.1866615143190421E-3</v>
      </c>
      <c r="BD39" s="33"/>
      <c r="BE39" s="44">
        <v>-8.348666456607437E-4</v>
      </c>
      <c r="BF39" s="33"/>
      <c r="BG39" s="44">
        <v>1.3712494379637956E-3</v>
      </c>
      <c r="BH39" s="33"/>
      <c r="BI39" s="32">
        <v>-1.5483503236437025E-3</v>
      </c>
      <c r="BJ39" s="33"/>
      <c r="BK39" s="15"/>
      <c r="BL39" s="13"/>
      <c r="BM39" s="44">
        <v>-1.480942968093222E-3</v>
      </c>
      <c r="BN39" s="33"/>
      <c r="BO39" s="44">
        <v>1.3338489790081795E-3</v>
      </c>
      <c r="BP39" s="33"/>
      <c r="BQ39" s="44">
        <v>-8.3480229225093552E-4</v>
      </c>
      <c r="BR39" s="33"/>
      <c r="BS39" s="44">
        <v>1.5968545434682717E-3</v>
      </c>
      <c r="BT39" s="33"/>
      <c r="BU39" s="32">
        <v>-1.8095995141362608E-3</v>
      </c>
      <c r="BV39" s="33"/>
    </row>
    <row r="40" spans="1:74">
      <c r="A40" s="26">
        <v>8</v>
      </c>
      <c r="B40" s="27">
        <v>2220.9405682900001</v>
      </c>
      <c r="C40" s="27">
        <v>-2323.5089486699999</v>
      </c>
      <c r="D40" s="27">
        <f t="shared" si="70"/>
        <v>0.18949064949526037</v>
      </c>
      <c r="E40" s="27">
        <f t="shared" si="64"/>
        <v>-0.19824178371892287</v>
      </c>
      <c r="F40" s="11"/>
      <c r="G40" s="11"/>
      <c r="H40" s="11"/>
      <c r="I40" s="11"/>
      <c r="J40" s="11"/>
      <c r="K40" s="14"/>
      <c r="AN40" s="24"/>
      <c r="AO40" s="25"/>
      <c r="AP40" s="25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</row>
    <row r="41" spans="1:74">
      <c r="A41" s="26">
        <v>9</v>
      </c>
      <c r="B41" s="27">
        <v>2380.43445127</v>
      </c>
      <c r="C41" s="27">
        <v>-1467.2786295200001</v>
      </c>
      <c r="D41" s="27">
        <f t="shared" si="70"/>
        <v>0.20309866760610559</v>
      </c>
      <c r="E41" s="27">
        <f t="shared" si="64"/>
        <v>-0.12518821280856343</v>
      </c>
      <c r="F41" s="11"/>
      <c r="G41" s="11"/>
      <c r="H41" s="11"/>
      <c r="I41" s="11"/>
      <c r="J41" s="11"/>
      <c r="K41" s="14"/>
      <c r="AN41" s="24"/>
      <c r="AO41" s="25"/>
      <c r="AP41" s="25"/>
    </row>
    <row r="42" spans="1:74">
      <c r="A42" s="26">
        <v>10</v>
      </c>
      <c r="B42" s="27">
        <v>537.23857361</v>
      </c>
      <c r="C42" s="27">
        <v>-234.34894201899999</v>
      </c>
      <c r="D42" s="27"/>
      <c r="E42" s="27"/>
      <c r="F42" s="11"/>
      <c r="G42" s="11"/>
      <c r="H42" s="11"/>
      <c r="I42" s="11"/>
      <c r="J42" s="11"/>
      <c r="K42" s="14"/>
      <c r="AN42" s="24"/>
      <c r="AO42" s="25"/>
      <c r="AP42" s="25"/>
    </row>
    <row r="43" spans="1:74">
      <c r="A43" s="26">
        <v>11</v>
      </c>
      <c r="B43" s="27">
        <v>1709.29417949</v>
      </c>
      <c r="C43" s="27">
        <v>-236.782739392</v>
      </c>
      <c r="D43" s="27"/>
      <c r="E43" s="27"/>
      <c r="F43" s="11"/>
      <c r="G43" s="11"/>
      <c r="H43" s="11"/>
      <c r="I43" s="11"/>
      <c r="J43" s="11"/>
      <c r="K43" s="14"/>
      <c r="AN43" s="24"/>
      <c r="AO43" s="25"/>
      <c r="AP43" s="25"/>
    </row>
    <row r="44" spans="1:74">
      <c r="A44" s="48" t="s">
        <v>35</v>
      </c>
      <c r="B44" s="27"/>
      <c r="C44" s="27"/>
      <c r="D44" s="27"/>
      <c r="E44" s="27"/>
      <c r="F44" s="11"/>
      <c r="G44" s="11"/>
      <c r="H44" s="11"/>
      <c r="I44" s="11"/>
      <c r="J44" s="11"/>
      <c r="K44" s="14"/>
      <c r="AN44" s="24"/>
      <c r="AO44" s="25"/>
      <c r="AP44" s="25"/>
    </row>
    <row r="45" spans="1:74">
      <c r="A45" s="26" t="s">
        <v>1</v>
      </c>
      <c r="B45" s="27" t="s">
        <v>2</v>
      </c>
      <c r="C45" s="27" t="s">
        <v>3</v>
      </c>
      <c r="D45" s="27"/>
      <c r="E45" s="27"/>
      <c r="F45" s="11"/>
      <c r="G45" s="11" t="s">
        <v>4</v>
      </c>
      <c r="H45" s="11" t="s">
        <v>5</v>
      </c>
      <c r="I45" s="11"/>
      <c r="J45" s="11" t="s">
        <v>6</v>
      </c>
      <c r="K45" s="14"/>
      <c r="AN45" s="24"/>
      <c r="AO45" s="25"/>
      <c r="AP45" s="25"/>
    </row>
    <row r="46" spans="1:74">
      <c r="A46" s="26">
        <v>1</v>
      </c>
      <c r="B46" s="27">
        <v>970.85932937200005</v>
      </c>
      <c r="C46" s="27">
        <v>-2444.5926620099999</v>
      </c>
      <c r="D46" s="27">
        <f>B46*$G$46</f>
        <v>8.2229835680204547E-2</v>
      </c>
      <c r="E46" s="27">
        <f>C46*$G$46</f>
        <v>-0.20705208964942926</v>
      </c>
      <c r="F46" s="11"/>
      <c r="G46" s="11">
        <f>0.1/SQRT((B55-B56)^2+(C55-C56)^2)</f>
        <v>8.4697991966966921E-5</v>
      </c>
      <c r="H46" s="11">
        <f>SQRT((B47-B46)^2+(C47-C46)^2)</f>
        <v>678.68013793663602</v>
      </c>
      <c r="I46" s="11">
        <f>H46*$G$46</f>
        <v>5.74828448710972E-2</v>
      </c>
      <c r="J46" s="11">
        <f>SQRT((B50-B49)^2+(C50-C49)^2)</f>
        <v>880.27398609782927</v>
      </c>
      <c r="K46" s="14">
        <f>J46*$G$46</f>
        <v>7.4557439003243894E-2</v>
      </c>
      <c r="AN46" s="24"/>
      <c r="AO46" s="25"/>
      <c r="AP46" s="25"/>
    </row>
    <row r="47" spans="1:74">
      <c r="A47" s="26">
        <v>2</v>
      </c>
      <c r="B47" s="27">
        <v>937.28166979699995</v>
      </c>
      <c r="C47" s="27">
        <v>-1766.7436593499999</v>
      </c>
      <c r="D47" s="27">
        <f t="shared" ref="D47:E54" si="80">B47*$G$46</f>
        <v>7.9385875339251649E-2</v>
      </c>
      <c r="E47" s="27">
        <f>C47*$G$46</f>
        <v>-0.14963964026731602</v>
      </c>
      <c r="F47" s="11"/>
      <c r="G47" s="11"/>
      <c r="H47" s="11">
        <f>SQRT((B48-B47)^2+(C48-C47)^2)</f>
        <v>357.13894871067959</v>
      </c>
      <c r="I47" s="11">
        <f t="shared" ref="I47:I48" si="81">H47*$G$46</f>
        <v>3.024895180898815E-2</v>
      </c>
      <c r="J47" s="11">
        <f>SQRT((B51-B47)^2+(C51-C47)^2)</f>
        <v>732.23811052674716</v>
      </c>
      <c r="K47" s="14">
        <f t="shared" ref="K47:K50" si="82">J47*$G$46</f>
        <v>6.2019097603301467E-2</v>
      </c>
      <c r="AN47" s="24"/>
      <c r="AO47" s="25"/>
      <c r="AP47" s="25"/>
    </row>
    <row r="48" spans="1:74">
      <c r="A48" s="26">
        <v>3</v>
      </c>
      <c r="B48" s="27">
        <v>979.25374426600001</v>
      </c>
      <c r="C48" s="27">
        <v>-1412.0796300899999</v>
      </c>
      <c r="D48" s="27">
        <f t="shared" si="80"/>
        <v>8.2940825765463952E-2</v>
      </c>
      <c r="E48" s="27">
        <f t="shared" si="80"/>
        <v>-0.11960030916608043</v>
      </c>
      <c r="F48" s="11"/>
      <c r="G48" s="11"/>
      <c r="H48" s="11">
        <f>SQRT((B49-B48)^2+(C49-C48)^2)</f>
        <v>143.25948889729398</v>
      </c>
      <c r="I48" s="11">
        <f t="shared" si="81"/>
        <v>1.2133791039814792E-2</v>
      </c>
      <c r="J48" s="11">
        <f>SQRT((B52-B48)^2+(C52-C48)^2)</f>
        <v>626.9677677512542</v>
      </c>
      <c r="K48" s="14">
        <f t="shared" si="82"/>
        <v>5.3102910956542911E-2</v>
      </c>
      <c r="AN48" s="24"/>
      <c r="AO48" s="25"/>
      <c r="AP48" s="25"/>
    </row>
    <row r="49" spans="1:42">
      <c r="A49" s="26">
        <v>4</v>
      </c>
      <c r="B49" s="27">
        <v>991.84536660599997</v>
      </c>
      <c r="C49" s="27">
        <v>-1269.3745769</v>
      </c>
      <c r="D49" s="27">
        <f t="shared" si="80"/>
        <v>8.400731089326835E-2</v>
      </c>
      <c r="E49" s="27">
        <f t="shared" si="80"/>
        <v>-0.10751347771734823</v>
      </c>
      <c r="F49" s="11"/>
      <c r="G49" s="11"/>
      <c r="H49" s="11"/>
      <c r="I49" s="11"/>
      <c r="J49" s="11">
        <f>SQRT((B54-B47)^2+(C54-C47)^2)</f>
        <v>753.13220534854668</v>
      </c>
      <c r="K49" s="14">
        <f t="shared" si="82"/>
        <v>6.3788785478675294E-2</v>
      </c>
      <c r="AN49" s="24"/>
      <c r="AO49" s="25"/>
      <c r="AP49" s="25"/>
    </row>
    <row r="50" spans="1:42">
      <c r="A50" s="26">
        <v>5</v>
      </c>
      <c r="B50" s="27">
        <v>892.51145703199995</v>
      </c>
      <c r="C50" s="27">
        <v>-394.72318062300002</v>
      </c>
      <c r="D50" s="27">
        <f t="shared" si="80"/>
        <v>7.5593928218122275E-2</v>
      </c>
      <c r="E50" s="27">
        <f t="shared" si="80"/>
        <v>-3.3432260781582492E-2</v>
      </c>
      <c r="F50" s="11"/>
      <c r="G50" s="11"/>
      <c r="H50" s="11"/>
      <c r="I50" s="11"/>
      <c r="J50" s="11">
        <f>SQRT((B53-B48)^2+(C53-C48)^2)</f>
        <v>617.87733001328684</v>
      </c>
      <c r="K50" s="14">
        <f t="shared" si="82"/>
        <v>5.2332969134036338E-2</v>
      </c>
      <c r="AN50" s="24"/>
      <c r="AO50" s="25"/>
      <c r="AP50" s="25"/>
    </row>
    <row r="51" spans="1:42">
      <c r="A51" s="26">
        <v>6</v>
      </c>
      <c r="B51" s="27">
        <v>1587.1492894800001</v>
      </c>
      <c r="C51" s="27">
        <v>-1429.33481626</v>
      </c>
      <c r="D51" s="27">
        <f t="shared" si="80"/>
        <v>0.13442835777075429</v>
      </c>
      <c r="E51" s="27">
        <f t="shared" si="80"/>
        <v>-0.12106178878569562</v>
      </c>
      <c r="F51" s="11"/>
      <c r="G51" s="11"/>
      <c r="H51" s="11"/>
      <c r="I51" s="11"/>
      <c r="J51" s="11"/>
      <c r="K51" s="14"/>
      <c r="AN51" s="24"/>
      <c r="AO51" s="25"/>
      <c r="AP51" s="25"/>
    </row>
    <row r="52" spans="1:42">
      <c r="A52" s="26">
        <v>7</v>
      </c>
      <c r="B52" s="27">
        <v>1452.8386511799999</v>
      </c>
      <c r="C52" s="27">
        <v>-1001.21965669</v>
      </c>
      <c r="D52" s="27">
        <f t="shared" si="80"/>
        <v>0.12305251640694269</v>
      </c>
      <c r="E52" s="27">
        <f t="shared" si="80"/>
        <v>-8.4801294439498992E-2</v>
      </c>
      <c r="F52" s="11"/>
      <c r="G52" s="11"/>
      <c r="H52" s="11"/>
      <c r="I52" s="11"/>
      <c r="J52" s="11"/>
      <c r="K52" s="14"/>
      <c r="AN52" s="24"/>
      <c r="AO52" s="25"/>
      <c r="AP52" s="25"/>
    </row>
    <row r="53" spans="1:42">
      <c r="A53" s="26">
        <v>8</v>
      </c>
      <c r="B53" s="27">
        <v>577.72089852099998</v>
      </c>
      <c r="C53" s="27">
        <v>-942.45875243199998</v>
      </c>
      <c r="D53" s="27">
        <f t="shared" si="80"/>
        <v>4.8931800022080571E-2</v>
      </c>
      <c r="E53" s="27">
        <f t="shared" si="80"/>
        <v>-7.9824363842683196E-2</v>
      </c>
      <c r="F53" s="11"/>
      <c r="G53" s="11"/>
      <c r="H53" s="11"/>
      <c r="I53" s="11"/>
      <c r="J53" s="11"/>
      <c r="K53" s="14"/>
      <c r="AN53" s="24"/>
      <c r="AO53" s="25"/>
      <c r="AP53" s="25"/>
    </row>
    <row r="54" spans="1:42">
      <c r="A54" s="26">
        <v>9</v>
      </c>
      <c r="B54" s="27">
        <v>300.70520703199998</v>
      </c>
      <c r="C54" s="27">
        <v>-1364.27810084</v>
      </c>
      <c r="D54" s="27">
        <f t="shared" si="80"/>
        <v>2.546912720962146E-2</v>
      </c>
      <c r="E54" s="27">
        <f t="shared" si="80"/>
        <v>-0.1155516156256552</v>
      </c>
      <c r="F54" s="11"/>
      <c r="G54" s="11"/>
      <c r="H54" s="11"/>
      <c r="I54" s="11"/>
      <c r="J54" s="11"/>
      <c r="K54" s="14"/>
      <c r="AN54" s="24"/>
      <c r="AO54" s="25"/>
      <c r="AP54" s="25"/>
    </row>
    <row r="55" spans="1:42">
      <c r="A55" s="26">
        <v>10</v>
      </c>
      <c r="B55" s="27">
        <v>485.1491565</v>
      </c>
      <c r="C55" s="27">
        <v>-201.18528168700001</v>
      </c>
      <c r="D55" s="27"/>
      <c r="E55" s="27"/>
      <c r="F55" s="11"/>
      <c r="G55" s="11"/>
      <c r="H55" s="11"/>
      <c r="I55" s="11"/>
      <c r="J55" s="11"/>
      <c r="K55" s="14"/>
      <c r="AN55" s="24"/>
      <c r="AO55" s="25"/>
      <c r="AP55" s="25"/>
    </row>
    <row r="56" spans="1:42">
      <c r="A56" s="26">
        <v>11</v>
      </c>
      <c r="B56" s="27">
        <v>1665.8104950100001</v>
      </c>
      <c r="C56" s="27">
        <v>-204.333187272</v>
      </c>
      <c r="D56" s="27"/>
      <c r="E56" s="27"/>
      <c r="F56" s="11"/>
      <c r="G56" s="11"/>
      <c r="H56" s="11"/>
      <c r="I56" s="11"/>
      <c r="J56" s="11"/>
      <c r="K56" s="14"/>
      <c r="AN56" s="24"/>
      <c r="AO56" s="25"/>
      <c r="AP56" s="25"/>
    </row>
    <row r="57" spans="1:42">
      <c r="A57" s="48" t="s">
        <v>36</v>
      </c>
      <c r="B57" s="27"/>
      <c r="C57" s="27"/>
      <c r="D57" s="27"/>
      <c r="E57" s="27"/>
      <c r="F57" s="11"/>
      <c r="G57" s="11"/>
      <c r="H57" s="11"/>
      <c r="I57" s="11"/>
      <c r="J57" s="11"/>
      <c r="K57" s="14"/>
      <c r="AN57" s="24"/>
      <c r="AO57" s="25"/>
      <c r="AP57" s="25"/>
    </row>
    <row r="58" spans="1:42">
      <c r="A58" s="26" t="s">
        <v>1</v>
      </c>
      <c r="B58" s="27" t="s">
        <v>2</v>
      </c>
      <c r="C58" s="27" t="s">
        <v>3</v>
      </c>
      <c r="D58" s="27"/>
      <c r="E58" s="27"/>
      <c r="F58" s="11"/>
      <c r="G58" s="11" t="s">
        <v>4</v>
      </c>
      <c r="H58" s="11" t="s">
        <v>5</v>
      </c>
      <c r="I58" s="11"/>
      <c r="J58" s="11" t="s">
        <v>6</v>
      </c>
      <c r="K58" s="14"/>
      <c r="AN58" s="24"/>
      <c r="AO58" s="25"/>
      <c r="AP58" s="25"/>
    </row>
    <row r="59" spans="1:42">
      <c r="A59" s="26">
        <v>1</v>
      </c>
      <c r="B59" s="27">
        <v>1435.4595890999999</v>
      </c>
      <c r="C59" s="27">
        <v>-1192.40755666</v>
      </c>
      <c r="D59" s="27">
        <f>B59*$G$59</f>
        <v>0.12130463817478997</v>
      </c>
      <c r="E59" s="27">
        <f>C59*$G$59</f>
        <v>-0.10076533558720066</v>
      </c>
      <c r="F59" s="11"/>
      <c r="G59" s="11">
        <f>0.1/SQRT((B68-B69)^2+(C68-C69)^2)</f>
        <v>8.450578413763997E-5</v>
      </c>
      <c r="H59" s="11">
        <f>SQRT((B60-B59)^2+(C60-C59)^2)</f>
        <v>499.5778947952212</v>
      </c>
      <c r="I59" s="11">
        <f>H59*$G$59</f>
        <v>4.2217221737501573E-2</v>
      </c>
      <c r="J59" s="11">
        <f>SQRT((B63-B62)^2+(C63-C62)^2)</f>
        <v>787.26211903747446</v>
      </c>
      <c r="K59" s="14">
        <f>J59*$G$59</f>
        <v>6.6528202691121835E-2</v>
      </c>
      <c r="AN59" s="24"/>
      <c r="AO59" s="25"/>
      <c r="AP59" s="25"/>
    </row>
    <row r="60" spans="1:42">
      <c r="A60" s="26">
        <v>2</v>
      </c>
      <c r="B60" s="27">
        <v>1355.71264761</v>
      </c>
      <c r="C60" s="27">
        <v>-1685.57943166</v>
      </c>
      <c r="D60" s="27">
        <f t="shared" ref="D60:E67" si="83">B60*$G$59</f>
        <v>0.11456556035159902</v>
      </c>
      <c r="E60" s="27">
        <f t="shared" si="83"/>
        <v>-0.14244121159870582</v>
      </c>
      <c r="F60" s="11"/>
      <c r="G60" s="11"/>
      <c r="H60" s="11">
        <f>SQRT((B61-B60)^2+(C61-C60)^2)</f>
        <v>248.07058373490881</v>
      </c>
      <c r="I60" s="11">
        <f t="shared" ref="I60:I61" si="84">H60*$G$59</f>
        <v>2.0963399200000545E-2</v>
      </c>
      <c r="J60" s="11">
        <f>SQRT((B64-B60)^2+(C64-C60)^2)</f>
        <v>652.903831554406</v>
      </c>
      <c r="K60" s="14">
        <f t="shared" ref="K60:K63" si="85">J60*$G$59</f>
        <v>5.5174150251974682E-2</v>
      </c>
      <c r="AN60" s="24"/>
      <c r="AO60" s="25"/>
      <c r="AP60" s="25"/>
    </row>
    <row r="61" spans="1:42">
      <c r="A61" s="26">
        <v>3</v>
      </c>
      <c r="B61" s="27">
        <v>1370.40287367</v>
      </c>
      <c r="C61" s="27">
        <v>-1933.21467102</v>
      </c>
      <c r="D61" s="27">
        <f t="shared" si="83"/>
        <v>0.11580696942395852</v>
      </c>
      <c r="E61" s="27">
        <f t="shared" si="83"/>
        <v>-0.16336782168093478</v>
      </c>
      <c r="F61" s="11"/>
      <c r="G61" s="11"/>
      <c r="H61" s="11">
        <f>SQRT((B62-B61)^2+(C62-C61)^2)</f>
        <v>113.1884987218076</v>
      </c>
      <c r="I61" s="11">
        <f t="shared" si="84"/>
        <v>9.5650828398486116E-3</v>
      </c>
      <c r="J61" s="11">
        <f>SQRT((B65-B61)^2+(C65-C61)^2)</f>
        <v>556.4446793150214</v>
      </c>
      <c r="K61" s="14">
        <f t="shared" si="85"/>
        <v>4.7022793954733494E-2</v>
      </c>
      <c r="AN61" s="24"/>
      <c r="AO61" s="25"/>
      <c r="AP61" s="25"/>
    </row>
    <row r="62" spans="1:42">
      <c r="A62" s="26">
        <v>4</v>
      </c>
      <c r="B62" s="27">
        <v>1349.41683644</v>
      </c>
      <c r="C62" s="27">
        <v>-2044.44066836</v>
      </c>
      <c r="D62" s="27">
        <f t="shared" si="83"/>
        <v>0.11403352789189566</v>
      </c>
      <c r="E62" s="27">
        <f t="shared" si="83"/>
        <v>-0.17276706180264254</v>
      </c>
      <c r="F62" s="11"/>
      <c r="G62" s="11"/>
      <c r="H62" s="11"/>
      <c r="I62" s="11"/>
      <c r="J62" s="11">
        <f>SQRT((B67-B60)^2+(C67-C60)^2)</f>
        <v>683.06093357552493</v>
      </c>
      <c r="K62" s="14">
        <f t="shared" si="85"/>
        <v>5.7722599805588144E-2</v>
      </c>
      <c r="AN62" s="24"/>
      <c r="AO62" s="25"/>
      <c r="AP62" s="25"/>
    </row>
    <row r="63" spans="1:42">
      <c r="A63" s="26">
        <v>5</v>
      </c>
      <c r="B63" s="27">
        <v>1441.98372058</v>
      </c>
      <c r="C63" s="27">
        <v>-2826.2418042200002</v>
      </c>
      <c r="D63" s="27">
        <f t="shared" si="83"/>
        <v>0.12185596502132442</v>
      </c>
      <c r="E63" s="27">
        <f t="shared" si="83"/>
        <v>-0.23883377982818946</v>
      </c>
      <c r="F63" s="11"/>
      <c r="G63" s="11"/>
      <c r="H63" s="11"/>
      <c r="I63" s="11"/>
      <c r="J63" s="11">
        <f>SQRT((B66-B61)^2+(C66-C61)^2)</f>
        <v>590.49221232096374</v>
      </c>
      <c r="K63" s="14">
        <f t="shared" si="85"/>
        <v>4.9900007429352834E-2</v>
      </c>
      <c r="AN63" s="24"/>
      <c r="AO63" s="25"/>
      <c r="AP63" s="25"/>
    </row>
    <row r="64" spans="1:42">
      <c r="A64" s="26">
        <v>6</v>
      </c>
      <c r="B64" s="27">
        <v>739.60728690200006</v>
      </c>
      <c r="C64" s="27">
        <v>-1901.67570133</v>
      </c>
      <c r="D64" s="27">
        <f t="shared" si="83"/>
        <v>6.2501093733565966E-2</v>
      </c>
      <c r="E64" s="27">
        <f t="shared" si="83"/>
        <v>-0.16070259631638809</v>
      </c>
      <c r="F64" s="11"/>
      <c r="G64" s="11"/>
      <c r="H64" s="11"/>
      <c r="I64" s="11"/>
      <c r="J64" s="11"/>
      <c r="K64" s="14"/>
      <c r="AN64" s="24"/>
      <c r="AO64" s="25"/>
      <c r="AP64" s="25"/>
    </row>
    <row r="65" spans="1:42">
      <c r="A65" s="26">
        <v>7</v>
      </c>
      <c r="B65" s="27">
        <v>934.77743317800002</v>
      </c>
      <c r="C65" s="27">
        <v>-2279.4243715399998</v>
      </c>
      <c r="D65" s="27">
        <f t="shared" si="83"/>
        <v>7.8994099984877247E-2</v>
      </c>
      <c r="E65" s="27">
        <f t="shared" si="83"/>
        <v>-0.19262454389943487</v>
      </c>
      <c r="F65" s="11"/>
      <c r="G65" s="11"/>
      <c r="H65" s="11"/>
      <c r="I65" s="11"/>
      <c r="J65" s="11"/>
      <c r="K65" s="14"/>
      <c r="AN65" s="24"/>
      <c r="AO65" s="25"/>
      <c r="AP65" s="25"/>
    </row>
    <row r="66" spans="1:42">
      <c r="A66" s="26">
        <v>8</v>
      </c>
      <c r="B66" s="27">
        <v>1864.9835335800001</v>
      </c>
      <c r="C66" s="27">
        <v>-2255.8150796599998</v>
      </c>
      <c r="D66" s="27">
        <f t="shared" si="83"/>
        <v>0.15760189590896451</v>
      </c>
      <c r="E66" s="27">
        <f t="shared" si="83"/>
        <v>-0.19062942217618106</v>
      </c>
      <c r="F66" s="11"/>
      <c r="G66" s="11"/>
      <c r="H66" s="11"/>
      <c r="I66" s="11"/>
      <c r="J66" s="11"/>
      <c r="K66" s="14"/>
      <c r="AN66" s="24"/>
      <c r="AO66" s="25"/>
      <c r="AP66" s="25"/>
    </row>
    <row r="67" spans="1:42">
      <c r="A67" s="26">
        <v>9</v>
      </c>
      <c r="B67" s="27">
        <v>2036.9378761600001</v>
      </c>
      <c r="C67" s="27">
        <v>-1735.6236817199999</v>
      </c>
      <c r="D67" s="27">
        <f t="shared" si="83"/>
        <v>0.1721330324645598</v>
      </c>
      <c r="E67" s="27">
        <f t="shared" si="83"/>
        <v>-0.14667024019160627</v>
      </c>
      <c r="F67" s="11"/>
      <c r="G67" s="11"/>
      <c r="H67" s="11"/>
      <c r="I67" s="11"/>
      <c r="J67" s="11"/>
      <c r="K67" s="14"/>
      <c r="AN67" s="24"/>
      <c r="AO67" s="25"/>
      <c r="AP67" s="25"/>
    </row>
    <row r="68" spans="1:42">
      <c r="A68" s="26">
        <v>10</v>
      </c>
      <c r="B68" s="27">
        <v>1127.16037138</v>
      </c>
      <c r="C68" s="27">
        <v>-592.34372202700001</v>
      </c>
      <c r="D68" s="27"/>
      <c r="E68" s="27"/>
      <c r="F68" s="11"/>
      <c r="G68" s="11"/>
      <c r="H68" s="11"/>
      <c r="I68" s="11"/>
      <c r="J68" s="11"/>
      <c r="K68" s="14"/>
      <c r="AN68" s="24"/>
      <c r="AO68" s="25"/>
      <c r="AP68" s="25"/>
    </row>
    <row r="69" spans="1:42">
      <c r="A69" s="26">
        <v>11</v>
      </c>
      <c r="B69" s="27">
        <v>2310.5105459199999</v>
      </c>
      <c r="C69" s="27">
        <v>-593.69907026500005</v>
      </c>
      <c r="D69" s="27"/>
      <c r="E69" s="27"/>
      <c r="F69" s="11"/>
      <c r="G69" s="11"/>
      <c r="H69" s="11"/>
      <c r="I69" s="11"/>
      <c r="J69" s="11"/>
      <c r="K69" s="14"/>
      <c r="AN69" s="24"/>
      <c r="AO69" s="25"/>
      <c r="AP69" s="25"/>
    </row>
    <row r="70" spans="1:42">
      <c r="A70" s="48" t="s">
        <v>54</v>
      </c>
      <c r="B70" s="27"/>
      <c r="C70" s="27"/>
      <c r="D70" s="27"/>
      <c r="E70" s="27"/>
      <c r="F70" s="11"/>
      <c r="G70" s="11"/>
      <c r="H70" s="11"/>
      <c r="I70" s="11"/>
      <c r="J70" s="11"/>
      <c r="K70" s="14"/>
    </row>
    <row r="71" spans="1:42">
      <c r="A71" s="26" t="s">
        <v>1</v>
      </c>
      <c r="B71" s="27" t="s">
        <v>2</v>
      </c>
      <c r="C71" s="27" t="s">
        <v>3</v>
      </c>
      <c r="D71" s="27"/>
      <c r="E71" s="27"/>
      <c r="F71" s="11"/>
      <c r="G71" s="11" t="s">
        <v>4</v>
      </c>
      <c r="H71" s="11" t="s">
        <v>5</v>
      </c>
      <c r="I71" s="11"/>
      <c r="J71" s="11" t="s">
        <v>6</v>
      </c>
      <c r="K71" s="14"/>
    </row>
    <row r="72" spans="1:42">
      <c r="A72" s="26">
        <v>1</v>
      </c>
      <c r="B72" s="27">
        <v>1236.57269744</v>
      </c>
      <c r="C72" s="27">
        <v>-2619.3074557599998</v>
      </c>
      <c r="D72" s="27">
        <f>B72*$G$72</f>
        <v>0.10452033006769378</v>
      </c>
      <c r="E72" s="27">
        <f>C72*$G$72</f>
        <v>-0.22139489282884647</v>
      </c>
      <c r="F72" s="11"/>
      <c r="G72" s="11">
        <f>0.1/SQRT((B81-B82)^2+(C81-C82)^2)</f>
        <v>8.4524209764679225E-5</v>
      </c>
      <c r="H72" s="11">
        <f>SQRT((B73-B72)^2+(C73-C72)^2)</f>
        <v>726.61209635207206</v>
      </c>
      <c r="I72" s="11">
        <f>H72*$G$72</f>
        <v>6.1416313249615849E-2</v>
      </c>
      <c r="J72" s="11">
        <f>SQRT((B76-B75)^2+(C76-C75)^2)</f>
        <v>951.61416036276421</v>
      </c>
      <c r="K72" s="14">
        <f>J72*$G$72</f>
        <v>8.0434434905541377E-2</v>
      </c>
    </row>
    <row r="73" spans="1:42">
      <c r="A73" s="26">
        <v>2</v>
      </c>
      <c r="B73" s="27">
        <v>1036.4283768299999</v>
      </c>
      <c r="C73" s="27">
        <v>-1920.8037768199999</v>
      </c>
      <c r="D73" s="27">
        <f t="shared" ref="D73:E80" si="86">B73*$G$72</f>
        <v>8.7603289529244913E-2</v>
      </c>
      <c r="E73" s="27">
        <f t="shared" si="86"/>
        <v>-0.16235442134872177</v>
      </c>
      <c r="F73" s="11"/>
      <c r="G73" s="11"/>
      <c r="H73" s="11">
        <f>SQRT((B74-B73)^2+(C74-C73)^2)</f>
        <v>372.34375185341412</v>
      </c>
      <c r="I73" s="11">
        <f t="shared" ref="I73:I74" si="87">H73*$G$72</f>
        <v>3.1472061386225644E-2</v>
      </c>
      <c r="J73" s="11">
        <f>SQRT((B77-B73)^2+(C77-C73)^2)</f>
        <v>735.28185776866917</v>
      </c>
      <c r="K73" s="14">
        <f t="shared" ref="K73:K76" si="88">J73*$G$72</f>
        <v>6.2149117982202025E-2</v>
      </c>
    </row>
    <row r="74" spans="1:42">
      <c r="A74" s="26">
        <v>3</v>
      </c>
      <c r="B74" s="27">
        <v>950.36631896599999</v>
      </c>
      <c r="C74" s="27">
        <v>-1558.5425565099999</v>
      </c>
      <c r="D74" s="27">
        <f t="shared" si="86"/>
        <v>8.0328962097568221E-2</v>
      </c>
      <c r="E74" s="27">
        <f t="shared" si="86"/>
        <v>-0.13173457797363067</v>
      </c>
      <c r="F74" s="11"/>
      <c r="G74" s="11"/>
      <c r="H74" s="11">
        <f>SQRT((B75-B74)^2+(C75-C74)^2)</f>
        <v>112.15227687561861</v>
      </c>
      <c r="I74" s="11">
        <f t="shared" si="87"/>
        <v>9.47958257622117E-3</v>
      </c>
      <c r="J74" s="11">
        <f>SQRT((B78-B74)^2+(C78-C74)^2)</f>
        <v>669.45208688567618</v>
      </c>
      <c r="K74" s="14">
        <f t="shared" si="88"/>
        <v>5.6584908619327155E-2</v>
      </c>
    </row>
    <row r="75" spans="1:42">
      <c r="A75" s="26">
        <v>4</v>
      </c>
      <c r="B75" s="27">
        <v>954.36920537799995</v>
      </c>
      <c r="C75" s="27">
        <v>-1446.4617369699999</v>
      </c>
      <c r="D75" s="27">
        <f t="shared" si="86"/>
        <v>8.066730290832029E-2</v>
      </c>
      <c r="E75" s="27">
        <f t="shared" si="86"/>
        <v>-0.12226103527223454</v>
      </c>
      <c r="F75" s="11"/>
      <c r="G75" s="11"/>
      <c r="H75" s="11"/>
      <c r="I75" s="11"/>
      <c r="J75" s="11">
        <f>SQRT((B80-B73)^2+(C80-C73)^2)</f>
        <v>825.45399641127085</v>
      </c>
      <c r="K75" s="14">
        <f t="shared" si="88"/>
        <v>6.9770846743759024E-2</v>
      </c>
    </row>
    <row r="76" spans="1:42">
      <c r="A76" s="26">
        <v>5</v>
      </c>
      <c r="B76" s="27">
        <v>996.39951270699999</v>
      </c>
      <c r="C76" s="27">
        <v>-495.77621406100002</v>
      </c>
      <c r="D76" s="27">
        <f t="shared" si="86"/>
        <v>8.4219881421470633E-2</v>
      </c>
      <c r="E76" s="27">
        <f t="shared" si="86"/>
        <v>-4.1905092713630472E-2</v>
      </c>
      <c r="F76" s="11"/>
      <c r="G76" s="11"/>
      <c r="H76" s="11"/>
      <c r="I76" s="11"/>
      <c r="J76" s="11">
        <f>SQRT((B79-B74)^2+(C79-C74)^2)</f>
        <v>710.45313808947481</v>
      </c>
      <c r="K76" s="14">
        <f t="shared" si="88"/>
        <v>6.0050490071849386E-2</v>
      </c>
    </row>
    <row r="77" spans="1:42">
      <c r="A77" s="26">
        <v>6</v>
      </c>
      <c r="B77" s="27">
        <v>1704.91040767</v>
      </c>
      <c r="C77" s="27">
        <v>-1614.5829662799999</v>
      </c>
      <c r="D77" s="27">
        <f t="shared" si="86"/>
        <v>0.14410620492788387</v>
      </c>
      <c r="E77" s="27">
        <f t="shared" si="86"/>
        <v>-0.13647134932432872</v>
      </c>
      <c r="F77" s="11"/>
      <c r="G77" s="11"/>
      <c r="H77" s="11"/>
      <c r="I77" s="11"/>
      <c r="J77" s="11"/>
      <c r="K77" s="14"/>
    </row>
    <row r="78" spans="1:42">
      <c r="A78" s="26">
        <v>7</v>
      </c>
      <c r="B78" s="27">
        <v>1506.76753027</v>
      </c>
      <c r="C78" s="27">
        <v>-1186.2741201700001</v>
      </c>
      <c r="D78" s="27">
        <f t="shared" si="86"/>
        <v>0.12735833479514913</v>
      </c>
      <c r="E78" s="27">
        <f t="shared" si="86"/>
        <v>-0.10026888257165938</v>
      </c>
      <c r="F78" s="11"/>
      <c r="G78" s="11"/>
      <c r="H78" s="11"/>
      <c r="I78" s="11"/>
      <c r="J78" s="11"/>
      <c r="K78" s="14"/>
    </row>
    <row r="79" spans="1:42">
      <c r="A79" s="26">
        <v>8</v>
      </c>
      <c r="B79" s="27">
        <v>450.005517435</v>
      </c>
      <c r="C79" s="27">
        <v>-1054.1788685700001</v>
      </c>
      <c r="D79" s="27">
        <f t="shared" si="86"/>
        <v>3.8036360750938955E-2</v>
      </c>
      <c r="E79" s="27">
        <f t="shared" si="86"/>
        <v>-8.9103635816502894E-2</v>
      </c>
      <c r="F79" s="11"/>
      <c r="G79" s="11"/>
      <c r="H79" s="11"/>
      <c r="I79" s="11"/>
      <c r="J79" s="11"/>
      <c r="K79" s="14"/>
    </row>
    <row r="80" spans="1:42">
      <c r="A80" s="26">
        <v>9</v>
      </c>
      <c r="B80" s="27">
        <v>269.87562888399998</v>
      </c>
      <c r="C80" s="27">
        <v>-1614.5829662799999</v>
      </c>
      <c r="D80" s="27">
        <f t="shared" si="86"/>
        <v>2.2811024266165939E-2</v>
      </c>
      <c r="E80" s="27">
        <f t="shared" si="86"/>
        <v>-0.13647134932432872</v>
      </c>
      <c r="F80" s="11"/>
      <c r="G80" s="11"/>
      <c r="H80" s="11"/>
      <c r="I80" s="11"/>
      <c r="J80" s="11"/>
      <c r="K80" s="14"/>
    </row>
    <row r="81" spans="1:11">
      <c r="A81" s="26">
        <v>10</v>
      </c>
      <c r="B81" s="27">
        <v>407.60869067099998</v>
      </c>
      <c r="C81" s="27">
        <v>-314.32850282300001</v>
      </c>
      <c r="D81" s="27"/>
      <c r="E81" s="27"/>
      <c r="F81" s="11"/>
      <c r="G81" s="11"/>
      <c r="H81" s="11"/>
      <c r="I81" s="11"/>
      <c r="J81" s="11"/>
      <c r="K81" s="14"/>
    </row>
    <row r="82" spans="1:11">
      <c r="A82" s="26">
        <v>11</v>
      </c>
      <c r="B82" s="27">
        <v>1590.7009956300001</v>
      </c>
      <c r="C82" s="27">
        <v>-315.60102535499999</v>
      </c>
      <c r="D82" s="27"/>
      <c r="E82" s="27"/>
      <c r="F82" s="11"/>
      <c r="G82" s="11"/>
      <c r="H82" s="11"/>
      <c r="I82" s="11"/>
      <c r="J82" s="11"/>
      <c r="K82" s="14"/>
    </row>
    <row r="83" spans="1:11">
      <c r="A83" s="48" t="s">
        <v>55</v>
      </c>
      <c r="B83" s="27"/>
      <c r="C83" s="27"/>
      <c r="D83" s="27"/>
      <c r="E83" s="27"/>
      <c r="F83" s="11"/>
      <c r="G83" s="11"/>
      <c r="H83" s="11"/>
      <c r="I83" s="11"/>
      <c r="J83" s="11"/>
      <c r="K83" s="14"/>
    </row>
    <row r="84" spans="1:11">
      <c r="A84" s="26" t="s">
        <v>1</v>
      </c>
      <c r="B84" s="27" t="s">
        <v>2</v>
      </c>
      <c r="C84" s="27" t="s">
        <v>3</v>
      </c>
      <c r="D84" s="27"/>
      <c r="E84" s="27"/>
      <c r="F84" s="11"/>
      <c r="G84" s="11" t="s">
        <v>4</v>
      </c>
      <c r="H84" s="11" t="s">
        <v>5</v>
      </c>
      <c r="I84" s="11"/>
      <c r="J84" s="11" t="s">
        <v>6</v>
      </c>
      <c r="K84" s="14"/>
    </row>
    <row r="85" spans="1:11">
      <c r="A85" s="26">
        <v>1</v>
      </c>
      <c r="B85" s="27">
        <v>1341.44349704</v>
      </c>
      <c r="C85" s="27">
        <v>-3018.5342941700001</v>
      </c>
      <c r="D85" s="27">
        <f>B85*$G$85</f>
        <v>0.11355156079989653</v>
      </c>
      <c r="E85" s="27">
        <f>C85*$G$85</f>
        <v>-0.25551525739797665</v>
      </c>
      <c r="F85" s="11"/>
      <c r="G85" s="11">
        <f>0.1/SQRT((B94-B95)^2+(C94-C95)^2)</f>
        <v>8.4648783978197322E-5</v>
      </c>
      <c r="H85" s="11">
        <f>SQRT((B86-B85)^2+(C86-C85)^2)</f>
        <v>833.19999805620137</v>
      </c>
      <c r="I85" s="11">
        <f>H85*$G$85</f>
        <v>7.0529366646093813E-2</v>
      </c>
      <c r="J85" s="11">
        <f>SQRT((B89-B88)^2+(C89-C88)^2)</f>
        <v>1246.0544850408387</v>
      </c>
      <c r="K85" s="14">
        <f>J85*$G$85</f>
        <v>0.10547699692928586</v>
      </c>
    </row>
    <row r="86" spans="1:11">
      <c r="A86" s="26">
        <v>2</v>
      </c>
      <c r="B86" s="27">
        <v>1144.1278220199999</v>
      </c>
      <c r="C86" s="27">
        <v>-2209.03521378</v>
      </c>
      <c r="D86" s="27">
        <f t="shared" ref="D86:E93" si="89">B86*$G$85</f>
        <v>9.6849028849616367E-2</v>
      </c>
      <c r="E86" s="27">
        <f t="shared" si="89"/>
        <v>-0.18699214461149416</v>
      </c>
      <c r="F86" s="11"/>
      <c r="G86" s="11"/>
      <c r="H86" s="11">
        <f>SQRT((B87-B86)^2+(C87-C86)^2)</f>
        <v>400.29694790691076</v>
      </c>
      <c r="I86" s="11">
        <f t="shared" ref="I86:I87" si="90">H86*$G$85</f>
        <v>3.3884649870503797E-2</v>
      </c>
      <c r="J86" s="11">
        <f>SQRT((B90-B86)^2+(C90-C86)^2)</f>
        <v>1035.0608126060192</v>
      </c>
      <c r="K86" s="14">
        <f t="shared" ref="K86:K89" si="91">J86*$G$85</f>
        <v>8.7616639130584303E-2</v>
      </c>
    </row>
    <row r="87" spans="1:11">
      <c r="A87" s="26">
        <v>3</v>
      </c>
      <c r="B87" s="27">
        <v>1121.6115859500001</v>
      </c>
      <c r="C87" s="27">
        <v>-1809.3720235599999</v>
      </c>
      <c r="D87" s="27">
        <f t="shared" si="89"/>
        <v>9.4943056846524848E-2</v>
      </c>
      <c r="E87" s="27">
        <f t="shared" si="89"/>
        <v>-0.1531611415585242</v>
      </c>
      <c r="F87" s="11"/>
      <c r="G87" s="11"/>
      <c r="H87" s="11">
        <f>SQRT((B88-B87)^2+(C88-C87)^2)</f>
        <v>237.10836758655202</v>
      </c>
      <c r="I87" s="11">
        <f t="shared" si="90"/>
        <v>2.0070934987257046E-2</v>
      </c>
      <c r="J87" s="11">
        <f>SQRT((B91-B87)^2+(C91-C87)^2)</f>
        <v>919.99635177792163</v>
      </c>
      <c r="K87" s="14">
        <f t="shared" si="91"/>
        <v>7.7876572442378916E-2</v>
      </c>
    </row>
    <row r="88" spans="1:11">
      <c r="A88" s="26">
        <v>4</v>
      </c>
      <c r="B88" s="27">
        <v>1092.34047906</v>
      </c>
      <c r="C88" s="27">
        <v>-1574.0773566400001</v>
      </c>
      <c r="D88" s="27">
        <f t="shared" si="89"/>
        <v>9.2465293242590521E-2</v>
      </c>
      <c r="E88" s="27">
        <f t="shared" si="89"/>
        <v>-0.13324373412719123</v>
      </c>
      <c r="F88" s="11"/>
      <c r="G88" s="11"/>
      <c r="H88" s="11"/>
      <c r="I88" s="11"/>
      <c r="J88" s="11">
        <f>SQRT((B93-B86)^2+(C93-C86)^2)</f>
        <v>1083.6065761250413</v>
      </c>
      <c r="K88" s="14">
        <f t="shared" si="91"/>
        <v>9.172597897976266E-2</v>
      </c>
    </row>
    <row r="89" spans="1:11">
      <c r="A89" s="26">
        <v>5</v>
      </c>
      <c r="B89" s="27">
        <v>926.84614395300002</v>
      </c>
      <c r="C89" s="27">
        <v>-339.06180826100001</v>
      </c>
      <c r="D89" s="27">
        <f t="shared" si="89"/>
        <v>7.8456399020502679E-2</v>
      </c>
      <c r="E89" s="27">
        <f t="shared" si="89"/>
        <v>-2.8701169762742351E-2</v>
      </c>
      <c r="F89" s="11"/>
      <c r="G89" s="11"/>
      <c r="H89" s="11"/>
      <c r="I89" s="11"/>
      <c r="J89" s="11">
        <f>SQRT((B92-B87)^2+(C92-C87)^2)</f>
        <v>911.94156734891078</v>
      </c>
      <c r="K89" s="14">
        <f t="shared" si="91"/>
        <v>7.7194744735256629E-2</v>
      </c>
    </row>
    <row r="90" spans="1:11">
      <c r="A90" s="26">
        <v>6</v>
      </c>
      <c r="B90" s="27">
        <v>2104.03006039</v>
      </c>
      <c r="C90" s="27">
        <v>-1821.8161820099999</v>
      </c>
      <c r="D90" s="27">
        <f t="shared" si="89"/>
        <v>0.17810358606558657</v>
      </c>
      <c r="E90" s="27">
        <f t="shared" si="89"/>
        <v>-0.1542145244389487</v>
      </c>
      <c r="F90" s="11"/>
      <c r="G90" s="11"/>
      <c r="H90" s="11"/>
      <c r="I90" s="11"/>
      <c r="J90" s="11"/>
      <c r="K90" s="14"/>
    </row>
    <row r="91" spans="1:11">
      <c r="A91" s="26">
        <v>7</v>
      </c>
      <c r="B91" s="27">
        <v>1868.4539405099999</v>
      </c>
      <c r="C91" s="27">
        <v>-1272.1385689799999</v>
      </c>
      <c r="D91" s="27">
        <f t="shared" si="89"/>
        <v>0.15816235398344253</v>
      </c>
      <c r="E91" s="27">
        <f t="shared" si="89"/>
        <v>-0.10768498291592109</v>
      </c>
      <c r="F91" s="11"/>
      <c r="G91" s="11"/>
      <c r="H91" s="11"/>
      <c r="I91" s="11"/>
      <c r="J91" s="11"/>
      <c r="K91" s="14"/>
    </row>
    <row r="92" spans="1:11">
      <c r="A92" s="26">
        <v>8</v>
      </c>
      <c r="B92" s="27">
        <v>232.66872632600001</v>
      </c>
      <c r="C92" s="27">
        <v>-1605.85786046</v>
      </c>
      <c r="D92" s="27">
        <f t="shared" si="89"/>
        <v>1.9695124753251886E-2</v>
      </c>
      <c r="E92" s="27">
        <f t="shared" si="89"/>
        <v>-0.13593391512976868</v>
      </c>
      <c r="F92" s="11"/>
      <c r="G92" s="11"/>
      <c r="H92" s="11"/>
      <c r="I92" s="11"/>
      <c r="J92" s="11"/>
      <c r="K92" s="14"/>
    </row>
    <row r="93" spans="1:11">
      <c r="A93" s="26">
        <v>9</v>
      </c>
      <c r="B93" s="27">
        <v>64.547497011900006</v>
      </c>
      <c r="C93" s="27">
        <v>-2302.3600961900001</v>
      </c>
      <c r="D93" s="27">
        <f t="shared" si="89"/>
        <v>5.4638671308936612E-3</v>
      </c>
      <c r="E93" s="27">
        <f t="shared" si="89"/>
        <v>-0.19489198242240893</v>
      </c>
      <c r="F93" s="11"/>
      <c r="G93" s="11"/>
      <c r="H93" s="11"/>
      <c r="I93" s="11"/>
      <c r="J93" s="11"/>
      <c r="K93" s="14"/>
    </row>
    <row r="94" spans="1:11">
      <c r="A94" s="26">
        <v>10</v>
      </c>
      <c r="B94" s="27">
        <v>485.74010061199999</v>
      </c>
      <c r="C94" s="27">
        <v>-557.33790194200003</v>
      </c>
      <c r="D94" s="27"/>
      <c r="E94" s="27"/>
      <c r="F94" s="11"/>
      <c r="G94" s="11"/>
      <c r="H94" s="11"/>
      <c r="I94" s="11"/>
      <c r="J94" s="11"/>
      <c r="K94" s="14"/>
    </row>
    <row r="95" spans="1:11">
      <c r="A95" s="26">
        <v>11</v>
      </c>
      <c r="B95" s="27">
        <v>1667.09195303</v>
      </c>
      <c r="C95" s="27">
        <v>-557.58808234200001</v>
      </c>
      <c r="D95" s="27"/>
      <c r="E95" s="27"/>
      <c r="F95" s="11"/>
      <c r="G95" s="11"/>
      <c r="H95" s="11"/>
      <c r="I95" s="11"/>
      <c r="J95" s="11"/>
      <c r="K95" s="14"/>
    </row>
    <row r="96" spans="1:11">
      <c r="A96" s="48" t="s">
        <v>56</v>
      </c>
      <c r="B96" s="27"/>
      <c r="C96" s="27"/>
      <c r="D96" s="27"/>
      <c r="E96" s="27"/>
      <c r="F96" s="11"/>
      <c r="G96" s="11"/>
      <c r="H96" s="11"/>
      <c r="I96" s="11"/>
      <c r="J96" s="11"/>
      <c r="K96" s="14"/>
    </row>
    <row r="97" spans="1:11">
      <c r="A97" s="26" t="s">
        <v>1</v>
      </c>
      <c r="B97" s="27" t="s">
        <v>2</v>
      </c>
      <c r="C97" s="27" t="s">
        <v>3</v>
      </c>
      <c r="D97" s="27"/>
      <c r="E97" s="27"/>
      <c r="F97" s="11"/>
      <c r="G97" s="11" t="s">
        <v>4</v>
      </c>
      <c r="H97" s="11" t="s">
        <v>5</v>
      </c>
      <c r="I97" s="11"/>
      <c r="J97" s="11" t="s">
        <v>6</v>
      </c>
      <c r="K97" s="14"/>
    </row>
    <row r="98" spans="1:11">
      <c r="A98" s="26">
        <v>1</v>
      </c>
      <c r="B98" s="27">
        <v>1328.11501232</v>
      </c>
      <c r="C98" s="27">
        <v>-2842.7585130100001</v>
      </c>
      <c r="D98" s="27">
        <f>B98*$G$98</f>
        <v>0.11219066343807436</v>
      </c>
      <c r="E98" s="27">
        <f>C98*$G$98</f>
        <v>-0.24013806079317285</v>
      </c>
      <c r="F98" s="11"/>
      <c r="G98" s="11">
        <f>0.1/SQRT((B107-B108)^2+(C107-C108)^2)</f>
        <v>8.4473605371040571E-5</v>
      </c>
      <c r="H98" s="11">
        <f>SQRT((B99-B98)^2+(C99-C98)^2)</f>
        <v>674.98801945811044</v>
      </c>
      <c r="I98" s="11">
        <f>H98*$G$98</f>
        <v>5.7018671585884674E-2</v>
      </c>
      <c r="J98" s="11">
        <f>SQRT((B102-B101)^2+(C102-C101)^2)</f>
        <v>1082.6778426324092</v>
      </c>
      <c r="K98" s="14">
        <f>J98*$G$98</f>
        <v>9.1457700822499696E-2</v>
      </c>
    </row>
    <row r="99" spans="1:11">
      <c r="A99" s="26">
        <v>2</v>
      </c>
      <c r="B99" s="27">
        <v>1133.9750213299999</v>
      </c>
      <c r="C99" s="27">
        <v>-2196.2923574299998</v>
      </c>
      <c r="D99" s="27">
        <f t="shared" ref="D99:E106" si="92">B99*$G$98</f>
        <v>9.5790958452447728E-2</v>
      </c>
      <c r="E99" s="27">
        <f t="shared" si="92"/>
        <v>-0.18552873388097418</v>
      </c>
      <c r="F99" s="11"/>
      <c r="G99" s="11"/>
      <c r="H99" s="11">
        <f>SQRT((B100-B99)^2+(C100-C99)^2)</f>
        <v>286.20637846999989</v>
      </c>
      <c r="I99" s="11">
        <f t="shared" ref="I99:I100" si="93">H99*$G$98</f>
        <v>2.4176884669549453E-2</v>
      </c>
      <c r="J99" s="11">
        <f>SQRT((B103-B99)^2+(C103-C99)^2)</f>
        <v>838.96504711932209</v>
      </c>
      <c r="K99" s="14">
        <f t="shared" ref="K99:K102" si="94">J99*$G$98</f>
        <v>7.0870402310454078E-2</v>
      </c>
    </row>
    <row r="100" spans="1:11">
      <c r="A100" s="26">
        <v>3</v>
      </c>
      <c r="B100" s="27">
        <v>1133.9750213299999</v>
      </c>
      <c r="C100" s="27">
        <v>-1910.0859789599999</v>
      </c>
      <c r="D100" s="27">
        <f t="shared" si="92"/>
        <v>9.5790958452447728E-2</v>
      </c>
      <c r="E100" s="27">
        <f t="shared" si="92"/>
        <v>-0.16135184921142473</v>
      </c>
      <c r="F100" s="11"/>
      <c r="G100" s="11"/>
      <c r="H100" s="11">
        <f>SQRT((B101-B100)^2+(C101-C100)^2)</f>
        <v>152.22814404824436</v>
      </c>
      <c r="I100" s="11">
        <f t="shared" si="93"/>
        <v>1.2859260166697313E-2</v>
      </c>
      <c r="J100" s="11">
        <f>SQRT((B104-B100)^2+(C104-C100)^2)</f>
        <v>735.48245900943493</v>
      </c>
      <c r="K100" s="14">
        <f t="shared" si="94"/>
        <v>6.2128854999685526E-2</v>
      </c>
    </row>
    <row r="101" spans="1:11">
      <c r="A101" s="26">
        <v>4</v>
      </c>
      <c r="B101" s="27">
        <v>1127.97069171</v>
      </c>
      <c r="C101" s="27">
        <v>-1757.9762952900001</v>
      </c>
      <c r="D101" s="27">
        <f t="shared" si="92"/>
        <v>9.5283751081610205E-2</v>
      </c>
      <c r="E101" s="27">
        <f t="shared" si="92"/>
        <v>-0.14850259581997136</v>
      </c>
      <c r="F101" s="11"/>
      <c r="G101" s="11"/>
      <c r="H101" s="11"/>
      <c r="I101" s="11"/>
      <c r="J101" s="11">
        <f>SQRT((B106-B99)^2+(C106-C99)^2)</f>
        <v>952.42451051284365</v>
      </c>
      <c r="K101" s="14">
        <f t="shared" si="94"/>
        <v>8.045473224676844E-2</v>
      </c>
    </row>
    <row r="102" spans="1:11">
      <c r="A102" s="26">
        <v>5</v>
      </c>
      <c r="B102" s="27">
        <v>984.60805613000002</v>
      </c>
      <c r="C102" s="27">
        <v>-684.83209917900001</v>
      </c>
      <c r="D102" s="27">
        <f t="shared" si="92"/>
        <v>8.3173392378672981E-2</v>
      </c>
      <c r="E102" s="27">
        <f t="shared" si="92"/>
        <v>-5.7850236491468164E-2</v>
      </c>
      <c r="F102" s="11"/>
      <c r="G102" s="11"/>
      <c r="H102" s="11"/>
      <c r="I102" s="11"/>
      <c r="J102" s="11">
        <f>SQRT((B105-B100)^2+(C105-C100)^2)</f>
        <v>734.51178146154314</v>
      </c>
      <c r="K102" s="14">
        <f t="shared" si="94"/>
        <v>6.2046858367562387E-2</v>
      </c>
    </row>
    <row r="103" spans="1:11">
      <c r="A103" s="26">
        <v>6</v>
      </c>
      <c r="B103" s="27">
        <v>1965.48201406</v>
      </c>
      <c r="C103" s="27">
        <v>-2084.6748349300001</v>
      </c>
      <c r="D103" s="27">
        <f t="shared" si="92"/>
        <v>0.16603135201958244</v>
      </c>
      <c r="E103" s="27">
        <f t="shared" si="92"/>
        <v>-0.17609999933281598</v>
      </c>
      <c r="F103" s="11"/>
      <c r="G103" s="11"/>
      <c r="H103" s="11"/>
      <c r="I103" s="11"/>
      <c r="J103" s="11"/>
      <c r="K103" s="14"/>
    </row>
    <row r="104" spans="1:11">
      <c r="A104" s="26">
        <v>7</v>
      </c>
      <c r="B104" s="27">
        <v>1723.8077469299999</v>
      </c>
      <c r="C104" s="27">
        <v>-1470.73213145</v>
      </c>
      <c r="D104" s="27">
        <f t="shared" si="92"/>
        <v>0.14561625534970737</v>
      </c>
      <c r="E104" s="27">
        <f t="shared" si="92"/>
        <v>-0.12423804567861667</v>
      </c>
      <c r="F104" s="11"/>
      <c r="G104" s="11"/>
      <c r="H104" s="11"/>
      <c r="I104" s="11"/>
      <c r="J104" s="11"/>
      <c r="K104" s="14"/>
    </row>
    <row r="105" spans="1:11">
      <c r="A105" s="26">
        <v>8</v>
      </c>
      <c r="B105" s="27">
        <v>485.41476313599998</v>
      </c>
      <c r="C105" s="27">
        <v>-1565.3003229399999</v>
      </c>
      <c r="D105" s="27">
        <f t="shared" si="92"/>
        <v>4.1004735142427591E-2</v>
      </c>
      <c r="E105" s="27">
        <f t="shared" si="92"/>
        <v>-0.13222656176719591</v>
      </c>
      <c r="F105" s="11"/>
      <c r="G105" s="11"/>
      <c r="H105" s="11"/>
      <c r="I105" s="11"/>
      <c r="J105" s="11"/>
      <c r="K105" s="14"/>
    </row>
    <row r="106" spans="1:11">
      <c r="A106" s="26">
        <v>9</v>
      </c>
      <c r="B106" s="27">
        <v>182.19611740799999</v>
      </c>
      <c r="C106" s="27">
        <v>-2161.2300375599998</v>
      </c>
      <c r="D106" s="27">
        <f t="shared" si="92"/>
        <v>1.5390762922059167E-2</v>
      </c>
      <c r="E106" s="27">
        <f t="shared" si="92"/>
        <v>-0.18256689330888262</v>
      </c>
      <c r="F106" s="11"/>
      <c r="G106" s="11"/>
      <c r="H106" s="11"/>
      <c r="I106" s="11"/>
      <c r="J106" s="11"/>
      <c r="K106" s="14"/>
    </row>
    <row r="107" spans="1:11">
      <c r="A107" s="26">
        <v>10</v>
      </c>
      <c r="B107" s="27">
        <v>527.03736907099994</v>
      </c>
      <c r="C107" s="27">
        <v>-433.24327541700001</v>
      </c>
      <c r="D107" s="27"/>
      <c r="E107" s="27"/>
      <c r="F107" s="11"/>
      <c r="G107" s="11"/>
      <c r="H107" s="11"/>
      <c r="I107" s="11"/>
      <c r="J107" s="11"/>
      <c r="K107" s="14"/>
    </row>
    <row r="108" spans="1:11">
      <c r="A108" s="26">
        <v>11</v>
      </c>
      <c r="B108" s="27">
        <v>1710.8354298500001</v>
      </c>
      <c r="C108" s="27">
        <v>-436.18984458199998</v>
      </c>
      <c r="D108" s="27"/>
      <c r="E108" s="27"/>
      <c r="F108" s="11"/>
      <c r="G108" s="11"/>
      <c r="H108" s="11"/>
      <c r="I108" s="11"/>
      <c r="J108" s="11"/>
      <c r="K108" s="14"/>
    </row>
    <row r="109" spans="1:11">
      <c r="A109" s="48" t="s">
        <v>57</v>
      </c>
      <c r="B109" s="27"/>
      <c r="C109" s="27"/>
      <c r="D109" s="27"/>
      <c r="E109" s="27"/>
      <c r="F109" s="11"/>
      <c r="G109" s="11"/>
      <c r="H109" s="11"/>
      <c r="I109" s="11"/>
      <c r="J109" s="11"/>
      <c r="K109" s="14"/>
    </row>
    <row r="110" spans="1:11">
      <c r="A110" s="26" t="s">
        <v>1</v>
      </c>
      <c r="B110" s="27" t="s">
        <v>2</v>
      </c>
      <c r="C110" s="27" t="s">
        <v>3</v>
      </c>
      <c r="D110" s="27"/>
      <c r="E110" s="27"/>
      <c r="F110" s="11"/>
      <c r="G110" s="11" t="s">
        <v>4</v>
      </c>
      <c r="H110" s="11" t="s">
        <v>5</v>
      </c>
      <c r="I110" s="11"/>
      <c r="J110" s="11" t="s">
        <v>6</v>
      </c>
      <c r="K110" s="14"/>
    </row>
    <row r="111" spans="1:11">
      <c r="A111" s="26">
        <v>1</v>
      </c>
      <c r="B111" s="27">
        <v>1229.98869958</v>
      </c>
      <c r="C111" s="27">
        <v>-2598.2488680000001</v>
      </c>
      <c r="D111" s="27">
        <f>B111*$G$111</f>
        <v>0.10416116745534168</v>
      </c>
      <c r="E111" s="27">
        <f>C111*$G$111</f>
        <v>-0.2200318064083136</v>
      </c>
      <c r="F111" s="11"/>
      <c r="G111" s="11">
        <f>0.1/SQRT((B120-B121)^2+(C120-C121)^2)</f>
        <v>8.4684654006097153E-5</v>
      </c>
      <c r="H111" s="11">
        <f>SQRT((B112-B111)^2+(C112-C111)^2)</f>
        <v>457.27858403409579</v>
      </c>
      <c r="I111" s="11">
        <f>H111*$G$111</f>
        <v>3.8724478673325423E-2</v>
      </c>
      <c r="J111" s="11">
        <f>SQRT((B115-B114)^2+(C115-C114)^2)</f>
        <v>772.30069733600658</v>
      </c>
      <c r="K111" s="14">
        <f>J111*$G$111</f>
        <v>6.5402017342567273E-2</v>
      </c>
    </row>
    <row r="112" spans="1:11">
      <c r="A112" s="26">
        <v>2</v>
      </c>
      <c r="B112" s="27">
        <v>1115.9064368300001</v>
      </c>
      <c r="C112" s="27">
        <v>-2155.4295586399999</v>
      </c>
      <c r="D112" s="27">
        <f t="shared" ref="D112:E119" si="95">B112*$G$111</f>
        <v>9.4500150506125272E-2</v>
      </c>
      <c r="E112" s="27">
        <f t="shared" si="95"/>
        <v>-0.18253180640794309</v>
      </c>
      <c r="F112" s="11"/>
      <c r="G112" s="11"/>
      <c r="H112" s="11">
        <f>SQRT((B113-B112)^2+(C113-C112)^2)</f>
        <v>344.14421632346375</v>
      </c>
      <c r="I112" s="11">
        <f t="shared" ref="I112:I113" si="96">H112*$G$111</f>
        <v>2.9143733887551981E-2</v>
      </c>
      <c r="J112" s="11">
        <f>SQRT((B116-B112)^2+(C116-C112)^2)</f>
        <v>691.15839280233308</v>
      </c>
      <c r="K112" s="14">
        <f t="shared" ref="K112:K115" si="97">J112*$G$111</f>
        <v>5.8530509357875765E-2</v>
      </c>
    </row>
    <row r="113" spans="1:11">
      <c r="A113" s="26">
        <v>3</v>
      </c>
      <c r="B113" s="27">
        <v>1024.34041015</v>
      </c>
      <c r="C113" s="27">
        <v>-1823.69034723</v>
      </c>
      <c r="D113" s="27">
        <f t="shared" si="95"/>
        <v>8.6745913218016404E-2</v>
      </c>
      <c r="E113" s="27">
        <f t="shared" si="95"/>
        <v>-0.15443858606943173</v>
      </c>
      <c r="F113" s="11"/>
      <c r="G113" s="11"/>
      <c r="H113" s="11">
        <f>SQRT((B114-B113)^2+(C114-C113)^2)</f>
        <v>145.7983033778506</v>
      </c>
      <c r="I113" s="11">
        <f t="shared" si="96"/>
        <v>1.2346878876229265E-2</v>
      </c>
      <c r="J113" s="11">
        <f>SQRT((B117-B113)^2+(C117-C113)^2)</f>
        <v>675.65384841199352</v>
      </c>
      <c r="K113" s="14">
        <f t="shared" si="97"/>
        <v>5.7217512380657684E-2</v>
      </c>
    </row>
    <row r="114" spans="1:11">
      <c r="A114" s="26">
        <v>4</v>
      </c>
      <c r="B114" s="27">
        <v>953.78953713199996</v>
      </c>
      <c r="C114" s="27">
        <v>-1696.09834284</v>
      </c>
      <c r="D114" s="27">
        <f t="shared" si="95"/>
        <v>8.0771336946658973E-2</v>
      </c>
      <c r="E114" s="27">
        <f t="shared" si="95"/>
        <v>-0.14363350132372016</v>
      </c>
      <c r="F114" s="11"/>
      <c r="G114" s="11"/>
      <c r="H114" s="11"/>
      <c r="I114" s="11"/>
      <c r="J114" s="11">
        <f>SQRT((B119-B112)^2+(C119-C112)^2)</f>
        <v>768.78430312724583</v>
      </c>
      <c r="K114" s="14">
        <f t="shared" si="97"/>
        <v>6.5104232715649329E-2</v>
      </c>
    </row>
    <row r="115" spans="1:11">
      <c r="A115" s="26">
        <v>5</v>
      </c>
      <c r="B115" s="27">
        <v>1066.3707174799999</v>
      </c>
      <c r="C115" s="27">
        <v>-932.04739889899997</v>
      </c>
      <c r="D115" s="27">
        <f t="shared" si="95"/>
        <v>9.0305235252027369E-2</v>
      </c>
      <c r="E115" s="27">
        <f t="shared" si="95"/>
        <v>-7.893011149304463E-2</v>
      </c>
      <c r="F115" s="11"/>
      <c r="G115" s="11"/>
      <c r="H115" s="11"/>
      <c r="I115" s="11"/>
      <c r="J115" s="11">
        <f>SQRT((B118-B113)^2+(C118-C113)^2)</f>
        <v>652.4098558420045</v>
      </c>
      <c r="K115" s="14">
        <f t="shared" si="97"/>
        <v>5.5249102912147872E-2</v>
      </c>
    </row>
    <row r="116" spans="1:11">
      <c r="A116" s="26">
        <v>6</v>
      </c>
      <c r="B116" s="27">
        <v>1563.2289934</v>
      </c>
      <c r="C116" s="27">
        <v>-1628.5496346299999</v>
      </c>
      <c r="D116" s="27">
        <f t="shared" si="95"/>
        <v>0.13238150643837854</v>
      </c>
      <c r="E116" s="27">
        <f t="shared" si="95"/>
        <v>-0.13791316234039747</v>
      </c>
      <c r="F116" s="11"/>
      <c r="G116" s="11"/>
      <c r="H116" s="11"/>
      <c r="I116" s="11"/>
      <c r="J116" s="11"/>
      <c r="K116" s="14"/>
    </row>
    <row r="117" spans="1:11">
      <c r="A117" s="26">
        <v>7</v>
      </c>
      <c r="B117" s="27">
        <v>1417.62400015</v>
      </c>
      <c r="C117" s="27">
        <v>-1274.29418715</v>
      </c>
      <c r="D117" s="27">
        <f t="shared" si="95"/>
        <v>0.12005099796344217</v>
      </c>
      <c r="E117" s="27">
        <f t="shared" si="95"/>
        <v>-0.10791316234077857</v>
      </c>
      <c r="F117" s="11"/>
      <c r="G117" s="11"/>
      <c r="H117" s="11"/>
      <c r="I117" s="11"/>
      <c r="J117" s="11"/>
      <c r="K117" s="14"/>
    </row>
    <row r="118" spans="1:11">
      <c r="A118" s="26">
        <v>8</v>
      </c>
      <c r="B118" s="27">
        <v>423.907448311</v>
      </c>
      <c r="C118" s="27">
        <v>-1568.5063384499999</v>
      </c>
      <c r="D118" s="27">
        <f t="shared" si="95"/>
        <v>3.5898455590824545E-2</v>
      </c>
      <c r="E118" s="27">
        <f t="shared" si="95"/>
        <v>-0.13282841657800856</v>
      </c>
      <c r="F118" s="11"/>
      <c r="G118" s="11"/>
      <c r="H118" s="11"/>
      <c r="I118" s="11"/>
      <c r="J118" s="11"/>
      <c r="K118" s="14"/>
    </row>
    <row r="119" spans="1:11">
      <c r="A119" s="26">
        <v>9</v>
      </c>
      <c r="B119" s="27">
        <v>380.37605857699998</v>
      </c>
      <c r="C119" s="27">
        <v>-1931.7682803600001</v>
      </c>
      <c r="D119" s="27">
        <f t="shared" si="95"/>
        <v>3.221201491279619E-2</v>
      </c>
      <c r="E119" s="27">
        <f t="shared" si="95"/>
        <v>-0.16359112844223989</v>
      </c>
      <c r="F119" s="11"/>
      <c r="G119" s="11"/>
      <c r="H119" s="11"/>
      <c r="I119" s="11"/>
      <c r="J119" s="11"/>
      <c r="K119" s="14"/>
    </row>
    <row r="120" spans="1:11">
      <c r="A120" s="26">
        <v>10</v>
      </c>
      <c r="B120" s="27">
        <v>490.34424362499999</v>
      </c>
      <c r="C120" s="27">
        <v>-212.639757586</v>
      </c>
      <c r="D120" s="27"/>
      <c r="E120" s="27"/>
      <c r="F120" s="11"/>
      <c r="G120" s="11"/>
      <c r="H120" s="11"/>
      <c r="I120" s="11"/>
      <c r="J120" s="11"/>
      <c r="K120" s="14"/>
    </row>
    <row r="121" spans="1:11">
      <c r="A121" s="26">
        <v>11</v>
      </c>
      <c r="B121" s="27">
        <v>1671.19573524</v>
      </c>
      <c r="C121" s="27">
        <v>-212.639757586</v>
      </c>
      <c r="D121" s="27"/>
      <c r="E121" s="27"/>
      <c r="F121" s="11"/>
      <c r="G121" s="11"/>
      <c r="H121" s="11"/>
      <c r="I121" s="11"/>
      <c r="J121" s="11"/>
      <c r="K121" s="14"/>
    </row>
    <row r="122" spans="1:11">
      <c r="A122" s="48" t="s">
        <v>58</v>
      </c>
      <c r="B122" s="27"/>
      <c r="C122" s="27"/>
      <c r="D122" s="27"/>
      <c r="E122" s="27"/>
      <c r="F122" s="11"/>
      <c r="G122" s="11"/>
      <c r="H122" s="11"/>
      <c r="I122" s="11"/>
      <c r="J122" s="11"/>
      <c r="K122" s="14"/>
    </row>
    <row r="123" spans="1:11">
      <c r="A123" s="26" t="s">
        <v>1</v>
      </c>
      <c r="B123" s="27" t="s">
        <v>2</v>
      </c>
      <c r="C123" s="27" t="s">
        <v>3</v>
      </c>
      <c r="D123" s="27"/>
      <c r="E123" s="27"/>
      <c r="F123" s="11"/>
      <c r="G123" s="11" t="s">
        <v>4</v>
      </c>
      <c r="H123" s="11" t="s">
        <v>5</v>
      </c>
      <c r="I123" s="11"/>
      <c r="J123" s="11" t="s">
        <v>6</v>
      </c>
      <c r="K123" s="14"/>
    </row>
    <row r="124" spans="1:11">
      <c r="A124" s="26">
        <v>1</v>
      </c>
      <c r="B124" s="27">
        <v>1024.7295796599999</v>
      </c>
      <c r="C124" s="27">
        <v>-3018.66313257</v>
      </c>
      <c r="D124" s="27">
        <f>B124*$G$124</f>
        <v>8.6281584679636605E-2</v>
      </c>
      <c r="E124" s="27">
        <f>C124*$G$124</f>
        <v>-0.25416953297918193</v>
      </c>
      <c r="F124" s="11"/>
      <c r="G124" s="11">
        <f>0.1/SQRT((B133-B134)^2+(C133-C134)^2)</f>
        <v>8.4199369660300428E-5</v>
      </c>
      <c r="H124" s="11">
        <f>SQRT((B125-B124)^2+(C125-C124)^2)</f>
        <v>1074.7824558287834</v>
      </c>
      <c r="I124" s="11">
        <f>H124*$G$124</f>
        <v>9.0496005302733259E-2</v>
      </c>
      <c r="J124" s="11">
        <f>SQRT((B128-B127)^2+(C128-C127)^2)</f>
        <v>794.73063906567631</v>
      </c>
      <c r="K124" s="14">
        <f>J124*$G$124</f>
        <v>6.6915818859057674E-2</v>
      </c>
    </row>
    <row r="125" spans="1:11">
      <c r="A125" s="26">
        <v>2</v>
      </c>
      <c r="B125" s="27">
        <v>1020.72669325</v>
      </c>
      <c r="C125" s="27">
        <v>-1943.8881308800001</v>
      </c>
      <c r="D125" s="27">
        <f t="shared" ref="D125:E132" si="98">B125*$G$124</f>
        <v>8.5944544167092837E-2</v>
      </c>
      <c r="E125" s="27">
        <f t="shared" si="98"/>
        <v>-0.16367415531023558</v>
      </c>
      <c r="F125" s="11"/>
      <c r="G125" s="11"/>
      <c r="H125" s="11">
        <f>SQRT((B126-B125)^2+(C126-C125)^2)</f>
        <v>446.77036366879349</v>
      </c>
      <c r="I125" s="11">
        <f t="shared" ref="I125:I126" si="99">H125*$G$124</f>
        <v>3.7617783003815602E-2</v>
      </c>
      <c r="J125" s="11">
        <f>SQRT((B129-B125)^2+(C129-C125)^2)</f>
        <v>889.90056889842481</v>
      </c>
      <c r="K125" s="14">
        <f t="shared" ref="K125:K128" si="100">J125*$G$124</f>
        <v>7.4929066961590116E-2</v>
      </c>
    </row>
    <row r="126" spans="1:11">
      <c r="A126" s="26">
        <v>3</v>
      </c>
      <c r="B126" s="27">
        <v>1000.71226119</v>
      </c>
      <c r="C126" s="27">
        <v>-1497.5662959199999</v>
      </c>
      <c r="D126" s="27">
        <f t="shared" si="98"/>
        <v>8.4259341603531934E-2</v>
      </c>
      <c r="E126" s="27">
        <f t="shared" si="98"/>
        <v>-0.12609413814097492</v>
      </c>
      <c r="F126" s="11"/>
      <c r="G126" s="11"/>
      <c r="H126" s="11">
        <f>SQRT((B127-B126)^2+(C127-C126)^2)</f>
        <v>231.68556994071534</v>
      </c>
      <c r="I126" s="11">
        <f t="shared" si="99"/>
        <v>1.9507778948395681E-2</v>
      </c>
      <c r="J126" s="11">
        <f>SQRT((B130-B126)^2+(C130-C126)^2)</f>
        <v>789.1144979501961</v>
      </c>
      <c r="K126" s="14">
        <f t="shared" si="100"/>
        <v>6.6442943317210942E-2</v>
      </c>
    </row>
    <row r="127" spans="1:11">
      <c r="A127" s="26">
        <v>4</v>
      </c>
      <c r="B127" s="27">
        <v>966.89569557499999</v>
      </c>
      <c r="C127" s="27">
        <v>-1268.36192596</v>
      </c>
      <c r="D127" s="27">
        <f t="shared" si="98"/>
        <v>8.1412008094672736E-2</v>
      </c>
      <c r="E127" s="27">
        <f t="shared" si="98"/>
        <v>-0.10679527466695664</v>
      </c>
      <c r="F127" s="11"/>
      <c r="G127" s="11"/>
      <c r="H127" s="11"/>
      <c r="I127" s="11"/>
      <c r="J127" s="11">
        <f>SQRT((B132-B125)^2+(C132-C125)^2)</f>
        <v>844.03703247005376</v>
      </c>
      <c r="K127" s="14">
        <f t="shared" si="100"/>
        <v>7.1067386103929056E-2</v>
      </c>
    </row>
    <row r="128" spans="1:11">
      <c r="A128" s="26">
        <v>5</v>
      </c>
      <c r="B128" s="27">
        <v>908.35348179599998</v>
      </c>
      <c r="C128" s="27">
        <v>-475.79041633100002</v>
      </c>
      <c r="D128" s="27">
        <f t="shared" si="98"/>
        <v>7.6482790595962372E-2</v>
      </c>
      <c r="E128" s="27">
        <f t="shared" si="98"/>
        <v>-4.0061253145482111E-2</v>
      </c>
      <c r="F128" s="11"/>
      <c r="G128" s="11"/>
      <c r="H128" s="11"/>
      <c r="I128" s="11"/>
      <c r="J128" s="11">
        <f>SQRT((B131-B126)^2+(C131-C126)^2)</f>
        <v>744.29627461434131</v>
      </c>
      <c r="K128" s="14">
        <f t="shared" si="100"/>
        <v>6.2669277163037412E-2</v>
      </c>
    </row>
    <row r="129" spans="1:74">
      <c r="A129" s="26">
        <v>6</v>
      </c>
      <c r="B129" s="27">
        <v>1757.9661228</v>
      </c>
      <c r="C129" s="27">
        <v>-1445.4896497</v>
      </c>
      <c r="D129" s="27">
        <f t="shared" si="98"/>
        <v>0.14801963942392229</v>
      </c>
      <c r="E129" s="27">
        <f t="shared" si="98"/>
        <v>-0.12170931735522847</v>
      </c>
      <c r="F129" s="11"/>
      <c r="G129" s="11"/>
      <c r="H129" s="11"/>
      <c r="I129" s="11"/>
      <c r="J129" s="11"/>
      <c r="K129" s="14"/>
    </row>
    <row r="130" spans="1:74">
      <c r="A130" s="26">
        <v>7</v>
      </c>
      <c r="B130" s="27">
        <v>1513.2896908499999</v>
      </c>
      <c r="C130" s="27">
        <v>-897.59457202099998</v>
      </c>
      <c r="D130" s="27">
        <f t="shared" si="98"/>
        <v>0.1274180380830009</v>
      </c>
      <c r="E130" s="27">
        <f t="shared" si="98"/>
        <v>-7.5576897174675334E-2</v>
      </c>
      <c r="F130" s="11"/>
      <c r="G130" s="11"/>
      <c r="H130" s="11"/>
      <c r="I130" s="11"/>
      <c r="J130" s="11"/>
      <c r="K130" s="14"/>
    </row>
    <row r="131" spans="1:74">
      <c r="A131" s="26">
        <v>8</v>
      </c>
      <c r="B131" s="27">
        <v>473.03958446399997</v>
      </c>
      <c r="C131" s="27">
        <v>-972.64869225100006</v>
      </c>
      <c r="D131" s="27">
        <f t="shared" si="98"/>
        <v>3.982963483623924E-2</v>
      </c>
      <c r="E131" s="27">
        <f t="shared" si="98"/>
        <v>-8.1896406788449741E-2</v>
      </c>
      <c r="F131" s="11"/>
      <c r="G131" s="11"/>
      <c r="H131" s="11"/>
      <c r="I131" s="11"/>
      <c r="J131" s="11"/>
      <c r="K131" s="14"/>
    </row>
    <row r="132" spans="1:74">
      <c r="A132" s="26">
        <v>9</v>
      </c>
      <c r="B132" s="27">
        <v>291.40861350900002</v>
      </c>
      <c r="C132" s="27">
        <v>-1519.0426875200001</v>
      </c>
      <c r="D132" s="27">
        <f t="shared" si="98"/>
        <v>2.4536421571039909E-2</v>
      </c>
      <c r="E132" s="27">
        <f t="shared" si="98"/>
        <v>-0.12790243677627272</v>
      </c>
      <c r="F132" s="11"/>
      <c r="G132" s="11"/>
      <c r="H132" s="11"/>
      <c r="I132" s="11"/>
      <c r="J132" s="11"/>
      <c r="K132" s="14"/>
    </row>
    <row r="133" spans="1:74">
      <c r="A133" s="26">
        <v>10</v>
      </c>
      <c r="B133" s="27">
        <v>169.26498229000001</v>
      </c>
      <c r="C133" s="27">
        <v>-431.48068757300001</v>
      </c>
      <c r="D133" s="27"/>
      <c r="E133" s="27"/>
      <c r="F133" s="11"/>
      <c r="G133" s="11"/>
      <c r="H133" s="11"/>
      <c r="I133" s="11"/>
      <c r="J133" s="11"/>
      <c r="K133" s="14"/>
    </row>
    <row r="134" spans="1:74">
      <c r="A134" s="31">
        <v>11</v>
      </c>
      <c r="B134" s="32">
        <v>1356.9213808</v>
      </c>
      <c r="C134" s="32">
        <v>-432.98176997799999</v>
      </c>
      <c r="D134" s="32"/>
      <c r="E134" s="32"/>
      <c r="F134" s="15"/>
      <c r="G134" s="15"/>
      <c r="H134" s="15"/>
      <c r="I134" s="15"/>
      <c r="J134" s="15"/>
      <c r="K134" s="16"/>
    </row>
    <row r="136" spans="1:74" s="25" customFormat="1">
      <c r="A136" s="24"/>
      <c r="F136"/>
      <c r="G136"/>
      <c r="H136"/>
      <c r="I136"/>
      <c r="J136"/>
      <c r="K136"/>
      <c r="M136"/>
      <c r="N136"/>
      <c r="O136" s="37"/>
      <c r="P136" s="37"/>
      <c r="Q136" s="37"/>
      <c r="R136" s="37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</row>
    <row r="137" spans="1:74">
      <c r="M137" s="25"/>
      <c r="N137" s="25"/>
      <c r="AW137" s="25"/>
      <c r="AX137" s="25"/>
      <c r="AY137" s="25"/>
      <c r="AZ137" s="25"/>
      <c r="BA137" s="25"/>
      <c r="BB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</row>
    <row r="138" spans="1:74">
      <c r="BC138" s="25"/>
      <c r="BD138" s="25"/>
    </row>
    <row r="140" spans="1:74">
      <c r="AN140" s="25"/>
      <c r="AO140" s="25"/>
      <c r="AP140" s="25"/>
      <c r="AQ140" s="25"/>
      <c r="AR140" s="25"/>
      <c r="AS140" s="25"/>
      <c r="AT140" s="25"/>
      <c r="AU140" s="25"/>
      <c r="AV140" s="25"/>
    </row>
  </sheetData>
  <pageMargins left="0.7" right="0.7" top="0.75" bottom="0.75" header="0.3" footer="0.3"/>
  <pageSetup paperSize="9" orientation="portrait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Fireweed_shoot</vt:lpstr>
      <vt:lpstr>Fireweed_leaf_digitized</vt:lpstr>
      <vt:lpstr>Raspberry_shoot</vt:lpstr>
      <vt:lpstr>Raspberry_leaf_digitized</vt:lpstr>
      <vt:lpstr>Database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2015-09-01T08:15:41Z</cp:lastPrinted>
  <dcterms:created xsi:type="dcterms:W3CDTF">2012-07-19T13:42:21Z</dcterms:created>
  <dcterms:modified xsi:type="dcterms:W3CDTF">2015-09-01T08:42:22Z</dcterms:modified>
</cp:coreProperties>
</file>