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20" windowHeight="8640" activeTab="0"/>
  </bookViews>
  <sheets>
    <sheet name="LK2_2002_TREEDATA" sheetId="1" r:id="rId1"/>
    <sheet name="Latvuslev ja tarkistukset" sheetId="2" r:id="rId2"/>
    <sheet name="Sampling" sheetId="3" r:id="rId3"/>
  </sheets>
  <definedNames>
    <definedName name="_xlnm.Print_Titles" localSheetId="0">'LK2_2002_TREEDATA'!$1:$1</definedName>
  </definedNames>
  <calcPr fullCalcOnLoad="1"/>
</workbook>
</file>

<file path=xl/sharedStrings.xml><?xml version="1.0" encoding="utf-8"?>
<sst xmlns="http://schemas.openxmlformats.org/spreadsheetml/2006/main" count="239" uniqueCount="57">
  <si>
    <t>Strip</t>
  </si>
  <si>
    <t>NO</t>
  </si>
  <si>
    <t>PL</t>
  </si>
  <si>
    <t>X</t>
  </si>
  <si>
    <t>Y</t>
  </si>
  <si>
    <t>Z</t>
  </si>
  <si>
    <t>d</t>
  </si>
  <si>
    <t>Lisä</t>
  </si>
  <si>
    <t>Huom</t>
  </si>
  <si>
    <t>d13</t>
  </si>
  <si>
    <t>H/V</t>
  </si>
  <si>
    <t>Et.</t>
  </si>
  <si>
    <t>Ast.</t>
  </si>
  <si>
    <t>Latval.</t>
  </si>
  <si>
    <t>Laral.</t>
  </si>
  <si>
    <t>Tyvil.</t>
  </si>
  <si>
    <t>Serial</t>
  </si>
  <si>
    <t>Sample</t>
  </si>
  <si>
    <t>Dc(max)</t>
  </si>
  <si>
    <t>Dc(perp.)</t>
  </si>
  <si>
    <t>V</t>
  </si>
  <si>
    <t>H</t>
  </si>
  <si>
    <t>hieman vino</t>
  </si>
  <si>
    <t>vinossa</t>
  </si>
  <si>
    <t>lenko</t>
  </si>
  <si>
    <t>d 1,3</t>
  </si>
  <si>
    <t>Pituus</t>
  </si>
  <si>
    <t>Lara</t>
  </si>
  <si>
    <t>Lpm</t>
  </si>
  <si>
    <t>D(Pituus)</t>
  </si>
  <si>
    <t>D(Lara)</t>
  </si>
  <si>
    <t>D(Lpm)</t>
  </si>
  <si>
    <t>average</t>
  </si>
  <si>
    <t>min</t>
  </si>
  <si>
    <t>max</t>
  </si>
  <si>
    <t>stdev</t>
  </si>
  <si>
    <t>Lisämittaukset</t>
  </si>
  <si>
    <t>Mitatut</t>
  </si>
  <si>
    <t>v</t>
  </si>
  <si>
    <t>virhe d13 25.4 vaihd. 19.2</t>
  </si>
  <si>
    <t>tarkistusmittauksessa yllä (otos) virhe</t>
  </si>
  <si>
    <t>h vaihdetaan 23.3 :een (pois 21.9)</t>
  </si>
  <si>
    <t>h vaihdetaan 20.2:een (pois 19.25)</t>
  </si>
  <si>
    <t>d:13 vaihdettu 19.2 cm:een</t>
  </si>
  <si>
    <t>d13 tarkistuksessa (otos) tullut mitt.virhe</t>
  </si>
  <si>
    <t>jäänyt 1.3 m pois hypsomitt?</t>
  </si>
  <si>
    <t>LU</t>
  </si>
  <si>
    <t>Ds</t>
  </si>
  <si>
    <t>h(fe)</t>
  </si>
  <si>
    <t>haarautuu 2.ksi 11m kor.: korkeampi mitattu</t>
  </si>
  <si>
    <t>pituus vertex:llä. vaihdettu tarkistetuksi h:ksi</t>
  </si>
  <si>
    <t>h</t>
  </si>
  <si>
    <t>hc</t>
  </si>
  <si>
    <t>Dcm</t>
  </si>
  <si>
    <t>Dcp</t>
  </si>
  <si>
    <t>Dcrown_ave</t>
  </si>
  <si>
    <t>pituus vertex:llä. vaihdettu tarkistetuksi h:ksi: puuttuiko 1.3?</t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</si>
</sst>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7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workbookViewId="0" topLeftCell="A1">
      <selection activeCell="I4" sqref="I4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4.7109375" style="0" customWidth="1"/>
    <col min="4" max="5" width="5.421875" style="6" customWidth="1"/>
    <col min="6" max="7" width="5.140625" style="10" customWidth="1"/>
    <col min="8" max="9" width="6.57421875" style="0" customWidth="1"/>
    <col min="10" max="10" width="4.57421875" style="0" customWidth="1"/>
    <col min="11" max="11" width="5.57421875" style="0" customWidth="1"/>
    <col min="12" max="12" width="4.00390625" style="0" customWidth="1"/>
    <col min="13" max="13" width="6.57421875" style="0" customWidth="1"/>
    <col min="14" max="14" width="5.7109375" style="0" customWidth="1"/>
    <col min="15" max="15" width="5.00390625" style="0" customWidth="1"/>
    <col min="16" max="17" width="5.28125" style="0" customWidth="1"/>
    <col min="18" max="18" width="24.140625" style="0" customWidth="1"/>
  </cols>
  <sheetData>
    <row r="1" spans="1:22" ht="18" customHeight="1">
      <c r="A1" s="1" t="s">
        <v>0</v>
      </c>
      <c r="B1" s="2" t="s">
        <v>1</v>
      </c>
      <c r="C1" s="1" t="s">
        <v>2</v>
      </c>
      <c r="D1" s="5" t="s">
        <v>3</v>
      </c>
      <c r="E1" s="5" t="s">
        <v>4</v>
      </c>
      <c r="F1" s="19" t="s">
        <v>5</v>
      </c>
      <c r="G1" s="19" t="s">
        <v>47</v>
      </c>
      <c r="H1" s="1" t="s">
        <v>9</v>
      </c>
      <c r="I1" s="1" t="s">
        <v>48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7</v>
      </c>
      <c r="Q1" s="4" t="s">
        <v>46</v>
      </c>
      <c r="R1" s="4" t="s">
        <v>8</v>
      </c>
      <c r="S1" t="s">
        <v>51</v>
      </c>
      <c r="T1" t="s">
        <v>52</v>
      </c>
      <c r="U1" t="s">
        <v>53</v>
      </c>
      <c r="V1" t="s">
        <v>54</v>
      </c>
    </row>
    <row r="2" spans="1:22" ht="18" customHeight="1">
      <c r="A2" s="1">
        <f aca="true" t="shared" si="0" ref="A2:A65">IF(D2&lt;10,1,IF(AND(D2&gt;=10,D2&lt;20),2,IF(AND(D2&gt;=20,D2&lt;30),3,IF(AND(D2&gt;=30,D2&lt;40),4,5))))</f>
        <v>1</v>
      </c>
      <c r="B2" s="2">
        <v>96</v>
      </c>
      <c r="C2" s="1">
        <v>1</v>
      </c>
      <c r="D2" s="5">
        <v>4.077531706232473</v>
      </c>
      <c r="E2" s="5">
        <v>0.7663738915465714</v>
      </c>
      <c r="F2" s="19">
        <v>-0.18385877237319223</v>
      </c>
      <c r="G2" s="19"/>
      <c r="H2" s="4">
        <v>230</v>
      </c>
      <c r="I2" s="4"/>
      <c r="J2" s="1" t="s">
        <v>20</v>
      </c>
      <c r="K2" s="8">
        <v>20.9</v>
      </c>
      <c r="L2" s="1"/>
      <c r="M2" s="8">
        <v>20.5</v>
      </c>
      <c r="N2" s="8">
        <v>11.3</v>
      </c>
      <c r="O2" s="1"/>
      <c r="P2" s="1"/>
      <c r="Q2" s="3">
        <v>11</v>
      </c>
      <c r="R2" s="3"/>
      <c r="S2">
        <f>IF(J2="H",K2/L2*M2-K2/L2*O2+P2,IF(J2="V",M2,FALSE))</f>
        <v>20.5</v>
      </c>
      <c r="T2">
        <f>IF(J2="H",K2/L2*N2-K2/L2*O2+P2,IF(J2="V",N2,FALSE))</f>
        <v>11.3</v>
      </c>
      <c r="U2" s="6">
        <v>-99</v>
      </c>
      <c r="V2" s="6">
        <v>-99</v>
      </c>
    </row>
    <row r="3" spans="1:22" ht="18" customHeight="1">
      <c r="A3" s="1">
        <f t="shared" si="0"/>
        <v>1</v>
      </c>
      <c r="B3" s="2">
        <v>95</v>
      </c>
      <c r="C3" s="1">
        <v>1</v>
      </c>
      <c r="D3" s="5">
        <v>2.059508670035489</v>
      </c>
      <c r="E3" s="5">
        <v>4.323111140104601</v>
      </c>
      <c r="F3" s="19">
        <v>-0.2151970335800177</v>
      </c>
      <c r="G3" s="19"/>
      <c r="H3" s="4">
        <v>232</v>
      </c>
      <c r="I3" s="4"/>
      <c r="J3" s="1" t="s">
        <v>20</v>
      </c>
      <c r="K3" s="8">
        <v>21.4</v>
      </c>
      <c r="L3" s="1"/>
      <c r="M3" s="8">
        <v>19</v>
      </c>
      <c r="N3" s="8">
        <v>9.6</v>
      </c>
      <c r="O3" s="1"/>
      <c r="P3" s="1"/>
      <c r="Q3" s="3">
        <v>11</v>
      </c>
      <c r="R3" s="3"/>
      <c r="S3">
        <f aca="true" t="shared" si="1" ref="S3:S66">IF(J3="H",K3/L3*M3-K3/L3*O3+P3,IF(J3="V",M3,FALSE))</f>
        <v>19</v>
      </c>
      <c r="T3">
        <f aca="true" t="shared" si="2" ref="T3:T66">IF(J3="H",K3/L3*N3-K3/L3*O3+P3,IF(J3="V",N3,FALSE))</f>
        <v>9.6</v>
      </c>
      <c r="U3" s="6">
        <v>-99</v>
      </c>
      <c r="V3" s="6">
        <v>-99</v>
      </c>
    </row>
    <row r="4" spans="1:22" ht="18" customHeight="1">
      <c r="A4" s="1">
        <f t="shared" si="0"/>
        <v>1</v>
      </c>
      <c r="B4" s="2">
        <v>97</v>
      </c>
      <c r="C4" s="1">
        <v>1</v>
      </c>
      <c r="D4" s="5">
        <v>8.363620584770164</v>
      </c>
      <c r="E4" s="5">
        <v>5.76357982692276</v>
      </c>
      <c r="F4" s="19">
        <v>-0.07592257099276639</v>
      </c>
      <c r="G4" s="19"/>
      <c r="H4" s="4">
        <v>252</v>
      </c>
      <c r="I4" s="4"/>
      <c r="J4" s="1" t="s">
        <v>20</v>
      </c>
      <c r="K4" s="8">
        <v>22.1</v>
      </c>
      <c r="L4" s="1"/>
      <c r="M4" s="8">
        <v>21</v>
      </c>
      <c r="N4" s="8">
        <v>11.8</v>
      </c>
      <c r="O4" s="1"/>
      <c r="P4" s="1"/>
      <c r="Q4" s="3">
        <v>11</v>
      </c>
      <c r="R4" s="3"/>
      <c r="S4">
        <f t="shared" si="1"/>
        <v>21</v>
      </c>
      <c r="T4">
        <f t="shared" si="2"/>
        <v>11.8</v>
      </c>
      <c r="U4" s="6">
        <v>-99</v>
      </c>
      <c r="V4" s="6">
        <v>-99</v>
      </c>
    </row>
    <row r="5" spans="1:22" ht="18" customHeight="1">
      <c r="A5" s="1">
        <f t="shared" si="0"/>
        <v>1</v>
      </c>
      <c r="B5" s="2">
        <v>77</v>
      </c>
      <c r="C5" s="1">
        <v>1</v>
      </c>
      <c r="D5" s="5">
        <v>4.556562363333466</v>
      </c>
      <c r="E5" s="5">
        <v>9.983883861374991</v>
      </c>
      <c r="F5" s="19">
        <v>-0.13965873652521982</v>
      </c>
      <c r="G5" s="19"/>
      <c r="H5" s="4">
        <v>198</v>
      </c>
      <c r="I5" s="4"/>
      <c r="J5" s="1" t="s">
        <v>20</v>
      </c>
      <c r="K5" s="8">
        <v>22.5</v>
      </c>
      <c r="L5" s="1"/>
      <c r="M5" s="8">
        <v>18.7</v>
      </c>
      <c r="N5" s="8">
        <v>10.6</v>
      </c>
      <c r="O5" s="1"/>
      <c r="P5" s="1"/>
      <c r="Q5" s="3">
        <v>11</v>
      </c>
      <c r="R5" s="3"/>
      <c r="S5">
        <f t="shared" si="1"/>
        <v>18.7</v>
      </c>
      <c r="T5">
        <f t="shared" si="2"/>
        <v>10.6</v>
      </c>
      <c r="U5" s="6">
        <v>-99</v>
      </c>
      <c r="V5" s="6">
        <v>-99</v>
      </c>
    </row>
    <row r="6" spans="1:22" ht="18" customHeight="1">
      <c r="A6" s="1">
        <f t="shared" si="0"/>
        <v>1</v>
      </c>
      <c r="B6" s="2">
        <v>76</v>
      </c>
      <c r="C6" s="1">
        <v>1</v>
      </c>
      <c r="D6" s="5">
        <v>2.979209512711</v>
      </c>
      <c r="E6" s="5">
        <v>10.65891641482006</v>
      </c>
      <c r="F6" s="19">
        <v>-0.12436755281456949</v>
      </c>
      <c r="G6" s="19"/>
      <c r="H6" s="4">
        <v>269</v>
      </c>
      <c r="I6" s="4"/>
      <c r="J6" s="1" t="s">
        <v>20</v>
      </c>
      <c r="K6" s="8">
        <v>22.6</v>
      </c>
      <c r="L6" s="1"/>
      <c r="M6" s="8">
        <v>20.2</v>
      </c>
      <c r="N6" s="8">
        <v>9</v>
      </c>
      <c r="O6" s="1"/>
      <c r="P6" s="1"/>
      <c r="Q6" s="3">
        <v>11</v>
      </c>
      <c r="R6" s="3"/>
      <c r="S6">
        <f t="shared" si="1"/>
        <v>20.2</v>
      </c>
      <c r="T6">
        <f t="shared" si="2"/>
        <v>9</v>
      </c>
      <c r="U6" s="6">
        <v>4.79</v>
      </c>
      <c r="V6" s="6">
        <v>2.435</v>
      </c>
    </row>
    <row r="7" spans="1:22" ht="18" customHeight="1">
      <c r="A7" s="1">
        <f t="shared" si="0"/>
        <v>1</v>
      </c>
      <c r="B7" s="2">
        <v>75</v>
      </c>
      <c r="C7" s="1">
        <v>1</v>
      </c>
      <c r="D7" s="5">
        <v>4.603975624049252</v>
      </c>
      <c r="E7" s="5">
        <v>17.11562578839905</v>
      </c>
      <c r="F7" s="19">
        <v>-0.22059956591220134</v>
      </c>
      <c r="G7" s="19"/>
      <c r="H7" s="4">
        <v>238</v>
      </c>
      <c r="I7" s="4"/>
      <c r="J7" s="1" t="s">
        <v>20</v>
      </c>
      <c r="K7" s="8"/>
      <c r="L7" s="1"/>
      <c r="M7" s="8">
        <v>19.2</v>
      </c>
      <c r="N7" s="8">
        <v>8.6</v>
      </c>
      <c r="O7" s="1"/>
      <c r="P7" s="1"/>
      <c r="Q7" s="3">
        <v>11</v>
      </c>
      <c r="R7" s="3"/>
      <c r="S7">
        <f t="shared" si="1"/>
        <v>19.2</v>
      </c>
      <c r="T7">
        <f t="shared" si="2"/>
        <v>8.6</v>
      </c>
      <c r="U7" s="6">
        <v>-99</v>
      </c>
      <c r="V7" s="6">
        <v>-99</v>
      </c>
    </row>
    <row r="8" spans="1:22" ht="18" customHeight="1">
      <c r="A8" s="1">
        <f t="shared" si="0"/>
        <v>1</v>
      </c>
      <c r="B8" s="2">
        <v>48</v>
      </c>
      <c r="C8" s="1">
        <v>1</v>
      </c>
      <c r="D8" s="5">
        <v>5.419163390648763</v>
      </c>
      <c r="E8" s="5">
        <v>20.996176978630526</v>
      </c>
      <c r="F8" s="19">
        <v>-0.22813656912608807</v>
      </c>
      <c r="G8" s="19"/>
      <c r="H8" s="4">
        <v>228</v>
      </c>
      <c r="I8" s="4"/>
      <c r="J8" s="1" t="s">
        <v>20</v>
      </c>
      <c r="K8" s="8"/>
      <c r="L8" s="1"/>
      <c r="M8" s="8">
        <v>20.8</v>
      </c>
      <c r="N8" s="8">
        <v>11.1</v>
      </c>
      <c r="O8" s="1"/>
      <c r="P8" s="1"/>
      <c r="Q8" s="3">
        <v>11</v>
      </c>
      <c r="R8" s="3"/>
      <c r="S8">
        <f t="shared" si="1"/>
        <v>20.8</v>
      </c>
      <c r="T8">
        <f t="shared" si="2"/>
        <v>11.1</v>
      </c>
      <c r="U8" s="6">
        <v>-99</v>
      </c>
      <c r="V8" s="6">
        <v>-99</v>
      </c>
    </row>
    <row r="9" spans="1:22" ht="18" customHeight="1">
      <c r="A9" s="1">
        <f t="shared" si="0"/>
        <v>1</v>
      </c>
      <c r="B9" s="2">
        <v>49</v>
      </c>
      <c r="C9" s="1">
        <v>1</v>
      </c>
      <c r="D9" s="5">
        <v>7.19790197009287</v>
      </c>
      <c r="E9" s="5">
        <v>22.232700825891964</v>
      </c>
      <c r="F9" s="19">
        <v>-0.17859588119699185</v>
      </c>
      <c r="G9" s="19"/>
      <c r="H9" s="4">
        <v>275</v>
      </c>
      <c r="I9" s="4"/>
      <c r="J9" s="1" t="s">
        <v>20</v>
      </c>
      <c r="K9" s="8"/>
      <c r="L9" s="1"/>
      <c r="M9" s="8">
        <v>22.4</v>
      </c>
      <c r="N9" s="8">
        <v>9.3</v>
      </c>
      <c r="O9" s="1"/>
      <c r="P9" s="1"/>
      <c r="Q9" s="3">
        <v>11</v>
      </c>
      <c r="R9" s="3"/>
      <c r="S9">
        <f t="shared" si="1"/>
        <v>22.4</v>
      </c>
      <c r="T9">
        <f t="shared" si="2"/>
        <v>9.3</v>
      </c>
      <c r="U9" s="6">
        <v>-99</v>
      </c>
      <c r="V9" s="6">
        <v>-99</v>
      </c>
    </row>
    <row r="10" spans="1:22" ht="18" customHeight="1">
      <c r="A10" s="1">
        <f t="shared" si="0"/>
        <v>1</v>
      </c>
      <c r="B10" s="2">
        <v>50</v>
      </c>
      <c r="C10" s="1">
        <v>1</v>
      </c>
      <c r="D10" s="5">
        <v>6.15409921204441</v>
      </c>
      <c r="E10" s="5">
        <v>23.618626784732</v>
      </c>
      <c r="F10" s="19">
        <v>-0.20908814063128126</v>
      </c>
      <c r="G10" s="19"/>
      <c r="H10" s="4">
        <v>250</v>
      </c>
      <c r="I10" s="4"/>
      <c r="J10" s="1" t="s">
        <v>20</v>
      </c>
      <c r="K10" s="8"/>
      <c r="L10" s="1"/>
      <c r="M10" s="8">
        <v>21.9</v>
      </c>
      <c r="N10" s="8">
        <v>12.6</v>
      </c>
      <c r="O10" s="1"/>
      <c r="P10" s="1"/>
      <c r="Q10" s="3">
        <v>11</v>
      </c>
      <c r="R10" s="3"/>
      <c r="S10">
        <f t="shared" si="1"/>
        <v>21.9</v>
      </c>
      <c r="T10">
        <f t="shared" si="2"/>
        <v>12.6</v>
      </c>
      <c r="U10" s="6">
        <v>-99</v>
      </c>
      <c r="V10" s="6">
        <v>-99</v>
      </c>
    </row>
    <row r="11" spans="1:22" ht="18" customHeight="1">
      <c r="A11" s="1">
        <f t="shared" si="0"/>
        <v>1</v>
      </c>
      <c r="B11" s="2">
        <v>47</v>
      </c>
      <c r="C11" s="1">
        <v>1</v>
      </c>
      <c r="D11" s="5">
        <v>2.7796279632268903</v>
      </c>
      <c r="E11" s="5">
        <v>24.239612284596245</v>
      </c>
      <c r="F11" s="19">
        <v>-0.2881376105720631</v>
      </c>
      <c r="G11" s="19"/>
      <c r="H11" s="4">
        <v>227</v>
      </c>
      <c r="I11" s="4"/>
      <c r="J11" s="1" t="s">
        <v>20</v>
      </c>
      <c r="K11" s="8"/>
      <c r="L11" s="1"/>
      <c r="M11" s="8">
        <v>18.8</v>
      </c>
      <c r="N11" s="8">
        <v>9.2</v>
      </c>
      <c r="O11" s="1"/>
      <c r="P11" s="1"/>
      <c r="Q11" s="3">
        <v>11</v>
      </c>
      <c r="R11" s="3"/>
      <c r="S11">
        <f t="shared" si="1"/>
        <v>18.8</v>
      </c>
      <c r="T11">
        <f t="shared" si="2"/>
        <v>9.2</v>
      </c>
      <c r="U11" s="6">
        <v>3.76</v>
      </c>
      <c r="V11" s="6">
        <v>2.845</v>
      </c>
    </row>
    <row r="12" spans="1:22" ht="18" customHeight="1">
      <c r="A12" s="1">
        <f t="shared" si="0"/>
        <v>1</v>
      </c>
      <c r="B12" s="2">
        <v>52</v>
      </c>
      <c r="C12" s="1">
        <v>1</v>
      </c>
      <c r="D12" s="5">
        <v>9.902233305604591</v>
      </c>
      <c r="E12" s="5">
        <v>25.709718675508558</v>
      </c>
      <c r="F12" s="19">
        <v>-0.14071134611243366</v>
      </c>
      <c r="G12" s="19"/>
      <c r="H12" s="4">
        <v>213</v>
      </c>
      <c r="I12" s="4"/>
      <c r="J12" s="1" t="s">
        <v>20</v>
      </c>
      <c r="K12" s="8"/>
      <c r="L12" s="1"/>
      <c r="M12" s="8">
        <v>18.5</v>
      </c>
      <c r="N12" s="8">
        <v>10.3</v>
      </c>
      <c r="O12" s="1"/>
      <c r="P12" s="1"/>
      <c r="Q12" s="3">
        <v>11</v>
      </c>
      <c r="R12" s="3"/>
      <c r="S12">
        <f t="shared" si="1"/>
        <v>18.5</v>
      </c>
      <c r="T12">
        <f t="shared" si="2"/>
        <v>10.3</v>
      </c>
      <c r="U12" s="6">
        <v>-99</v>
      </c>
      <c r="V12" s="6">
        <v>-99</v>
      </c>
    </row>
    <row r="13" spans="1:22" ht="18" customHeight="1">
      <c r="A13" s="1">
        <f t="shared" si="0"/>
        <v>1</v>
      </c>
      <c r="B13" s="2">
        <v>51</v>
      </c>
      <c r="C13" s="1">
        <v>1</v>
      </c>
      <c r="D13" s="5">
        <v>7.772385212370567</v>
      </c>
      <c r="E13" s="5">
        <v>27.781927475601474</v>
      </c>
      <c r="F13" s="19">
        <v>-0.24126545725574014</v>
      </c>
      <c r="G13" s="19"/>
      <c r="H13" s="4">
        <v>221</v>
      </c>
      <c r="I13" s="4"/>
      <c r="J13" s="1" t="s">
        <v>20</v>
      </c>
      <c r="K13" s="8"/>
      <c r="L13" s="1"/>
      <c r="M13" s="8">
        <v>20.1</v>
      </c>
      <c r="N13" s="8">
        <v>12.2</v>
      </c>
      <c r="O13" s="1"/>
      <c r="P13" s="1"/>
      <c r="Q13" s="3">
        <v>11</v>
      </c>
      <c r="R13" s="3"/>
      <c r="S13">
        <f t="shared" si="1"/>
        <v>20.1</v>
      </c>
      <c r="T13">
        <f t="shared" si="2"/>
        <v>12.2</v>
      </c>
      <c r="U13" s="6">
        <v>-99</v>
      </c>
      <c r="V13" s="6">
        <v>-99</v>
      </c>
    </row>
    <row r="14" spans="1:22" ht="18" customHeight="1">
      <c r="A14" s="1">
        <f t="shared" si="0"/>
        <v>1</v>
      </c>
      <c r="B14" s="2">
        <v>46</v>
      </c>
      <c r="C14" s="1">
        <v>1</v>
      </c>
      <c r="D14" s="5">
        <v>2.4768266148270484</v>
      </c>
      <c r="E14" s="5">
        <v>29.29625964983923</v>
      </c>
      <c r="F14" s="19">
        <v>-0.29222507629219474</v>
      </c>
      <c r="G14" s="19"/>
      <c r="H14" s="4">
        <v>163</v>
      </c>
      <c r="I14" s="4"/>
      <c r="J14" s="1" t="s">
        <v>20</v>
      </c>
      <c r="K14" s="8"/>
      <c r="L14" s="1"/>
      <c r="M14" s="8">
        <v>17</v>
      </c>
      <c r="N14" s="8">
        <v>8.3</v>
      </c>
      <c r="O14" s="1"/>
      <c r="P14" s="1"/>
      <c r="Q14" s="3">
        <v>11</v>
      </c>
      <c r="R14" s="3"/>
      <c r="S14">
        <f t="shared" si="1"/>
        <v>17</v>
      </c>
      <c r="T14">
        <f t="shared" si="2"/>
        <v>8.3</v>
      </c>
      <c r="U14" s="6">
        <v>-99</v>
      </c>
      <c r="V14" s="6">
        <v>-99</v>
      </c>
    </row>
    <row r="15" spans="1:22" ht="18" customHeight="1">
      <c r="A15" s="1">
        <f t="shared" si="0"/>
        <v>1</v>
      </c>
      <c r="B15" s="2">
        <v>29</v>
      </c>
      <c r="C15" s="1">
        <v>1</v>
      </c>
      <c r="D15" s="5">
        <v>9.173696266274888</v>
      </c>
      <c r="E15" s="5">
        <v>31.678257918039936</v>
      </c>
      <c r="F15" s="19">
        <v>-0.28726465558157643</v>
      </c>
      <c r="G15" s="19"/>
      <c r="H15" s="4">
        <v>222</v>
      </c>
      <c r="I15" s="4"/>
      <c r="J15" s="1" t="s">
        <v>20</v>
      </c>
      <c r="K15" s="8"/>
      <c r="L15" s="1"/>
      <c r="M15" s="8">
        <v>19.1</v>
      </c>
      <c r="N15" s="8">
        <v>9.1</v>
      </c>
      <c r="O15" s="1"/>
      <c r="P15" s="1"/>
      <c r="Q15" s="3">
        <v>11</v>
      </c>
      <c r="R15" s="3"/>
      <c r="S15">
        <f t="shared" si="1"/>
        <v>19.1</v>
      </c>
      <c r="T15">
        <f t="shared" si="2"/>
        <v>9.1</v>
      </c>
      <c r="U15" s="6">
        <v>-99</v>
      </c>
      <c r="V15" s="6">
        <v>-99</v>
      </c>
    </row>
    <row r="16" spans="1:22" ht="18" customHeight="1">
      <c r="A16" s="1">
        <f t="shared" si="0"/>
        <v>1</v>
      </c>
      <c r="B16" s="2">
        <v>23</v>
      </c>
      <c r="C16" s="1">
        <v>1</v>
      </c>
      <c r="D16" s="5">
        <v>0.5966208519891563</v>
      </c>
      <c r="E16" s="5">
        <v>32.71953669726276</v>
      </c>
      <c r="F16" s="19">
        <v>-0.3709294691795264</v>
      </c>
      <c r="G16" s="19"/>
      <c r="H16" s="4">
        <v>240</v>
      </c>
      <c r="I16" s="4"/>
      <c r="J16" s="1" t="s">
        <v>20</v>
      </c>
      <c r="K16" s="8"/>
      <c r="L16" s="1"/>
      <c r="M16" s="8">
        <v>18.3</v>
      </c>
      <c r="N16" s="8">
        <v>9.4</v>
      </c>
      <c r="O16" s="1"/>
      <c r="P16" s="1"/>
      <c r="Q16" s="3">
        <v>11</v>
      </c>
      <c r="R16" s="3"/>
      <c r="S16">
        <f t="shared" si="1"/>
        <v>18.3</v>
      </c>
      <c r="T16">
        <f t="shared" si="2"/>
        <v>9.4</v>
      </c>
      <c r="U16" s="6">
        <v>4.05</v>
      </c>
      <c r="V16" s="6">
        <v>3.38</v>
      </c>
    </row>
    <row r="17" spans="1:22" ht="18" customHeight="1">
      <c r="A17" s="1">
        <f t="shared" si="0"/>
        <v>1</v>
      </c>
      <c r="B17" s="2">
        <v>24</v>
      </c>
      <c r="C17" s="1">
        <v>1</v>
      </c>
      <c r="D17" s="5">
        <v>4.988259313383588</v>
      </c>
      <c r="E17" s="5">
        <v>33.20998396929396</v>
      </c>
      <c r="F17" s="19">
        <v>-0.2782952689355539</v>
      </c>
      <c r="G17" s="19"/>
      <c r="H17" s="4">
        <v>207</v>
      </c>
      <c r="I17" s="4"/>
      <c r="J17" s="1" t="s">
        <v>20</v>
      </c>
      <c r="K17" s="8"/>
      <c r="L17" s="1"/>
      <c r="M17" s="8">
        <v>17.3</v>
      </c>
      <c r="N17" s="8">
        <v>10.4</v>
      </c>
      <c r="O17" s="1"/>
      <c r="P17" s="1"/>
      <c r="Q17" s="3">
        <v>11</v>
      </c>
      <c r="R17" s="3"/>
      <c r="S17">
        <f t="shared" si="1"/>
        <v>17.3</v>
      </c>
      <c r="T17">
        <f t="shared" si="2"/>
        <v>10.4</v>
      </c>
      <c r="U17" s="6">
        <v>-99</v>
      </c>
      <c r="V17" s="6">
        <v>-99</v>
      </c>
    </row>
    <row r="18" spans="1:22" ht="18" customHeight="1">
      <c r="A18" s="1">
        <f t="shared" si="0"/>
        <v>1</v>
      </c>
      <c r="B18" s="2">
        <v>28</v>
      </c>
      <c r="C18" s="1">
        <v>1</v>
      </c>
      <c r="D18" s="5">
        <v>8.653898961202186</v>
      </c>
      <c r="E18" s="5">
        <v>34.81519584345463</v>
      </c>
      <c r="F18" s="19">
        <v>-0.2694205026800731</v>
      </c>
      <c r="G18" s="19"/>
      <c r="H18" s="4">
        <v>187</v>
      </c>
      <c r="I18" s="4"/>
      <c r="J18" s="1" t="s">
        <v>20</v>
      </c>
      <c r="K18" s="8"/>
      <c r="L18" s="1"/>
      <c r="M18" s="8">
        <v>17.2</v>
      </c>
      <c r="N18" s="8">
        <v>10.4</v>
      </c>
      <c r="O18" s="1"/>
      <c r="P18" s="1"/>
      <c r="Q18" s="3">
        <v>11</v>
      </c>
      <c r="R18" s="3"/>
      <c r="S18">
        <f t="shared" si="1"/>
        <v>17.2</v>
      </c>
      <c r="T18">
        <f t="shared" si="2"/>
        <v>10.4</v>
      </c>
      <c r="U18" s="6">
        <v>-99</v>
      </c>
      <c r="V18" s="6">
        <v>-99</v>
      </c>
    </row>
    <row r="19" spans="1:22" ht="18" customHeight="1">
      <c r="A19" s="1">
        <f t="shared" si="0"/>
        <v>1</v>
      </c>
      <c r="B19" s="2">
        <v>25</v>
      </c>
      <c r="C19" s="1">
        <v>1</v>
      </c>
      <c r="D19" s="5">
        <v>3.0653209115550606</v>
      </c>
      <c r="E19" s="5">
        <v>37.12525770966336</v>
      </c>
      <c r="F19" s="19">
        <v>-0.3606919535076214</v>
      </c>
      <c r="G19" s="19"/>
      <c r="H19" s="4">
        <v>185</v>
      </c>
      <c r="I19" s="4"/>
      <c r="J19" s="1" t="s">
        <v>20</v>
      </c>
      <c r="K19" s="8"/>
      <c r="L19" s="1"/>
      <c r="M19" s="8">
        <v>17.6</v>
      </c>
      <c r="N19" s="8">
        <v>9.9</v>
      </c>
      <c r="O19" s="1"/>
      <c r="P19" s="1"/>
      <c r="Q19" s="3">
        <v>11</v>
      </c>
      <c r="R19" s="3"/>
      <c r="S19">
        <f t="shared" si="1"/>
        <v>17.6</v>
      </c>
      <c r="T19">
        <f t="shared" si="2"/>
        <v>9.9</v>
      </c>
      <c r="U19" s="6">
        <v>-99</v>
      </c>
      <c r="V19" s="6">
        <v>-99</v>
      </c>
    </row>
    <row r="20" spans="1:22" ht="18" customHeight="1">
      <c r="A20" s="1">
        <f t="shared" si="0"/>
        <v>1</v>
      </c>
      <c r="B20" s="2">
        <v>27</v>
      </c>
      <c r="C20" s="1">
        <v>1</v>
      </c>
      <c r="D20" s="5">
        <v>7.651624153012277</v>
      </c>
      <c r="E20" s="5">
        <v>37.25708846413498</v>
      </c>
      <c r="F20" s="19">
        <v>-0.30457747569368776</v>
      </c>
      <c r="G20" s="19"/>
      <c r="H20" s="4">
        <v>256</v>
      </c>
      <c r="I20" s="4"/>
      <c r="J20" s="1" t="s">
        <v>20</v>
      </c>
      <c r="K20" s="8"/>
      <c r="L20" s="1"/>
      <c r="M20" s="8">
        <v>19.1</v>
      </c>
      <c r="N20" s="8">
        <v>11</v>
      </c>
      <c r="O20" s="1"/>
      <c r="P20" s="1"/>
      <c r="Q20" s="3">
        <v>11</v>
      </c>
      <c r="R20" s="3"/>
      <c r="S20">
        <f t="shared" si="1"/>
        <v>19.1</v>
      </c>
      <c r="T20">
        <f t="shared" si="2"/>
        <v>11</v>
      </c>
      <c r="U20" s="6">
        <v>-99</v>
      </c>
      <c r="V20" s="6">
        <v>-99</v>
      </c>
    </row>
    <row r="21" spans="1:22" ht="18" customHeight="1">
      <c r="A21" s="1">
        <f t="shared" si="0"/>
        <v>1</v>
      </c>
      <c r="B21" s="2">
        <v>26</v>
      </c>
      <c r="C21" s="1">
        <v>1</v>
      </c>
      <c r="D21" s="5">
        <v>5.418976712373705</v>
      </c>
      <c r="E21" s="5">
        <v>38.72782140467308</v>
      </c>
      <c r="F21" s="19">
        <v>-0.33396962368360106</v>
      </c>
      <c r="G21" s="19"/>
      <c r="H21" s="4">
        <v>218</v>
      </c>
      <c r="I21" s="4"/>
      <c r="J21" s="1" t="s">
        <v>20</v>
      </c>
      <c r="K21" s="8"/>
      <c r="L21" s="1"/>
      <c r="M21" s="8">
        <v>17.8</v>
      </c>
      <c r="N21" s="8">
        <v>9.8</v>
      </c>
      <c r="O21" s="1"/>
      <c r="P21" s="1"/>
      <c r="Q21" s="3">
        <v>11</v>
      </c>
      <c r="R21" s="3"/>
      <c r="S21">
        <f t="shared" si="1"/>
        <v>17.8</v>
      </c>
      <c r="T21">
        <f t="shared" si="2"/>
        <v>9.8</v>
      </c>
      <c r="U21" s="6">
        <v>3.405</v>
      </c>
      <c r="V21" s="6">
        <v>3.1</v>
      </c>
    </row>
    <row r="22" spans="1:22" ht="18" customHeight="1">
      <c r="A22" s="1">
        <f t="shared" si="0"/>
        <v>1</v>
      </c>
      <c r="B22" s="2">
        <v>3</v>
      </c>
      <c r="C22" s="1">
        <v>1</v>
      </c>
      <c r="D22" s="5">
        <v>8.45922742185747</v>
      </c>
      <c r="E22" s="5">
        <v>44.12030119726239</v>
      </c>
      <c r="F22" s="19">
        <v>-0.3494251094943184</v>
      </c>
      <c r="G22" s="19"/>
      <c r="H22" s="4">
        <v>312</v>
      </c>
      <c r="I22" s="4"/>
      <c r="J22" s="1" t="s">
        <v>20</v>
      </c>
      <c r="K22" s="8"/>
      <c r="L22" s="1"/>
      <c r="M22" s="8">
        <v>20.4</v>
      </c>
      <c r="N22" s="8">
        <v>8.5</v>
      </c>
      <c r="O22" s="1"/>
      <c r="P22" s="1"/>
      <c r="Q22" s="3">
        <v>11</v>
      </c>
      <c r="R22" s="3"/>
      <c r="S22">
        <f t="shared" si="1"/>
        <v>20.4</v>
      </c>
      <c r="T22">
        <f t="shared" si="2"/>
        <v>8.5</v>
      </c>
      <c r="U22" s="6">
        <v>-99</v>
      </c>
      <c r="V22" s="6">
        <v>-99</v>
      </c>
    </row>
    <row r="23" spans="1:22" ht="18" customHeight="1">
      <c r="A23" s="1">
        <f t="shared" si="0"/>
        <v>1</v>
      </c>
      <c r="B23" s="2">
        <v>1</v>
      </c>
      <c r="C23" s="1">
        <v>1</v>
      </c>
      <c r="D23" s="5">
        <v>2.859684044401638</v>
      </c>
      <c r="E23" s="5">
        <v>46.876627346119484</v>
      </c>
      <c r="F23" s="19">
        <v>-0.4020540548808441</v>
      </c>
      <c r="G23" s="19"/>
      <c r="H23" s="4">
        <v>176</v>
      </c>
      <c r="I23" s="4"/>
      <c r="J23" s="1" t="s">
        <v>20</v>
      </c>
      <c r="K23" s="8"/>
      <c r="L23" s="1"/>
      <c r="M23" s="8">
        <v>18</v>
      </c>
      <c r="N23" s="8">
        <v>8.1</v>
      </c>
      <c r="O23" s="1"/>
      <c r="P23" s="1"/>
      <c r="Q23" s="3">
        <v>11</v>
      </c>
      <c r="R23" s="3"/>
      <c r="S23">
        <f t="shared" si="1"/>
        <v>18</v>
      </c>
      <c r="T23">
        <f t="shared" si="2"/>
        <v>8.1</v>
      </c>
      <c r="U23" s="6">
        <v>-99</v>
      </c>
      <c r="V23" s="6">
        <v>-99</v>
      </c>
    </row>
    <row r="24" spans="1:22" ht="18" customHeight="1">
      <c r="A24" s="1">
        <f t="shared" si="0"/>
        <v>1</v>
      </c>
      <c r="B24" s="2">
        <v>2</v>
      </c>
      <c r="C24" s="1">
        <v>1</v>
      </c>
      <c r="D24" s="5">
        <v>5.033502488217777</v>
      </c>
      <c r="E24" s="5">
        <v>48.670110512856404</v>
      </c>
      <c r="F24" s="19">
        <v>-0.45687532969148037</v>
      </c>
      <c r="G24" s="19"/>
      <c r="H24" s="4">
        <v>187</v>
      </c>
      <c r="I24" s="4"/>
      <c r="J24" s="1" t="s">
        <v>20</v>
      </c>
      <c r="K24" s="8"/>
      <c r="L24" s="1"/>
      <c r="M24" s="8">
        <v>15.7</v>
      </c>
      <c r="N24" s="8">
        <v>7.9</v>
      </c>
      <c r="O24" s="1"/>
      <c r="P24" s="1"/>
      <c r="Q24" s="3">
        <v>11</v>
      </c>
      <c r="R24" s="3"/>
      <c r="S24">
        <f t="shared" si="1"/>
        <v>15.7</v>
      </c>
      <c r="T24">
        <f t="shared" si="2"/>
        <v>7.9</v>
      </c>
      <c r="U24" s="6">
        <v>-99</v>
      </c>
      <c r="V24" s="6">
        <v>-99</v>
      </c>
    </row>
    <row r="25" spans="1:22" ht="18" customHeight="1">
      <c r="A25" s="1">
        <f t="shared" si="0"/>
        <v>2</v>
      </c>
      <c r="B25" s="2">
        <v>100</v>
      </c>
      <c r="C25" s="1">
        <v>1</v>
      </c>
      <c r="D25" s="5">
        <v>16.01002866147742</v>
      </c>
      <c r="E25" s="5">
        <v>1.5201026697362872</v>
      </c>
      <c r="F25" s="19">
        <v>0.05922103110627189</v>
      </c>
      <c r="G25" s="19"/>
      <c r="H25" s="4">
        <v>270</v>
      </c>
      <c r="I25" s="4"/>
      <c r="J25" s="1" t="s">
        <v>20</v>
      </c>
      <c r="K25" s="8">
        <v>14.9</v>
      </c>
      <c r="L25" s="1"/>
      <c r="M25" s="8">
        <v>19.8</v>
      </c>
      <c r="N25" s="8">
        <v>8.8</v>
      </c>
      <c r="O25" s="1"/>
      <c r="P25" s="1"/>
      <c r="Q25" s="3">
        <v>11</v>
      </c>
      <c r="R25" s="3"/>
      <c r="S25">
        <f t="shared" si="1"/>
        <v>19.8</v>
      </c>
      <c r="T25">
        <f t="shared" si="2"/>
        <v>8.8</v>
      </c>
      <c r="U25" s="6">
        <v>-99</v>
      </c>
      <c r="V25" s="6">
        <v>-99</v>
      </c>
    </row>
    <row r="26" spans="1:22" ht="18" customHeight="1">
      <c r="A26" s="1">
        <f t="shared" si="0"/>
        <v>2</v>
      </c>
      <c r="B26" s="2">
        <v>101</v>
      </c>
      <c r="C26" s="1">
        <v>1</v>
      </c>
      <c r="D26" s="5">
        <v>17.38806845852669</v>
      </c>
      <c r="E26" s="5">
        <v>3.3928863969560386</v>
      </c>
      <c r="F26" s="19">
        <v>0.036636890434868424</v>
      </c>
      <c r="G26" s="19"/>
      <c r="H26" s="4">
        <v>235</v>
      </c>
      <c r="I26" s="4"/>
      <c r="J26" s="1" t="s">
        <v>20</v>
      </c>
      <c r="K26" s="8">
        <v>17.7</v>
      </c>
      <c r="L26" s="1"/>
      <c r="M26" s="8">
        <v>19.1</v>
      </c>
      <c r="N26" s="8">
        <v>10.7</v>
      </c>
      <c r="O26" s="1"/>
      <c r="P26" s="1"/>
      <c r="Q26" s="3">
        <v>11</v>
      </c>
      <c r="R26" s="3"/>
      <c r="S26">
        <f t="shared" si="1"/>
        <v>19.1</v>
      </c>
      <c r="T26">
        <f t="shared" si="2"/>
        <v>10.7</v>
      </c>
      <c r="U26" s="6">
        <v>3.905</v>
      </c>
      <c r="V26" s="6">
        <v>3.52</v>
      </c>
    </row>
    <row r="27" spans="1:22" ht="18" customHeight="1">
      <c r="A27" s="1">
        <f t="shared" si="0"/>
        <v>2</v>
      </c>
      <c r="B27" s="2">
        <v>98</v>
      </c>
      <c r="C27" s="1">
        <v>1</v>
      </c>
      <c r="D27" s="5">
        <v>10.404294176673522</v>
      </c>
      <c r="E27" s="5">
        <v>5.1188716778064665</v>
      </c>
      <c r="F27" s="19">
        <v>-0.1084500499524545</v>
      </c>
      <c r="G27" s="19"/>
      <c r="H27" s="4">
        <v>187</v>
      </c>
      <c r="I27" s="4"/>
      <c r="J27" s="1" t="s">
        <v>20</v>
      </c>
      <c r="K27" s="8">
        <v>18.4</v>
      </c>
      <c r="L27" s="1"/>
      <c r="M27" s="8">
        <v>18.2</v>
      </c>
      <c r="N27" s="8">
        <v>10.3</v>
      </c>
      <c r="O27" s="1"/>
      <c r="P27" s="1"/>
      <c r="Q27" s="3">
        <v>11</v>
      </c>
      <c r="R27" s="3"/>
      <c r="S27">
        <f t="shared" si="1"/>
        <v>18.2</v>
      </c>
      <c r="T27">
        <f t="shared" si="2"/>
        <v>10.3</v>
      </c>
      <c r="U27" s="6">
        <v>-99</v>
      </c>
      <c r="V27" s="6">
        <v>-99</v>
      </c>
    </row>
    <row r="28" spans="1:22" ht="18" customHeight="1">
      <c r="A28" s="1">
        <f t="shared" si="0"/>
        <v>2</v>
      </c>
      <c r="B28" s="2">
        <v>99</v>
      </c>
      <c r="C28" s="1">
        <v>1</v>
      </c>
      <c r="D28" s="5">
        <v>15.555610982929279</v>
      </c>
      <c r="E28" s="5">
        <v>6.630554332761745</v>
      </c>
      <c r="F28" s="19">
        <v>-0.06520658822138906</v>
      </c>
      <c r="G28" s="19"/>
      <c r="H28" s="4">
        <v>191</v>
      </c>
      <c r="I28" s="4"/>
      <c r="J28" s="1" t="s">
        <v>20</v>
      </c>
      <c r="K28" s="8">
        <v>19</v>
      </c>
      <c r="L28" s="1"/>
      <c r="M28" s="8">
        <v>18.4</v>
      </c>
      <c r="N28" s="8">
        <v>11.4</v>
      </c>
      <c r="O28" s="1"/>
      <c r="P28" s="1"/>
      <c r="Q28" s="3">
        <v>11</v>
      </c>
      <c r="R28" s="3" t="s">
        <v>43</v>
      </c>
      <c r="S28">
        <f t="shared" si="1"/>
        <v>18.4</v>
      </c>
      <c r="T28">
        <f t="shared" si="2"/>
        <v>11.4</v>
      </c>
      <c r="U28" s="6">
        <v>-99</v>
      </c>
      <c r="V28" s="6">
        <v>-99</v>
      </c>
    </row>
    <row r="29" spans="1:22" ht="18" customHeight="1">
      <c r="A29" s="1">
        <f t="shared" si="0"/>
        <v>2</v>
      </c>
      <c r="B29" s="2">
        <v>78</v>
      </c>
      <c r="C29" s="1">
        <v>1</v>
      </c>
      <c r="D29" s="5">
        <v>13.797910926659032</v>
      </c>
      <c r="E29" s="5">
        <v>9.276269942559106</v>
      </c>
      <c r="F29" s="19">
        <v>-0.10223110286636414</v>
      </c>
      <c r="G29" s="19"/>
      <c r="H29" s="4">
        <v>256</v>
      </c>
      <c r="I29" s="4"/>
      <c r="J29" s="1" t="s">
        <v>20</v>
      </c>
      <c r="K29" s="8">
        <v>20.9</v>
      </c>
      <c r="L29" s="1"/>
      <c r="M29" s="8">
        <v>20.3</v>
      </c>
      <c r="N29" s="8">
        <v>9.7</v>
      </c>
      <c r="O29" s="1"/>
      <c r="P29" s="1"/>
      <c r="Q29" s="3">
        <v>11</v>
      </c>
      <c r="R29" s="3"/>
      <c r="S29">
        <f t="shared" si="1"/>
        <v>20.3</v>
      </c>
      <c r="T29">
        <f t="shared" si="2"/>
        <v>9.7</v>
      </c>
      <c r="U29" s="6">
        <v>-99</v>
      </c>
      <c r="V29" s="6">
        <v>-99</v>
      </c>
    </row>
    <row r="30" spans="1:22" ht="18" customHeight="1">
      <c r="A30" s="1">
        <f t="shared" si="0"/>
        <v>2</v>
      </c>
      <c r="B30" s="2">
        <v>82</v>
      </c>
      <c r="C30" s="1">
        <v>1</v>
      </c>
      <c r="D30" s="5">
        <v>16.171288071993374</v>
      </c>
      <c r="E30" s="5">
        <v>9.831252576792808</v>
      </c>
      <c r="F30" s="19">
        <v>0.021798954604517418</v>
      </c>
      <c r="G30" s="19"/>
      <c r="H30" s="4">
        <v>256</v>
      </c>
      <c r="I30" s="4"/>
      <c r="J30" s="1" t="s">
        <v>20</v>
      </c>
      <c r="K30" s="8">
        <v>20.8</v>
      </c>
      <c r="L30" s="1"/>
      <c r="M30" s="8">
        <v>22.6</v>
      </c>
      <c r="N30" s="8">
        <v>11.2</v>
      </c>
      <c r="O30" s="1"/>
      <c r="P30" s="1"/>
      <c r="Q30" s="3">
        <v>11</v>
      </c>
      <c r="R30" s="3"/>
      <c r="S30">
        <f t="shared" si="1"/>
        <v>22.6</v>
      </c>
      <c r="T30">
        <f t="shared" si="2"/>
        <v>11.2</v>
      </c>
      <c r="U30" s="6">
        <v>-99</v>
      </c>
      <c r="V30" s="6">
        <v>-99</v>
      </c>
    </row>
    <row r="31" spans="1:22" ht="18" customHeight="1">
      <c r="A31" s="1">
        <f t="shared" si="0"/>
        <v>2</v>
      </c>
      <c r="B31" s="2">
        <v>83</v>
      </c>
      <c r="C31" s="1">
        <v>1</v>
      </c>
      <c r="D31" s="5">
        <v>19.695247794595304</v>
      </c>
      <c r="E31" s="5">
        <v>11.937496728705835</v>
      </c>
      <c r="F31" s="19">
        <v>0.0687217687459962</v>
      </c>
      <c r="G31" s="19"/>
      <c r="H31" s="4">
        <v>195</v>
      </c>
      <c r="I31" s="4"/>
      <c r="J31" s="1" t="s">
        <v>20</v>
      </c>
      <c r="K31" s="8">
        <v>22.5</v>
      </c>
      <c r="L31" s="1"/>
      <c r="M31" s="8">
        <v>18.5</v>
      </c>
      <c r="N31" s="8">
        <v>9.7</v>
      </c>
      <c r="O31" s="1"/>
      <c r="P31" s="1"/>
      <c r="Q31" s="3">
        <v>11</v>
      </c>
      <c r="R31" s="3"/>
      <c r="S31">
        <f t="shared" si="1"/>
        <v>18.5</v>
      </c>
      <c r="T31">
        <f t="shared" si="2"/>
        <v>9.7</v>
      </c>
      <c r="U31" s="6">
        <v>3.925</v>
      </c>
      <c r="V31" s="6">
        <v>2.28</v>
      </c>
    </row>
    <row r="32" spans="1:22" ht="18" customHeight="1">
      <c r="A32" s="1">
        <f t="shared" si="0"/>
        <v>2</v>
      </c>
      <c r="B32" s="2">
        <v>79</v>
      </c>
      <c r="C32" s="1">
        <v>1</v>
      </c>
      <c r="D32" s="5">
        <v>13.974990455272223</v>
      </c>
      <c r="E32" s="5">
        <v>12.838870858638844</v>
      </c>
      <c r="F32" s="19">
        <v>0.0053550476222740395</v>
      </c>
      <c r="G32" s="19"/>
      <c r="H32" s="4">
        <v>199</v>
      </c>
      <c r="I32" s="4"/>
      <c r="J32" s="1" t="s">
        <v>20</v>
      </c>
      <c r="K32" s="8">
        <v>17.7</v>
      </c>
      <c r="L32" s="1"/>
      <c r="M32" s="8">
        <v>18.9</v>
      </c>
      <c r="N32" s="8">
        <v>11.9</v>
      </c>
      <c r="O32" s="1"/>
      <c r="P32" s="1"/>
      <c r="Q32" s="3">
        <v>11</v>
      </c>
      <c r="R32" s="3"/>
      <c r="S32">
        <f t="shared" si="1"/>
        <v>18.9</v>
      </c>
      <c r="T32">
        <f t="shared" si="2"/>
        <v>11.9</v>
      </c>
      <c r="U32" s="6">
        <v>-99</v>
      </c>
      <c r="V32" s="6">
        <v>-99</v>
      </c>
    </row>
    <row r="33" spans="1:22" ht="18" customHeight="1">
      <c r="A33" s="1">
        <f t="shared" si="0"/>
        <v>2</v>
      </c>
      <c r="B33" s="2">
        <v>81</v>
      </c>
      <c r="C33" s="1">
        <v>1</v>
      </c>
      <c r="D33" s="5">
        <v>18.076640163116174</v>
      </c>
      <c r="E33" s="5">
        <v>14.811530749853983</v>
      </c>
      <c r="F33" s="19">
        <v>0.0395831845279386</v>
      </c>
      <c r="G33" s="19"/>
      <c r="H33" s="4">
        <v>296</v>
      </c>
      <c r="I33" s="4"/>
      <c r="J33" s="1" t="s">
        <v>20</v>
      </c>
      <c r="K33" s="8">
        <v>20.4</v>
      </c>
      <c r="L33" s="1"/>
      <c r="M33" s="8">
        <v>21.7</v>
      </c>
      <c r="N33" s="8">
        <v>9.6</v>
      </c>
      <c r="O33" s="1"/>
      <c r="P33" s="1"/>
      <c r="Q33" s="3">
        <v>11</v>
      </c>
      <c r="R33" s="3"/>
      <c r="S33">
        <f t="shared" si="1"/>
        <v>21.7</v>
      </c>
      <c r="T33">
        <f t="shared" si="2"/>
        <v>9.6</v>
      </c>
      <c r="U33" s="6">
        <v>-99</v>
      </c>
      <c r="V33" s="6">
        <v>-99</v>
      </c>
    </row>
    <row r="34" spans="1:22" ht="18" customHeight="1">
      <c r="A34" s="1">
        <f t="shared" si="0"/>
        <v>2</v>
      </c>
      <c r="B34" s="2">
        <v>80</v>
      </c>
      <c r="C34" s="1">
        <v>1</v>
      </c>
      <c r="D34" s="5">
        <v>17.155588746244323</v>
      </c>
      <c r="E34" s="5">
        <v>20.083497919110794</v>
      </c>
      <c r="F34" s="19">
        <v>-0.004730769957681208</v>
      </c>
      <c r="G34" s="19"/>
      <c r="H34" s="4">
        <v>264</v>
      </c>
      <c r="I34" s="4"/>
      <c r="J34" s="1" t="s">
        <v>20</v>
      </c>
      <c r="K34" s="8">
        <v>20.7</v>
      </c>
      <c r="L34" s="1"/>
      <c r="M34" s="8">
        <v>20.9</v>
      </c>
      <c r="N34" s="8">
        <v>11.3</v>
      </c>
      <c r="O34" s="1"/>
      <c r="P34" s="1"/>
      <c r="Q34" s="3">
        <v>11</v>
      </c>
      <c r="R34" s="3"/>
      <c r="S34">
        <f t="shared" si="1"/>
        <v>20.9</v>
      </c>
      <c r="T34">
        <f t="shared" si="2"/>
        <v>11.3</v>
      </c>
      <c r="U34" s="6">
        <v>-99</v>
      </c>
      <c r="V34" s="6">
        <v>-99</v>
      </c>
    </row>
    <row r="35" spans="1:22" ht="18" customHeight="1">
      <c r="A35" s="1">
        <f t="shared" si="0"/>
        <v>2</v>
      </c>
      <c r="B35" s="2">
        <v>53</v>
      </c>
      <c r="C35" s="1">
        <v>1</v>
      </c>
      <c r="D35" s="5">
        <v>12.627771789988909</v>
      </c>
      <c r="E35" s="5">
        <v>21.000677182431964</v>
      </c>
      <c r="F35" s="19">
        <v>-0.12704387986150148</v>
      </c>
      <c r="G35" s="19"/>
      <c r="H35" s="4">
        <v>192</v>
      </c>
      <c r="I35" s="4"/>
      <c r="J35" s="1" t="s">
        <v>20</v>
      </c>
      <c r="K35" s="8">
        <v>18.6</v>
      </c>
      <c r="L35" s="1"/>
      <c r="M35" s="8">
        <v>19.5</v>
      </c>
      <c r="N35" s="8">
        <v>10.3</v>
      </c>
      <c r="O35" s="1"/>
      <c r="P35" s="1"/>
      <c r="Q35" s="3">
        <v>11</v>
      </c>
      <c r="R35" s="3"/>
      <c r="S35">
        <f t="shared" si="1"/>
        <v>19.5</v>
      </c>
      <c r="T35">
        <f t="shared" si="2"/>
        <v>10.3</v>
      </c>
      <c r="U35" s="6">
        <v>-99</v>
      </c>
      <c r="V35" s="6">
        <v>-99</v>
      </c>
    </row>
    <row r="36" spans="1:22" ht="18" customHeight="1">
      <c r="A36" s="1">
        <f t="shared" si="0"/>
        <v>2</v>
      </c>
      <c r="B36" s="2">
        <v>55</v>
      </c>
      <c r="C36" s="1">
        <v>1</v>
      </c>
      <c r="D36" s="5">
        <v>19.382860178178074</v>
      </c>
      <c r="E36" s="5">
        <v>28.127394574057657</v>
      </c>
      <c r="F36" s="19">
        <v>0.016262680309564403</v>
      </c>
      <c r="G36" s="19"/>
      <c r="H36" s="4">
        <v>303</v>
      </c>
      <c r="I36" s="4"/>
      <c r="J36" s="1" t="s">
        <v>20</v>
      </c>
      <c r="K36" s="8">
        <v>22</v>
      </c>
      <c r="L36" s="1"/>
      <c r="M36" s="8">
        <v>23</v>
      </c>
      <c r="N36" s="8">
        <v>11.1</v>
      </c>
      <c r="O36" s="1"/>
      <c r="P36" s="1"/>
      <c r="Q36" s="3">
        <v>11</v>
      </c>
      <c r="R36" s="3"/>
      <c r="S36">
        <f t="shared" si="1"/>
        <v>23</v>
      </c>
      <c r="T36">
        <f t="shared" si="2"/>
        <v>11.1</v>
      </c>
      <c r="U36" s="6">
        <v>6.27</v>
      </c>
      <c r="V36" s="6">
        <v>4.43</v>
      </c>
    </row>
    <row r="37" spans="1:22" ht="18" customHeight="1">
      <c r="A37" s="1">
        <f t="shared" si="0"/>
        <v>2</v>
      </c>
      <c r="B37" s="2">
        <v>54</v>
      </c>
      <c r="C37" s="1">
        <v>1</v>
      </c>
      <c r="D37" s="5">
        <v>16.240379325849602</v>
      </c>
      <c r="E37" s="5">
        <v>28.136532941561203</v>
      </c>
      <c r="F37" s="19">
        <v>-0.1677900540011303</v>
      </c>
      <c r="G37" s="19"/>
      <c r="H37" s="4">
        <v>204</v>
      </c>
      <c r="I37" s="4"/>
      <c r="J37" s="1" t="s">
        <v>20</v>
      </c>
      <c r="K37" s="8">
        <v>18.2</v>
      </c>
      <c r="L37" s="1"/>
      <c r="M37" s="8">
        <v>18.1</v>
      </c>
      <c r="N37" s="8">
        <v>11.8</v>
      </c>
      <c r="O37" s="1"/>
      <c r="P37" s="1"/>
      <c r="Q37" s="3">
        <v>11</v>
      </c>
      <c r="R37" s="3"/>
      <c r="S37">
        <f t="shared" si="1"/>
        <v>18.1</v>
      </c>
      <c r="T37">
        <f t="shared" si="2"/>
        <v>11.8</v>
      </c>
      <c r="U37" s="6">
        <v>-99</v>
      </c>
      <c r="V37" s="6">
        <v>-99</v>
      </c>
    </row>
    <row r="38" spans="1:22" ht="18" customHeight="1">
      <c r="A38" s="1">
        <f t="shared" si="0"/>
        <v>2</v>
      </c>
      <c r="B38" s="2">
        <v>30</v>
      </c>
      <c r="C38" s="1">
        <v>1</v>
      </c>
      <c r="D38" s="5">
        <v>11.347405309863586</v>
      </c>
      <c r="E38" s="5">
        <v>30.45151793523977</v>
      </c>
      <c r="F38" s="19">
        <v>-0.23257359196514862</v>
      </c>
      <c r="G38" s="19"/>
      <c r="H38" s="4">
        <v>177</v>
      </c>
      <c r="I38" s="4"/>
      <c r="J38" s="1" t="s">
        <v>20</v>
      </c>
      <c r="K38" s="8">
        <v>21.6</v>
      </c>
      <c r="L38" s="1"/>
      <c r="M38" s="8">
        <v>20.1</v>
      </c>
      <c r="N38" s="8">
        <v>13.9</v>
      </c>
      <c r="O38" s="1"/>
      <c r="P38" s="1"/>
      <c r="Q38" s="3">
        <v>11</v>
      </c>
      <c r="R38" s="3"/>
      <c r="S38">
        <f t="shared" si="1"/>
        <v>20.1</v>
      </c>
      <c r="T38">
        <f t="shared" si="2"/>
        <v>13.9</v>
      </c>
      <c r="U38" s="6">
        <v>-99</v>
      </c>
      <c r="V38" s="6">
        <v>-99</v>
      </c>
    </row>
    <row r="39" spans="1:22" ht="18" customHeight="1">
      <c r="A39" s="1">
        <f t="shared" si="0"/>
        <v>2</v>
      </c>
      <c r="B39" s="2">
        <v>31</v>
      </c>
      <c r="C39" s="1">
        <v>1</v>
      </c>
      <c r="D39" s="5">
        <v>14.689529253694369</v>
      </c>
      <c r="E39" s="5">
        <v>31.324064646314184</v>
      </c>
      <c r="F39" s="19">
        <v>-0.1676827745331124</v>
      </c>
      <c r="G39" s="19"/>
      <c r="H39" s="4">
        <v>257</v>
      </c>
      <c r="I39" s="4"/>
      <c r="J39" s="1" t="s">
        <v>20</v>
      </c>
      <c r="K39" s="8">
        <v>21.2</v>
      </c>
      <c r="L39" s="1"/>
      <c r="M39" s="8">
        <v>20.6</v>
      </c>
      <c r="N39" s="8">
        <v>10.4</v>
      </c>
      <c r="O39" s="1"/>
      <c r="P39" s="1"/>
      <c r="Q39" s="3">
        <v>11</v>
      </c>
      <c r="R39" s="3"/>
      <c r="S39">
        <f t="shared" si="1"/>
        <v>20.6</v>
      </c>
      <c r="T39">
        <f t="shared" si="2"/>
        <v>10.4</v>
      </c>
      <c r="U39" s="6">
        <v>-99</v>
      </c>
      <c r="V39" s="6">
        <v>-99</v>
      </c>
    </row>
    <row r="40" spans="1:22" ht="18" customHeight="1">
      <c r="A40" s="1">
        <f t="shared" si="0"/>
        <v>2</v>
      </c>
      <c r="B40" s="2">
        <v>32</v>
      </c>
      <c r="C40" s="1">
        <v>1</v>
      </c>
      <c r="D40" s="5">
        <v>17.6223001357862</v>
      </c>
      <c r="E40" s="5">
        <v>35.739263824473014</v>
      </c>
      <c r="F40" s="19">
        <v>-0.20068502313460126</v>
      </c>
      <c r="G40" s="19"/>
      <c r="H40" s="4">
        <v>217</v>
      </c>
      <c r="I40" s="4"/>
      <c r="J40" s="1" t="s">
        <v>20</v>
      </c>
      <c r="K40" s="8">
        <v>20</v>
      </c>
      <c r="L40" s="1"/>
      <c r="M40" s="8">
        <v>18.3</v>
      </c>
      <c r="N40" s="8">
        <v>10.2</v>
      </c>
      <c r="O40" s="1"/>
      <c r="P40" s="1"/>
      <c r="Q40" s="3">
        <v>11</v>
      </c>
      <c r="R40" s="3"/>
      <c r="S40">
        <f t="shared" si="1"/>
        <v>18.3</v>
      </c>
      <c r="T40">
        <f t="shared" si="2"/>
        <v>10.2</v>
      </c>
      <c r="U40" s="6">
        <v>-99</v>
      </c>
      <c r="V40" s="6">
        <v>-99</v>
      </c>
    </row>
    <row r="41" spans="1:22" ht="18" customHeight="1">
      <c r="A41" s="1">
        <f t="shared" si="0"/>
        <v>2</v>
      </c>
      <c r="B41" s="2">
        <v>6</v>
      </c>
      <c r="C41" s="1">
        <v>1</v>
      </c>
      <c r="D41" s="5">
        <v>15.26586658335981</v>
      </c>
      <c r="E41" s="5">
        <v>38.94671957800608</v>
      </c>
      <c r="F41" s="19">
        <v>-0.2349144066280627</v>
      </c>
      <c r="G41" s="19"/>
      <c r="H41" s="4">
        <v>265</v>
      </c>
      <c r="I41" s="4"/>
      <c r="J41" s="1" t="s">
        <v>20</v>
      </c>
      <c r="K41" s="8">
        <v>21.4</v>
      </c>
      <c r="L41" s="1"/>
      <c r="M41" s="8">
        <v>19.6</v>
      </c>
      <c r="N41" s="8">
        <v>10.3</v>
      </c>
      <c r="O41" s="1"/>
      <c r="P41" s="1"/>
      <c r="Q41" s="3">
        <v>11</v>
      </c>
      <c r="R41" s="3"/>
      <c r="S41">
        <f t="shared" si="1"/>
        <v>19.6</v>
      </c>
      <c r="T41">
        <f t="shared" si="2"/>
        <v>10.3</v>
      </c>
      <c r="U41" s="6">
        <v>4.235</v>
      </c>
      <c r="V41" s="6">
        <v>3.475</v>
      </c>
    </row>
    <row r="42" spans="1:22" ht="18" customHeight="1">
      <c r="A42" s="1">
        <f t="shared" si="0"/>
        <v>2</v>
      </c>
      <c r="B42" s="2">
        <v>4</v>
      </c>
      <c r="C42" s="1">
        <v>1</v>
      </c>
      <c r="D42" s="5">
        <v>10.273481955641067</v>
      </c>
      <c r="E42" s="5">
        <v>42.25570443412502</v>
      </c>
      <c r="F42" s="19">
        <v>-0.2593490654973445</v>
      </c>
      <c r="G42" s="19"/>
      <c r="H42" s="4">
        <v>225</v>
      </c>
      <c r="I42" s="4"/>
      <c r="J42" s="1" t="s">
        <v>20</v>
      </c>
      <c r="K42" s="8">
        <v>17.3</v>
      </c>
      <c r="L42" s="1"/>
      <c r="M42" s="8">
        <v>19</v>
      </c>
      <c r="N42" s="8">
        <v>8</v>
      </c>
      <c r="O42" s="1"/>
      <c r="P42" s="1"/>
      <c r="Q42" s="3">
        <v>11</v>
      </c>
      <c r="R42" s="3"/>
      <c r="S42">
        <f t="shared" si="1"/>
        <v>19</v>
      </c>
      <c r="T42">
        <f t="shared" si="2"/>
        <v>8</v>
      </c>
      <c r="U42" s="6">
        <v>-99</v>
      </c>
      <c r="V42" s="6">
        <v>-99</v>
      </c>
    </row>
    <row r="43" spans="1:22" ht="18" customHeight="1">
      <c r="A43" s="1">
        <f t="shared" si="0"/>
        <v>2</v>
      </c>
      <c r="B43" s="2">
        <v>7</v>
      </c>
      <c r="C43" s="1">
        <v>1</v>
      </c>
      <c r="D43" s="5">
        <v>16.029270283596222</v>
      </c>
      <c r="E43" s="5">
        <v>42.64107048627445</v>
      </c>
      <c r="F43" s="19">
        <v>-0.09975549887691632</v>
      </c>
      <c r="G43" s="19"/>
      <c r="H43" s="4">
        <v>275</v>
      </c>
      <c r="I43" s="4"/>
      <c r="J43" s="1" t="s">
        <v>20</v>
      </c>
      <c r="K43" s="8">
        <v>21.6</v>
      </c>
      <c r="L43" s="1"/>
      <c r="M43" s="8">
        <v>21.6</v>
      </c>
      <c r="N43" s="8">
        <v>11.7</v>
      </c>
      <c r="O43" s="1"/>
      <c r="P43" s="1"/>
      <c r="Q43" s="3">
        <v>11</v>
      </c>
      <c r="R43" s="3"/>
      <c r="S43">
        <f t="shared" si="1"/>
        <v>21.6</v>
      </c>
      <c r="T43">
        <f t="shared" si="2"/>
        <v>11.7</v>
      </c>
      <c r="U43" s="6">
        <v>-99</v>
      </c>
      <c r="V43" s="6">
        <v>-99</v>
      </c>
    </row>
    <row r="44" spans="1:22" ht="18" customHeight="1">
      <c r="A44" s="1">
        <f t="shared" si="0"/>
        <v>2</v>
      </c>
      <c r="B44" s="2">
        <v>5</v>
      </c>
      <c r="C44" s="1">
        <v>1</v>
      </c>
      <c r="D44" s="5">
        <v>12.0171317077762</v>
      </c>
      <c r="E44" s="5">
        <v>45.31024438729843</v>
      </c>
      <c r="F44" s="19">
        <v>-0.360475780981217</v>
      </c>
      <c r="G44" s="19"/>
      <c r="H44" s="4">
        <v>214</v>
      </c>
      <c r="I44" s="4"/>
      <c r="J44" s="1" t="s">
        <v>20</v>
      </c>
      <c r="K44" s="8">
        <v>18</v>
      </c>
      <c r="L44" s="1"/>
      <c r="M44" s="8">
        <v>18.2</v>
      </c>
      <c r="N44" s="8">
        <v>10</v>
      </c>
      <c r="O44" s="1"/>
      <c r="P44" s="1"/>
      <c r="Q44" s="3">
        <v>11</v>
      </c>
      <c r="R44" s="3"/>
      <c r="S44">
        <f t="shared" si="1"/>
        <v>18.2</v>
      </c>
      <c r="T44">
        <f t="shared" si="2"/>
        <v>10</v>
      </c>
      <c r="U44" s="6">
        <v>-99</v>
      </c>
      <c r="V44" s="6">
        <v>-99</v>
      </c>
    </row>
    <row r="45" spans="1:22" ht="18" customHeight="1">
      <c r="A45" s="1">
        <f t="shared" si="0"/>
        <v>2</v>
      </c>
      <c r="B45" s="2">
        <v>8</v>
      </c>
      <c r="C45" s="1">
        <v>1</v>
      </c>
      <c r="D45" s="5">
        <v>18.008756163964783</v>
      </c>
      <c r="E45" s="5">
        <v>47.61435067689588</v>
      </c>
      <c r="F45" s="19">
        <v>-0.16403534613617118</v>
      </c>
      <c r="G45" s="19"/>
      <c r="H45" s="4">
        <v>267</v>
      </c>
      <c r="I45" s="4"/>
      <c r="J45" s="1" t="s">
        <v>20</v>
      </c>
      <c r="K45" s="8">
        <v>25.3</v>
      </c>
      <c r="L45" s="1"/>
      <c r="M45" s="8">
        <v>21.5</v>
      </c>
      <c r="N45" s="8">
        <v>10.4</v>
      </c>
      <c r="O45" s="1"/>
      <c r="P45" s="1"/>
      <c r="Q45" s="3">
        <v>11</v>
      </c>
      <c r="R45" s="3"/>
      <c r="S45">
        <f t="shared" si="1"/>
        <v>21.5</v>
      </c>
      <c r="T45">
        <f t="shared" si="2"/>
        <v>10.4</v>
      </c>
      <c r="U45" s="6">
        <v>-99</v>
      </c>
      <c r="V45" s="6">
        <v>-99</v>
      </c>
    </row>
    <row r="46" spans="1:22" ht="18" customHeight="1">
      <c r="A46" s="1">
        <f t="shared" si="0"/>
        <v>3</v>
      </c>
      <c r="B46" s="2">
        <v>103</v>
      </c>
      <c r="C46" s="1">
        <v>1</v>
      </c>
      <c r="D46" s="5">
        <v>26.490953425780646</v>
      </c>
      <c r="E46" s="5">
        <v>4.1807449264791074</v>
      </c>
      <c r="F46" s="19">
        <v>0.24120394810012452</v>
      </c>
      <c r="G46" s="19"/>
      <c r="H46" s="4">
        <v>185</v>
      </c>
      <c r="I46" s="4"/>
      <c r="J46" s="1" t="s">
        <v>20</v>
      </c>
      <c r="K46" s="8">
        <v>20.3</v>
      </c>
      <c r="L46" s="1"/>
      <c r="M46" s="8">
        <v>18.9</v>
      </c>
      <c r="N46" s="8">
        <v>10.1</v>
      </c>
      <c r="O46" s="1"/>
      <c r="P46" s="1"/>
      <c r="Q46" s="3">
        <v>11</v>
      </c>
      <c r="R46" s="3"/>
      <c r="S46">
        <f t="shared" si="1"/>
        <v>18.9</v>
      </c>
      <c r="T46">
        <f t="shared" si="2"/>
        <v>10.1</v>
      </c>
      <c r="U46" s="6">
        <v>3.27</v>
      </c>
      <c r="V46" s="6">
        <v>2.955</v>
      </c>
    </row>
    <row r="47" spans="1:22" ht="18" customHeight="1">
      <c r="A47" s="1">
        <f t="shared" si="0"/>
        <v>3</v>
      </c>
      <c r="B47" s="2">
        <v>105</v>
      </c>
      <c r="C47" s="1">
        <v>1</v>
      </c>
      <c r="D47" s="5">
        <v>29.34131554430629</v>
      </c>
      <c r="E47" s="5">
        <v>5.930004931281383</v>
      </c>
      <c r="F47" s="19">
        <v>0.3772056611305885</v>
      </c>
      <c r="G47" s="19"/>
      <c r="H47" s="4">
        <v>266</v>
      </c>
      <c r="I47" s="4"/>
      <c r="J47" s="1" t="s">
        <v>20</v>
      </c>
      <c r="K47" s="8">
        <v>18.8</v>
      </c>
      <c r="L47" s="1"/>
      <c r="M47" s="8">
        <v>21.1</v>
      </c>
      <c r="N47" s="8">
        <v>10.9</v>
      </c>
      <c r="O47" s="1"/>
      <c r="P47" s="1"/>
      <c r="Q47" s="3">
        <v>11</v>
      </c>
      <c r="R47" s="3"/>
      <c r="S47">
        <f t="shared" si="1"/>
        <v>21.1</v>
      </c>
      <c r="T47">
        <f t="shared" si="2"/>
        <v>10.9</v>
      </c>
      <c r="U47" s="6">
        <v>-99</v>
      </c>
      <c r="V47" s="6">
        <v>-99</v>
      </c>
    </row>
    <row r="48" spans="1:22" ht="18" customHeight="1">
      <c r="A48" s="1">
        <f t="shared" si="0"/>
        <v>3</v>
      </c>
      <c r="B48" s="2">
        <v>102</v>
      </c>
      <c r="C48" s="1">
        <v>1</v>
      </c>
      <c r="D48" s="5">
        <v>24.117395890196203</v>
      </c>
      <c r="E48" s="5">
        <v>8.029662122409025</v>
      </c>
      <c r="F48" s="19">
        <v>0.22169037941888645</v>
      </c>
      <c r="G48" s="19"/>
      <c r="H48" s="4">
        <v>195</v>
      </c>
      <c r="I48" s="4"/>
      <c r="J48" s="1" t="s">
        <v>20</v>
      </c>
      <c r="K48" s="8">
        <v>20.6</v>
      </c>
      <c r="L48" s="1"/>
      <c r="M48" s="8">
        <v>17.9</v>
      </c>
      <c r="N48" s="8">
        <v>8.8</v>
      </c>
      <c r="O48" s="1"/>
      <c r="P48" s="1"/>
      <c r="Q48" s="3">
        <v>11</v>
      </c>
      <c r="R48" s="3"/>
      <c r="S48">
        <f t="shared" si="1"/>
        <v>17.9</v>
      </c>
      <c r="T48">
        <f t="shared" si="2"/>
        <v>8.8</v>
      </c>
      <c r="U48" s="6">
        <v>-99</v>
      </c>
      <c r="V48" s="6">
        <v>-99</v>
      </c>
    </row>
    <row r="49" spans="1:22" ht="18" customHeight="1">
      <c r="A49" s="1">
        <f t="shared" si="0"/>
        <v>3</v>
      </c>
      <c r="B49" s="2">
        <v>104</v>
      </c>
      <c r="C49" s="1">
        <v>1</v>
      </c>
      <c r="D49" s="5">
        <v>28.224097461457866</v>
      </c>
      <c r="E49" s="5">
        <v>8.475211230928961</v>
      </c>
      <c r="F49" s="19">
        <v>0.28441487579163166</v>
      </c>
      <c r="G49" s="19"/>
      <c r="H49" s="4">
        <v>226</v>
      </c>
      <c r="I49" s="4"/>
      <c r="J49" s="1" t="s">
        <v>20</v>
      </c>
      <c r="K49" s="8">
        <v>21.2</v>
      </c>
      <c r="L49" s="1"/>
      <c r="M49" s="8">
        <v>20.7</v>
      </c>
      <c r="N49" s="8">
        <v>11.1</v>
      </c>
      <c r="O49" s="1"/>
      <c r="P49" s="1"/>
      <c r="Q49" s="3">
        <v>11</v>
      </c>
      <c r="R49" s="3"/>
      <c r="S49">
        <f t="shared" si="1"/>
        <v>20.7</v>
      </c>
      <c r="T49">
        <f t="shared" si="2"/>
        <v>11.1</v>
      </c>
      <c r="U49" s="6">
        <v>-99</v>
      </c>
      <c r="V49" s="6">
        <v>-99</v>
      </c>
    </row>
    <row r="50" spans="1:22" ht="18" customHeight="1">
      <c r="A50" s="1">
        <f t="shared" si="0"/>
        <v>3</v>
      </c>
      <c r="B50" s="2">
        <v>86</v>
      </c>
      <c r="C50" s="1">
        <v>1</v>
      </c>
      <c r="D50" s="5">
        <v>24.0217705401087</v>
      </c>
      <c r="E50" s="5">
        <v>12.079451470704761</v>
      </c>
      <c r="F50" s="19">
        <v>0.2322638555491455</v>
      </c>
      <c r="G50" s="19"/>
      <c r="H50" s="4">
        <v>238</v>
      </c>
      <c r="I50" s="4"/>
      <c r="J50" s="1" t="s">
        <v>20</v>
      </c>
      <c r="K50" s="8">
        <v>20.2</v>
      </c>
      <c r="L50" s="1"/>
      <c r="M50" s="8">
        <v>19.4</v>
      </c>
      <c r="N50" s="8">
        <v>11.4</v>
      </c>
      <c r="O50" s="1"/>
      <c r="P50" s="1"/>
      <c r="Q50" s="3">
        <v>11</v>
      </c>
      <c r="R50" s="3"/>
      <c r="S50">
        <f t="shared" si="1"/>
        <v>19.4</v>
      </c>
      <c r="T50">
        <f t="shared" si="2"/>
        <v>11.4</v>
      </c>
      <c r="U50" s="6">
        <v>-99</v>
      </c>
      <c r="V50" s="6">
        <v>-99</v>
      </c>
    </row>
    <row r="51" spans="1:22" ht="18" customHeight="1">
      <c r="A51" s="1">
        <f t="shared" si="0"/>
        <v>3</v>
      </c>
      <c r="B51" s="2">
        <v>87</v>
      </c>
      <c r="C51" s="1">
        <v>1</v>
      </c>
      <c r="D51" s="5">
        <v>29.231753635174645</v>
      </c>
      <c r="E51" s="5">
        <v>12.847329964378744</v>
      </c>
      <c r="F51" s="19">
        <v>0.3015930889874968</v>
      </c>
      <c r="G51" s="19"/>
      <c r="H51" s="4">
        <v>203</v>
      </c>
      <c r="I51" s="4"/>
      <c r="J51" s="1" t="s">
        <v>20</v>
      </c>
      <c r="K51" s="8">
        <v>21.6</v>
      </c>
      <c r="L51" s="1"/>
      <c r="M51" s="8">
        <v>20.3</v>
      </c>
      <c r="N51" s="8">
        <v>12.5</v>
      </c>
      <c r="O51" s="1"/>
      <c r="P51" s="1"/>
      <c r="Q51" s="3">
        <v>11</v>
      </c>
      <c r="R51" s="3"/>
      <c r="S51">
        <f t="shared" si="1"/>
        <v>20.3</v>
      </c>
      <c r="T51">
        <f t="shared" si="2"/>
        <v>12.5</v>
      </c>
      <c r="U51" s="6">
        <v>3.245</v>
      </c>
      <c r="V51" s="6">
        <v>3.23</v>
      </c>
    </row>
    <row r="52" spans="1:22" ht="18" customHeight="1">
      <c r="A52" s="1">
        <f t="shared" si="0"/>
        <v>3</v>
      </c>
      <c r="B52" s="2">
        <v>85</v>
      </c>
      <c r="C52" s="1">
        <v>1</v>
      </c>
      <c r="D52" s="5">
        <v>27.1141826366215</v>
      </c>
      <c r="E52" s="5">
        <v>15.425409033266645</v>
      </c>
      <c r="F52" s="19">
        <v>0.26193940567378027</v>
      </c>
      <c r="G52" s="19"/>
      <c r="H52" s="4">
        <v>243</v>
      </c>
      <c r="I52" s="4"/>
      <c r="J52" s="1" t="s">
        <v>20</v>
      </c>
      <c r="K52" s="8">
        <v>24.1</v>
      </c>
      <c r="L52" s="1"/>
      <c r="M52" s="8">
        <v>20.4</v>
      </c>
      <c r="N52" s="8">
        <v>11.7</v>
      </c>
      <c r="O52" s="1"/>
      <c r="P52" s="1"/>
      <c r="Q52" s="3">
        <v>11</v>
      </c>
      <c r="R52" s="3"/>
      <c r="S52">
        <f t="shared" si="1"/>
        <v>20.4</v>
      </c>
      <c r="T52">
        <f t="shared" si="2"/>
        <v>11.7</v>
      </c>
      <c r="U52" s="6">
        <v>-99</v>
      </c>
      <c r="V52" s="6">
        <v>-99</v>
      </c>
    </row>
    <row r="53" spans="1:22" ht="18" customHeight="1">
      <c r="A53" s="1">
        <f t="shared" si="0"/>
        <v>3</v>
      </c>
      <c r="B53" s="2">
        <v>84</v>
      </c>
      <c r="C53" s="1">
        <v>1</v>
      </c>
      <c r="D53" s="5">
        <v>24.322651937906095</v>
      </c>
      <c r="E53" s="5">
        <v>15.791116480863456</v>
      </c>
      <c r="F53" s="19">
        <v>0.18844743501156871</v>
      </c>
      <c r="G53" s="19"/>
      <c r="H53" s="4">
        <v>197</v>
      </c>
      <c r="I53" s="4"/>
      <c r="J53" s="1" t="s">
        <v>20</v>
      </c>
      <c r="K53" s="8">
        <v>17.9</v>
      </c>
      <c r="L53" s="1"/>
      <c r="M53" s="8">
        <v>20.2</v>
      </c>
      <c r="N53" s="8">
        <v>12.5</v>
      </c>
      <c r="O53" s="1"/>
      <c r="P53" s="1"/>
      <c r="Q53" s="3">
        <v>11</v>
      </c>
      <c r="R53" s="3"/>
      <c r="S53">
        <f t="shared" si="1"/>
        <v>20.2</v>
      </c>
      <c r="T53">
        <f t="shared" si="2"/>
        <v>12.5</v>
      </c>
      <c r="U53" s="6">
        <v>-99</v>
      </c>
      <c r="V53" s="6">
        <v>-99</v>
      </c>
    </row>
    <row r="54" spans="1:22" ht="18" customHeight="1">
      <c r="A54" s="1">
        <f t="shared" si="0"/>
        <v>3</v>
      </c>
      <c r="B54" s="2">
        <v>61</v>
      </c>
      <c r="C54" s="1">
        <v>1</v>
      </c>
      <c r="D54" s="5">
        <v>25.16572924621388</v>
      </c>
      <c r="E54" s="5">
        <v>19.607854035767513</v>
      </c>
      <c r="F54" s="19">
        <v>0.14262071481011127</v>
      </c>
      <c r="G54" s="19"/>
      <c r="H54" s="4">
        <v>204</v>
      </c>
      <c r="I54" s="4"/>
      <c r="J54" s="1" t="s">
        <v>20</v>
      </c>
      <c r="K54" s="8">
        <v>22.3</v>
      </c>
      <c r="L54" s="1"/>
      <c r="M54" s="8">
        <v>21.1</v>
      </c>
      <c r="N54" s="8">
        <v>14.1</v>
      </c>
      <c r="O54" s="1"/>
      <c r="P54" s="1"/>
      <c r="Q54" s="3">
        <v>11</v>
      </c>
      <c r="R54" s="3" t="s">
        <v>22</v>
      </c>
      <c r="S54">
        <f t="shared" si="1"/>
        <v>21.1</v>
      </c>
      <c r="T54">
        <f t="shared" si="2"/>
        <v>14.1</v>
      </c>
      <c r="U54" s="6">
        <v>-99</v>
      </c>
      <c r="V54" s="6">
        <v>-99</v>
      </c>
    </row>
    <row r="55" spans="1:22" ht="18" customHeight="1">
      <c r="A55" s="1">
        <f t="shared" si="0"/>
        <v>3</v>
      </c>
      <c r="B55" s="2">
        <v>62</v>
      </c>
      <c r="C55" s="1">
        <v>1</v>
      </c>
      <c r="D55" s="5">
        <v>27.108578427290443</v>
      </c>
      <c r="E55" s="5">
        <v>20.245022707592497</v>
      </c>
      <c r="F55" s="19">
        <v>0.24764946464799206</v>
      </c>
      <c r="G55" s="19"/>
      <c r="H55" s="4">
        <v>280</v>
      </c>
      <c r="I55" s="4"/>
      <c r="J55" s="1" t="s">
        <v>20</v>
      </c>
      <c r="K55" s="8">
        <v>22</v>
      </c>
      <c r="L55" s="1"/>
      <c r="M55" s="8">
        <v>21.7</v>
      </c>
      <c r="N55" s="8">
        <v>13.5</v>
      </c>
      <c r="O55" s="1"/>
      <c r="P55" s="1"/>
      <c r="Q55" s="3">
        <v>11</v>
      </c>
      <c r="R55" s="3" t="s">
        <v>49</v>
      </c>
      <c r="S55">
        <f t="shared" si="1"/>
        <v>21.7</v>
      </c>
      <c r="T55">
        <f t="shared" si="2"/>
        <v>13.5</v>
      </c>
      <c r="U55" s="6">
        <v>-99</v>
      </c>
      <c r="V55" s="6">
        <v>-99</v>
      </c>
    </row>
    <row r="56" spans="1:22" ht="18" customHeight="1">
      <c r="A56" s="1">
        <f t="shared" si="0"/>
        <v>3</v>
      </c>
      <c r="B56" s="2">
        <v>57</v>
      </c>
      <c r="C56" s="1">
        <v>1</v>
      </c>
      <c r="D56" s="5">
        <v>20.49443070737948</v>
      </c>
      <c r="E56" s="5">
        <v>20.448293347652164</v>
      </c>
      <c r="F56" s="19">
        <v>0.10232662763710029</v>
      </c>
      <c r="G56" s="19"/>
      <c r="H56" s="4">
        <v>292</v>
      </c>
      <c r="I56" s="4"/>
      <c r="J56" s="1" t="s">
        <v>20</v>
      </c>
      <c r="K56" s="8">
        <v>20.6</v>
      </c>
      <c r="L56" s="1"/>
      <c r="M56" s="8">
        <v>21.9</v>
      </c>
      <c r="N56" s="8">
        <v>11.7</v>
      </c>
      <c r="O56" s="1"/>
      <c r="P56" s="1"/>
      <c r="Q56" s="3">
        <v>11</v>
      </c>
      <c r="R56" s="3"/>
      <c r="S56">
        <f t="shared" si="1"/>
        <v>21.9</v>
      </c>
      <c r="T56">
        <f t="shared" si="2"/>
        <v>11.7</v>
      </c>
      <c r="U56" s="6">
        <v>5.13</v>
      </c>
      <c r="V56" s="6">
        <v>3.955</v>
      </c>
    </row>
    <row r="57" spans="1:22" ht="18" customHeight="1">
      <c r="A57" s="1">
        <f t="shared" si="0"/>
        <v>3</v>
      </c>
      <c r="B57" s="2">
        <v>58</v>
      </c>
      <c r="C57" s="1">
        <v>1</v>
      </c>
      <c r="D57" s="5">
        <v>22.69933131005622</v>
      </c>
      <c r="E57" s="5">
        <v>22.236579441708283</v>
      </c>
      <c r="F57" s="19">
        <v>0.11215267340478344</v>
      </c>
      <c r="G57" s="19"/>
      <c r="H57" s="4">
        <v>239</v>
      </c>
      <c r="I57" s="4"/>
      <c r="J57" s="1" t="s">
        <v>20</v>
      </c>
      <c r="K57" s="8">
        <v>23.3</v>
      </c>
      <c r="L57" s="1"/>
      <c r="M57" s="8">
        <v>22.6</v>
      </c>
      <c r="N57" s="8">
        <v>14.8</v>
      </c>
      <c r="O57" s="1"/>
      <c r="P57" s="1"/>
      <c r="Q57" s="3">
        <v>11</v>
      </c>
      <c r="R57" s="3"/>
      <c r="S57">
        <f t="shared" si="1"/>
        <v>22.6</v>
      </c>
      <c r="T57">
        <f t="shared" si="2"/>
        <v>14.8</v>
      </c>
      <c r="U57" s="6">
        <v>-99</v>
      </c>
      <c r="V57" s="6">
        <v>-99</v>
      </c>
    </row>
    <row r="58" spans="1:22" ht="18" customHeight="1">
      <c r="A58" s="1">
        <f t="shared" si="0"/>
        <v>3</v>
      </c>
      <c r="B58" s="2">
        <v>56</v>
      </c>
      <c r="C58" s="1">
        <v>1</v>
      </c>
      <c r="D58" s="5">
        <v>20.79298225308316</v>
      </c>
      <c r="E58" s="5">
        <v>23.19687636665406</v>
      </c>
      <c r="F58" s="19">
        <v>0.013517086944180023</v>
      </c>
      <c r="G58" s="19"/>
      <c r="H58" s="4">
        <v>188</v>
      </c>
      <c r="I58" s="4"/>
      <c r="J58" s="1" t="s">
        <v>20</v>
      </c>
      <c r="K58" s="8">
        <v>19.9</v>
      </c>
      <c r="L58" s="1"/>
      <c r="M58" s="8">
        <v>19.7</v>
      </c>
      <c r="N58" s="8">
        <v>10.7</v>
      </c>
      <c r="O58" s="1"/>
      <c r="P58" s="1"/>
      <c r="Q58" s="3">
        <v>11</v>
      </c>
      <c r="R58" s="3"/>
      <c r="S58">
        <f t="shared" si="1"/>
        <v>19.7</v>
      </c>
      <c r="T58">
        <f t="shared" si="2"/>
        <v>10.7</v>
      </c>
      <c r="U58" s="6">
        <v>-99</v>
      </c>
      <c r="V58" s="6">
        <v>-99</v>
      </c>
    </row>
    <row r="59" spans="1:22" ht="18" customHeight="1">
      <c r="A59" s="1">
        <f t="shared" si="0"/>
        <v>3</v>
      </c>
      <c r="B59" s="2">
        <v>60</v>
      </c>
      <c r="C59" s="1">
        <v>1</v>
      </c>
      <c r="D59" s="5">
        <v>26.290634513272636</v>
      </c>
      <c r="E59" s="5">
        <v>24.77305829329974</v>
      </c>
      <c r="F59" s="19">
        <v>0.10526198134718728</v>
      </c>
      <c r="G59" s="19"/>
      <c r="H59" s="4">
        <v>187</v>
      </c>
      <c r="I59" s="4"/>
      <c r="J59" s="1" t="s">
        <v>20</v>
      </c>
      <c r="K59" s="8">
        <v>17.7</v>
      </c>
      <c r="L59" s="1"/>
      <c r="M59" s="8">
        <v>18.7</v>
      </c>
      <c r="N59" s="8">
        <v>11</v>
      </c>
      <c r="O59" s="1"/>
      <c r="P59" s="1"/>
      <c r="Q59" s="3">
        <v>11</v>
      </c>
      <c r="R59" s="3"/>
      <c r="S59">
        <f t="shared" si="1"/>
        <v>18.7</v>
      </c>
      <c r="T59">
        <f t="shared" si="2"/>
        <v>11</v>
      </c>
      <c r="U59" s="6">
        <v>-99</v>
      </c>
      <c r="V59" s="6">
        <v>-99</v>
      </c>
    </row>
    <row r="60" spans="1:22" ht="18" customHeight="1">
      <c r="A60" s="1">
        <f t="shared" si="0"/>
        <v>3</v>
      </c>
      <c r="B60" s="2">
        <v>59</v>
      </c>
      <c r="C60" s="1">
        <v>1</v>
      </c>
      <c r="D60" s="5">
        <v>23.56674046466807</v>
      </c>
      <c r="E60" s="5">
        <v>26.040172976949282</v>
      </c>
      <c r="F60" s="19">
        <v>0.027096364421527408</v>
      </c>
      <c r="G60" s="19"/>
      <c r="H60" s="4">
        <v>193</v>
      </c>
      <c r="I60" s="4"/>
      <c r="J60" s="1" t="s">
        <v>20</v>
      </c>
      <c r="K60" s="8">
        <v>19.5</v>
      </c>
      <c r="L60" s="1"/>
      <c r="M60" s="8">
        <v>19.4</v>
      </c>
      <c r="N60" s="8">
        <v>12.8</v>
      </c>
      <c r="O60" s="1"/>
      <c r="P60" s="1"/>
      <c r="Q60" s="3">
        <v>11</v>
      </c>
      <c r="R60" s="3"/>
      <c r="S60">
        <f t="shared" si="1"/>
        <v>19.4</v>
      </c>
      <c r="T60">
        <f t="shared" si="2"/>
        <v>12.8</v>
      </c>
      <c r="U60" s="6">
        <v>-99</v>
      </c>
      <c r="V60" s="6">
        <v>-99</v>
      </c>
    </row>
    <row r="61" spans="1:22" ht="18" customHeight="1">
      <c r="A61" s="1">
        <f t="shared" si="0"/>
        <v>3</v>
      </c>
      <c r="B61" s="2">
        <v>63</v>
      </c>
      <c r="C61" s="1">
        <v>1</v>
      </c>
      <c r="D61" s="5">
        <v>28.79569305704623</v>
      </c>
      <c r="E61" s="5">
        <v>28.58274916199281</v>
      </c>
      <c r="F61" s="19">
        <v>0.1709850985505125</v>
      </c>
      <c r="G61" s="19"/>
      <c r="H61" s="4">
        <v>216</v>
      </c>
      <c r="I61" s="4"/>
      <c r="J61" s="1" t="s">
        <v>20</v>
      </c>
      <c r="K61" s="8">
        <v>18.2</v>
      </c>
      <c r="L61" s="1"/>
      <c r="M61" s="8">
        <v>20.2</v>
      </c>
      <c r="N61" s="8">
        <v>11.8</v>
      </c>
      <c r="O61" s="1"/>
      <c r="P61" s="1"/>
      <c r="Q61" s="3">
        <v>11</v>
      </c>
      <c r="R61" s="3"/>
      <c r="S61">
        <f t="shared" si="1"/>
        <v>20.2</v>
      </c>
      <c r="T61">
        <f t="shared" si="2"/>
        <v>11.8</v>
      </c>
      <c r="U61" s="6">
        <v>3.415</v>
      </c>
      <c r="V61" s="6">
        <v>2.72</v>
      </c>
    </row>
    <row r="62" spans="1:22" ht="18" customHeight="1">
      <c r="A62" s="1">
        <f t="shared" si="0"/>
        <v>3</v>
      </c>
      <c r="B62" s="2">
        <v>35</v>
      </c>
      <c r="C62" s="1">
        <v>1</v>
      </c>
      <c r="D62" s="5">
        <v>23.206026118385658</v>
      </c>
      <c r="E62" s="5">
        <v>30.502112117280102</v>
      </c>
      <c r="F62" s="19">
        <v>-0.0005541846605209844</v>
      </c>
      <c r="G62" s="19"/>
      <c r="H62" s="4">
        <v>230</v>
      </c>
      <c r="I62" s="4"/>
      <c r="J62" s="1" t="s">
        <v>20</v>
      </c>
      <c r="K62" s="8">
        <v>22.8</v>
      </c>
      <c r="L62" s="1"/>
      <c r="M62" s="8">
        <v>20.9</v>
      </c>
      <c r="N62" s="8">
        <v>13.3</v>
      </c>
      <c r="O62" s="1"/>
      <c r="P62" s="1"/>
      <c r="Q62" s="3">
        <v>11</v>
      </c>
      <c r="R62" s="3"/>
      <c r="S62">
        <f t="shared" si="1"/>
        <v>20.9</v>
      </c>
      <c r="T62">
        <f t="shared" si="2"/>
        <v>13.3</v>
      </c>
      <c r="U62" s="6">
        <v>-99</v>
      </c>
      <c r="V62" s="6">
        <v>-99</v>
      </c>
    </row>
    <row r="63" spans="1:22" ht="18" customHeight="1">
      <c r="A63" s="1">
        <f t="shared" si="0"/>
        <v>3</v>
      </c>
      <c r="B63" s="2">
        <v>36</v>
      </c>
      <c r="C63" s="1">
        <v>1</v>
      </c>
      <c r="D63" s="5">
        <v>27.37590528364399</v>
      </c>
      <c r="E63" s="5">
        <v>30.59994686343068</v>
      </c>
      <c r="F63" s="19">
        <v>0.08165709987527617</v>
      </c>
      <c r="G63" s="19"/>
      <c r="H63" s="4">
        <v>220</v>
      </c>
      <c r="I63" s="4"/>
      <c r="J63" s="1" t="s">
        <v>20</v>
      </c>
      <c r="K63" s="8">
        <v>24.4</v>
      </c>
      <c r="L63" s="1"/>
      <c r="M63" s="8">
        <v>19.4</v>
      </c>
      <c r="N63" s="8">
        <v>12.1</v>
      </c>
      <c r="O63" s="1"/>
      <c r="P63" s="1"/>
      <c r="Q63" s="3">
        <v>11</v>
      </c>
      <c r="R63" s="3"/>
      <c r="S63">
        <f t="shared" si="1"/>
        <v>19.4</v>
      </c>
      <c r="T63">
        <f t="shared" si="2"/>
        <v>12.1</v>
      </c>
      <c r="U63" s="6">
        <v>-99</v>
      </c>
      <c r="V63" s="6">
        <v>-99</v>
      </c>
    </row>
    <row r="64" spans="1:22" ht="18" customHeight="1">
      <c r="A64" s="1">
        <f t="shared" si="0"/>
        <v>3</v>
      </c>
      <c r="B64" s="2">
        <v>37</v>
      </c>
      <c r="C64" s="1">
        <v>1</v>
      </c>
      <c r="D64" s="5">
        <v>28.32124471223149</v>
      </c>
      <c r="E64" s="5">
        <v>32.903290936644595</v>
      </c>
      <c r="F64" s="19">
        <v>0.13678941111890905</v>
      </c>
      <c r="G64" s="19"/>
      <c r="H64" s="4">
        <v>242</v>
      </c>
      <c r="I64" s="4"/>
      <c r="J64" s="1" t="s">
        <v>20</v>
      </c>
      <c r="K64" s="8">
        <v>20.7</v>
      </c>
      <c r="L64" s="1"/>
      <c r="M64" s="8">
        <v>21.5</v>
      </c>
      <c r="N64" s="8">
        <v>14.5</v>
      </c>
      <c r="O64" s="1"/>
      <c r="P64" s="1"/>
      <c r="Q64" s="3">
        <v>11</v>
      </c>
      <c r="R64" s="3"/>
      <c r="S64">
        <f t="shared" si="1"/>
        <v>21.5</v>
      </c>
      <c r="T64">
        <f t="shared" si="2"/>
        <v>14.5</v>
      </c>
      <c r="U64" s="6">
        <v>-99</v>
      </c>
      <c r="V64" s="6">
        <v>-99</v>
      </c>
    </row>
    <row r="65" spans="1:22" ht="18" customHeight="1">
      <c r="A65" s="1">
        <f t="shared" si="0"/>
        <v>3</v>
      </c>
      <c r="B65" s="2">
        <v>33</v>
      </c>
      <c r="C65" s="1">
        <v>1</v>
      </c>
      <c r="D65" s="5">
        <v>22.571486097238985</v>
      </c>
      <c r="E65" s="5">
        <v>34.011995701004174</v>
      </c>
      <c r="F65" s="19">
        <v>-0.026018525736227233</v>
      </c>
      <c r="G65" s="19"/>
      <c r="H65" s="4">
        <v>206</v>
      </c>
      <c r="I65" s="4"/>
      <c r="J65" s="1" t="s">
        <v>20</v>
      </c>
      <c r="K65" s="8">
        <v>17.6</v>
      </c>
      <c r="L65" s="1"/>
      <c r="M65" s="8">
        <v>18.4</v>
      </c>
      <c r="N65" s="8">
        <v>14.5</v>
      </c>
      <c r="O65" s="1"/>
      <c r="P65" s="1"/>
      <c r="Q65" s="3">
        <v>11</v>
      </c>
      <c r="R65" s="3"/>
      <c r="S65">
        <f t="shared" si="1"/>
        <v>18.4</v>
      </c>
      <c r="T65">
        <f t="shared" si="2"/>
        <v>14.5</v>
      </c>
      <c r="U65" s="6">
        <v>-99</v>
      </c>
      <c r="V65" s="6">
        <v>-99</v>
      </c>
    </row>
    <row r="66" spans="1:22" ht="18" customHeight="1">
      <c r="A66" s="1">
        <f aca="true" t="shared" si="3" ref="A66:A111">IF(D66&lt;10,1,IF(AND(D66&gt;=10,D66&lt;20),2,IF(AND(D66&gt;=20,D66&lt;30),3,IF(AND(D66&gt;=30,D66&lt;40),4,5))))</f>
        <v>3</v>
      </c>
      <c r="B66" s="2">
        <v>38</v>
      </c>
      <c r="C66" s="1">
        <v>1</v>
      </c>
      <c r="D66" s="5">
        <v>27.851549737947423</v>
      </c>
      <c r="E66" s="5">
        <v>35.470176077774724</v>
      </c>
      <c r="F66" s="19">
        <v>0.09155190388953141</v>
      </c>
      <c r="G66" s="19"/>
      <c r="H66" s="4">
        <v>238</v>
      </c>
      <c r="I66" s="4"/>
      <c r="J66" s="1" t="s">
        <v>20</v>
      </c>
      <c r="K66" s="8">
        <v>21</v>
      </c>
      <c r="L66" s="1"/>
      <c r="M66" s="8">
        <v>20.4</v>
      </c>
      <c r="N66" s="8">
        <v>12.7</v>
      </c>
      <c r="O66" s="1"/>
      <c r="P66" s="1"/>
      <c r="Q66" s="3">
        <v>11</v>
      </c>
      <c r="R66" s="3"/>
      <c r="S66">
        <f t="shared" si="1"/>
        <v>20.4</v>
      </c>
      <c r="T66">
        <f t="shared" si="2"/>
        <v>12.7</v>
      </c>
      <c r="U66" s="6">
        <v>3.475</v>
      </c>
      <c r="V66" s="6">
        <v>2.62</v>
      </c>
    </row>
    <row r="67" spans="1:22" ht="18" customHeight="1">
      <c r="A67" s="1">
        <f t="shared" si="3"/>
        <v>3</v>
      </c>
      <c r="B67" s="2">
        <v>34</v>
      </c>
      <c r="C67" s="1">
        <v>1</v>
      </c>
      <c r="D67" s="5">
        <v>22.00861374196979</v>
      </c>
      <c r="E67" s="5">
        <v>36.17398852697597</v>
      </c>
      <c r="F67" s="19">
        <v>-0.09711875175828882</v>
      </c>
      <c r="G67" s="19"/>
      <c r="H67" s="4">
        <v>240</v>
      </c>
      <c r="I67" s="4"/>
      <c r="J67" s="1" t="s">
        <v>20</v>
      </c>
      <c r="K67" s="8">
        <v>19.5</v>
      </c>
      <c r="L67" s="1"/>
      <c r="M67" s="8">
        <v>19.4</v>
      </c>
      <c r="N67" s="8">
        <v>10.9</v>
      </c>
      <c r="O67" s="1"/>
      <c r="P67" s="1"/>
      <c r="Q67" s="3">
        <v>11</v>
      </c>
      <c r="R67" s="3"/>
      <c r="S67">
        <f aca="true" t="shared" si="4" ref="S67:S111">IF(J67="H",K67/L67*M67-K67/L67*O67+P67,IF(J67="V",M67,FALSE))</f>
        <v>19.4</v>
      </c>
      <c r="T67">
        <f aca="true" t="shared" si="5" ref="T67:T111">IF(J67="H",K67/L67*N67-K67/L67*O67+P67,IF(J67="V",N67,FALSE))</f>
        <v>10.9</v>
      </c>
      <c r="U67" s="6">
        <v>-99</v>
      </c>
      <c r="V67" s="6">
        <v>-99</v>
      </c>
    </row>
    <row r="68" spans="1:22" ht="18" customHeight="1">
      <c r="A68" s="1">
        <f t="shared" si="3"/>
        <v>3</v>
      </c>
      <c r="B68" s="2">
        <v>12</v>
      </c>
      <c r="C68" s="1">
        <v>1</v>
      </c>
      <c r="D68" s="5">
        <v>26.69681752044706</v>
      </c>
      <c r="E68" s="5">
        <v>38.746182604175225</v>
      </c>
      <c r="F68" s="19">
        <v>0.016559971047117428</v>
      </c>
      <c r="G68" s="19"/>
      <c r="H68" s="4">
        <v>214</v>
      </c>
      <c r="I68" s="4"/>
      <c r="J68" s="1" t="s">
        <v>20</v>
      </c>
      <c r="K68" s="8">
        <v>19.7</v>
      </c>
      <c r="L68" s="1"/>
      <c r="M68" s="8">
        <v>19.5</v>
      </c>
      <c r="N68" s="8">
        <v>12.6</v>
      </c>
      <c r="O68" s="1"/>
      <c r="P68" s="1"/>
      <c r="Q68" s="3">
        <v>11</v>
      </c>
      <c r="R68" s="3"/>
      <c r="S68">
        <f t="shared" si="4"/>
        <v>19.5</v>
      </c>
      <c r="T68">
        <f t="shared" si="5"/>
        <v>12.6</v>
      </c>
      <c r="U68" s="6">
        <v>-99</v>
      </c>
      <c r="V68" s="6">
        <v>-99</v>
      </c>
    </row>
    <row r="69" spans="1:22" ht="18" customHeight="1">
      <c r="A69" s="1">
        <f t="shared" si="3"/>
        <v>3</v>
      </c>
      <c r="B69" s="2">
        <v>10</v>
      </c>
      <c r="C69" s="1">
        <v>1</v>
      </c>
      <c r="D69" s="5">
        <v>22.916144961664113</v>
      </c>
      <c r="E69" s="5">
        <v>41.42683628255574</v>
      </c>
      <c r="F69" s="19">
        <v>-0.0005233575261060219</v>
      </c>
      <c r="G69" s="19"/>
      <c r="H69" s="4">
        <v>325</v>
      </c>
      <c r="I69" s="4"/>
      <c r="J69" s="1" t="s">
        <v>20</v>
      </c>
      <c r="K69" s="8">
        <v>20.1</v>
      </c>
      <c r="L69" s="1"/>
      <c r="M69" s="8">
        <v>22.6</v>
      </c>
      <c r="N69" s="8">
        <v>11.8</v>
      </c>
      <c r="O69" s="1"/>
      <c r="P69" s="1"/>
      <c r="Q69" s="3">
        <v>11</v>
      </c>
      <c r="R69" s="3"/>
      <c r="S69">
        <f t="shared" si="4"/>
        <v>22.6</v>
      </c>
      <c r="T69">
        <f t="shared" si="5"/>
        <v>11.8</v>
      </c>
      <c r="U69" s="6">
        <v>-99</v>
      </c>
      <c r="V69" s="6">
        <v>-99</v>
      </c>
    </row>
    <row r="70" spans="1:22" ht="18" customHeight="1">
      <c r="A70" s="1">
        <f t="shared" si="3"/>
        <v>3</v>
      </c>
      <c r="B70" s="2">
        <v>9</v>
      </c>
      <c r="C70" s="1">
        <v>1</v>
      </c>
      <c r="D70" s="5">
        <v>20.966270736366674</v>
      </c>
      <c r="E70" s="5">
        <v>43.131381104953164</v>
      </c>
      <c r="F70" s="19">
        <v>-0.07908852274085709</v>
      </c>
      <c r="G70" s="19"/>
      <c r="H70" s="4">
        <v>201</v>
      </c>
      <c r="I70" s="4"/>
      <c r="J70" s="1" t="s">
        <v>20</v>
      </c>
      <c r="K70" s="8">
        <v>20</v>
      </c>
      <c r="L70" s="1"/>
      <c r="M70" s="8">
        <v>22.1</v>
      </c>
      <c r="N70" s="8">
        <v>13</v>
      </c>
      <c r="O70" s="1"/>
      <c r="P70" s="1"/>
      <c r="Q70" s="3">
        <v>11</v>
      </c>
      <c r="R70" s="3"/>
      <c r="S70">
        <f t="shared" si="4"/>
        <v>22.1</v>
      </c>
      <c r="T70">
        <f t="shared" si="5"/>
        <v>13</v>
      </c>
      <c r="U70" s="6">
        <v>-99</v>
      </c>
      <c r="V70" s="6">
        <v>-99</v>
      </c>
    </row>
    <row r="71" spans="1:22" ht="18" customHeight="1">
      <c r="A71" s="1">
        <f t="shared" si="3"/>
        <v>3</v>
      </c>
      <c r="B71" s="2">
        <v>13</v>
      </c>
      <c r="C71" s="1">
        <v>1</v>
      </c>
      <c r="D71" s="5">
        <v>26.650959529230978</v>
      </c>
      <c r="E71" s="5">
        <v>44.048827242374635</v>
      </c>
      <c r="F71" s="19">
        <v>0.010315174991019166</v>
      </c>
      <c r="G71" s="19"/>
      <c r="H71" s="4">
        <v>150</v>
      </c>
      <c r="I71" s="4"/>
      <c r="J71" s="1" t="s">
        <v>20</v>
      </c>
      <c r="K71" s="8">
        <v>16.1</v>
      </c>
      <c r="L71" s="1"/>
      <c r="M71" s="8">
        <v>16.8</v>
      </c>
      <c r="N71" s="9">
        <v>10</v>
      </c>
      <c r="O71" s="1"/>
      <c r="P71" s="1"/>
      <c r="Q71" s="3">
        <v>11</v>
      </c>
      <c r="R71" s="3"/>
      <c r="S71">
        <f t="shared" si="4"/>
        <v>16.8</v>
      </c>
      <c r="T71">
        <f t="shared" si="5"/>
        <v>10</v>
      </c>
      <c r="U71" s="6">
        <v>2.8</v>
      </c>
      <c r="V71" s="6">
        <v>2.505</v>
      </c>
    </row>
    <row r="72" spans="1:22" ht="18" customHeight="1">
      <c r="A72" s="1">
        <f t="shared" si="3"/>
        <v>3</v>
      </c>
      <c r="B72" s="2">
        <v>11</v>
      </c>
      <c r="C72" s="1">
        <v>1</v>
      </c>
      <c r="D72" s="5">
        <v>21.915029187372976</v>
      </c>
      <c r="E72" s="5">
        <v>46.61923852605582</v>
      </c>
      <c r="F72" s="19">
        <v>-0.08821406798191248</v>
      </c>
      <c r="G72" s="19"/>
      <c r="H72" s="4">
        <v>201</v>
      </c>
      <c r="I72" s="4"/>
      <c r="J72" s="1" t="s">
        <v>20</v>
      </c>
      <c r="K72" s="8">
        <v>18.8</v>
      </c>
      <c r="L72" s="1"/>
      <c r="M72" s="8">
        <v>18.6</v>
      </c>
      <c r="N72" s="9">
        <v>12.2</v>
      </c>
      <c r="O72" s="1"/>
      <c r="P72" s="1"/>
      <c r="Q72" s="3">
        <v>11</v>
      </c>
      <c r="R72" s="3"/>
      <c r="S72">
        <f t="shared" si="4"/>
        <v>18.6</v>
      </c>
      <c r="T72">
        <f t="shared" si="5"/>
        <v>12.2</v>
      </c>
      <c r="U72" s="6">
        <v>-99</v>
      </c>
      <c r="V72" s="6">
        <v>-99</v>
      </c>
    </row>
    <row r="73" spans="1:22" ht="18" customHeight="1">
      <c r="A73" s="1">
        <f t="shared" si="3"/>
        <v>4</v>
      </c>
      <c r="B73" s="2">
        <v>106</v>
      </c>
      <c r="C73" s="1">
        <v>1</v>
      </c>
      <c r="D73" s="5">
        <v>33.32787062442778</v>
      </c>
      <c r="E73" s="5">
        <v>3.534138640047086</v>
      </c>
      <c r="F73" s="19">
        <v>0.5113193369563859</v>
      </c>
      <c r="G73" s="19"/>
      <c r="H73" s="4">
        <v>191</v>
      </c>
      <c r="I73" s="4"/>
      <c r="J73" s="1" t="s">
        <v>21</v>
      </c>
      <c r="K73" s="8">
        <v>15</v>
      </c>
      <c r="L73" s="1">
        <v>15</v>
      </c>
      <c r="M73" s="9">
        <v>16.25</v>
      </c>
      <c r="N73" s="9">
        <v>8.7</v>
      </c>
      <c r="O73" s="9">
        <v>-1.5</v>
      </c>
      <c r="P73" s="1"/>
      <c r="Q73" s="3">
        <v>11</v>
      </c>
      <c r="R73" s="3"/>
      <c r="S73">
        <f t="shared" si="4"/>
        <v>17.75</v>
      </c>
      <c r="T73">
        <f t="shared" si="5"/>
        <v>10.2</v>
      </c>
      <c r="U73" s="6">
        <v>-99</v>
      </c>
      <c r="V73" s="6">
        <v>-99</v>
      </c>
    </row>
    <row r="74" spans="1:22" ht="18" customHeight="1">
      <c r="A74" s="1">
        <f t="shared" si="3"/>
        <v>4</v>
      </c>
      <c r="B74" s="2">
        <v>108</v>
      </c>
      <c r="C74" s="1">
        <v>1</v>
      </c>
      <c r="D74" s="5">
        <v>36.30691567237765</v>
      </c>
      <c r="E74" s="5">
        <v>3.890969291827528</v>
      </c>
      <c r="F74" s="19">
        <v>0.6247354561828227</v>
      </c>
      <c r="G74" s="19"/>
      <c r="H74" s="4">
        <v>221</v>
      </c>
      <c r="I74" s="4"/>
      <c r="J74" s="1" t="s">
        <v>21</v>
      </c>
      <c r="K74" s="8">
        <v>15</v>
      </c>
      <c r="L74" s="1">
        <v>15</v>
      </c>
      <c r="M74" s="9">
        <v>18.25</v>
      </c>
      <c r="N74" s="9">
        <v>9.5</v>
      </c>
      <c r="O74" s="18">
        <v>-0.9</v>
      </c>
      <c r="P74" s="1"/>
      <c r="Q74" s="3">
        <v>11</v>
      </c>
      <c r="R74" s="3"/>
      <c r="S74">
        <f t="shared" si="4"/>
        <v>19.15</v>
      </c>
      <c r="T74">
        <f t="shared" si="5"/>
        <v>10.4</v>
      </c>
      <c r="U74" s="6">
        <v>-99</v>
      </c>
      <c r="V74" s="6">
        <v>-99</v>
      </c>
    </row>
    <row r="75" spans="1:22" ht="18" customHeight="1">
      <c r="A75" s="1">
        <f t="shared" si="3"/>
        <v>4</v>
      </c>
      <c r="B75" s="2">
        <v>107</v>
      </c>
      <c r="C75" s="1">
        <v>1</v>
      </c>
      <c r="D75" s="5">
        <v>32.13177141116773</v>
      </c>
      <c r="E75" s="5">
        <v>6.711857110527401</v>
      </c>
      <c r="F75" s="19">
        <v>0.5158565879550846</v>
      </c>
      <c r="G75" s="19"/>
      <c r="H75" s="4">
        <v>277</v>
      </c>
      <c r="I75" s="4"/>
      <c r="J75" s="1" t="s">
        <v>21</v>
      </c>
      <c r="K75" s="8">
        <v>15</v>
      </c>
      <c r="L75" s="1">
        <v>15</v>
      </c>
      <c r="M75" s="9">
        <v>18.75</v>
      </c>
      <c r="N75" s="9">
        <v>10.5</v>
      </c>
      <c r="O75" s="9">
        <v>-1.4</v>
      </c>
      <c r="P75" s="1"/>
      <c r="Q75" s="3">
        <v>11</v>
      </c>
      <c r="R75" s="3"/>
      <c r="S75">
        <f t="shared" si="4"/>
        <v>20.15</v>
      </c>
      <c r="T75">
        <f t="shared" si="5"/>
        <v>11.9</v>
      </c>
      <c r="U75" s="6">
        <v>-99</v>
      </c>
      <c r="V75" s="6">
        <v>-99</v>
      </c>
    </row>
    <row r="76" spans="1:22" ht="18" customHeight="1">
      <c r="A76" s="1">
        <f t="shared" si="3"/>
        <v>4</v>
      </c>
      <c r="B76" s="2">
        <v>92</v>
      </c>
      <c r="C76" s="1">
        <v>1</v>
      </c>
      <c r="D76" s="5">
        <v>38.30667240108574</v>
      </c>
      <c r="E76" s="5">
        <v>7.418192178047627</v>
      </c>
      <c r="F76" s="19">
        <v>0.5867058689784983</v>
      </c>
      <c r="G76" s="19"/>
      <c r="H76" s="4">
        <v>190</v>
      </c>
      <c r="I76" s="4"/>
      <c r="J76" s="1" t="s">
        <v>21</v>
      </c>
      <c r="K76" s="8">
        <v>19</v>
      </c>
      <c r="L76" s="1">
        <v>20</v>
      </c>
      <c r="M76" s="9">
        <v>18.2</v>
      </c>
      <c r="N76" s="9">
        <v>11.75</v>
      </c>
      <c r="O76" s="9">
        <v>-1.5</v>
      </c>
      <c r="P76" s="1"/>
      <c r="Q76" s="3">
        <v>11</v>
      </c>
      <c r="R76" s="3"/>
      <c r="S76">
        <f t="shared" si="4"/>
        <v>18.715</v>
      </c>
      <c r="T76">
        <f t="shared" si="5"/>
        <v>12.587499999999999</v>
      </c>
      <c r="U76" s="6">
        <v>3.115</v>
      </c>
      <c r="V76" s="6">
        <v>2.76</v>
      </c>
    </row>
    <row r="77" spans="1:22" ht="18" customHeight="1">
      <c r="A77" s="1">
        <f t="shared" si="3"/>
        <v>4</v>
      </c>
      <c r="B77" s="2">
        <v>88</v>
      </c>
      <c r="C77" s="1">
        <v>1</v>
      </c>
      <c r="D77" s="5">
        <v>31.540576533710933</v>
      </c>
      <c r="E77" s="5">
        <v>10.609612826805376</v>
      </c>
      <c r="F77" s="19">
        <v>0.4220883344879709</v>
      </c>
      <c r="G77" s="19"/>
      <c r="H77" s="4">
        <v>174</v>
      </c>
      <c r="I77" s="4"/>
      <c r="J77" s="1" t="s">
        <v>21</v>
      </c>
      <c r="K77" s="8">
        <v>18</v>
      </c>
      <c r="L77" s="1">
        <v>20</v>
      </c>
      <c r="M77" s="9">
        <v>17.3</v>
      </c>
      <c r="N77" s="9">
        <v>11.25</v>
      </c>
      <c r="O77" s="9">
        <v>-1.75</v>
      </c>
      <c r="P77" s="1"/>
      <c r="Q77" s="3">
        <v>11</v>
      </c>
      <c r="R77" s="3"/>
      <c r="S77">
        <f t="shared" si="4"/>
        <v>17.145</v>
      </c>
      <c r="T77">
        <f t="shared" si="5"/>
        <v>11.7</v>
      </c>
      <c r="U77" s="6">
        <v>-99</v>
      </c>
      <c r="V77" s="6">
        <v>-99</v>
      </c>
    </row>
    <row r="78" spans="1:22" ht="18" customHeight="1">
      <c r="A78" s="1">
        <f t="shared" si="3"/>
        <v>4</v>
      </c>
      <c r="B78" s="2">
        <v>91</v>
      </c>
      <c r="C78" s="1">
        <v>1</v>
      </c>
      <c r="D78" s="5">
        <v>35.78870925314114</v>
      </c>
      <c r="E78" s="5">
        <v>14.543052900399006</v>
      </c>
      <c r="F78" s="19">
        <v>0.5220021423178659</v>
      </c>
      <c r="G78" s="19"/>
      <c r="H78" s="4">
        <v>300</v>
      </c>
      <c r="I78" s="4"/>
      <c r="J78" s="1" t="s">
        <v>21</v>
      </c>
      <c r="K78" s="8">
        <v>20</v>
      </c>
      <c r="L78" s="1">
        <v>20</v>
      </c>
      <c r="M78" s="9">
        <v>21.2</v>
      </c>
      <c r="N78" s="9">
        <v>9.25</v>
      </c>
      <c r="O78" s="9">
        <v>-1.3</v>
      </c>
      <c r="P78" s="1"/>
      <c r="Q78" s="3">
        <v>11</v>
      </c>
      <c r="R78" s="3"/>
      <c r="S78">
        <f t="shared" si="4"/>
        <v>22.5</v>
      </c>
      <c r="T78">
        <f t="shared" si="5"/>
        <v>10.55</v>
      </c>
      <c r="U78" s="6">
        <v>-99</v>
      </c>
      <c r="V78" s="6">
        <v>-99</v>
      </c>
    </row>
    <row r="79" spans="1:22" ht="18" customHeight="1">
      <c r="A79" s="1">
        <f t="shared" si="3"/>
        <v>4</v>
      </c>
      <c r="B79" s="2">
        <v>90</v>
      </c>
      <c r="C79" s="1">
        <v>1</v>
      </c>
      <c r="D79" s="5">
        <v>33.334952847453785</v>
      </c>
      <c r="E79" s="5">
        <v>15.654731791143934</v>
      </c>
      <c r="F79" s="19">
        <v>0.3862977816353951</v>
      </c>
      <c r="G79" s="19"/>
      <c r="H79" s="4">
        <v>218</v>
      </c>
      <c r="I79" s="4"/>
      <c r="J79" s="1" t="s">
        <v>21</v>
      </c>
      <c r="K79" s="8">
        <v>18</v>
      </c>
      <c r="L79" s="1">
        <v>20</v>
      </c>
      <c r="M79" s="9">
        <v>20.5</v>
      </c>
      <c r="N79" s="8">
        <v>12.2</v>
      </c>
      <c r="O79" s="9">
        <v>-1.75</v>
      </c>
      <c r="P79" s="1"/>
      <c r="Q79" s="3">
        <v>11</v>
      </c>
      <c r="R79" s="3"/>
      <c r="S79">
        <f t="shared" si="4"/>
        <v>20.025</v>
      </c>
      <c r="T79">
        <f t="shared" si="5"/>
        <v>12.555</v>
      </c>
      <c r="U79" s="6">
        <v>-99</v>
      </c>
      <c r="V79" s="6">
        <v>-99</v>
      </c>
    </row>
    <row r="80" spans="1:22" ht="18" customHeight="1">
      <c r="A80" s="1">
        <f t="shared" si="3"/>
        <v>4</v>
      </c>
      <c r="B80" s="2">
        <v>89</v>
      </c>
      <c r="C80" s="1">
        <v>1</v>
      </c>
      <c r="D80" s="5">
        <v>32.37696556263766</v>
      </c>
      <c r="E80" s="5">
        <v>17.56108387271319</v>
      </c>
      <c r="F80" s="19">
        <v>0.3740540701331211</v>
      </c>
      <c r="G80" s="19"/>
      <c r="H80" s="4">
        <v>226</v>
      </c>
      <c r="I80" s="4"/>
      <c r="J80" s="1" t="s">
        <v>21</v>
      </c>
      <c r="K80" s="8">
        <v>18.5</v>
      </c>
      <c r="L80" s="1">
        <v>20</v>
      </c>
      <c r="M80" s="9">
        <v>20.4</v>
      </c>
      <c r="N80" s="8">
        <v>10.3</v>
      </c>
      <c r="O80" s="9">
        <v>-1.75</v>
      </c>
      <c r="P80" s="1"/>
      <c r="Q80" s="3">
        <v>11</v>
      </c>
      <c r="R80" s="3"/>
      <c r="S80">
        <f t="shared" si="4"/>
        <v>20.48875</v>
      </c>
      <c r="T80">
        <f t="shared" si="5"/>
        <v>11.146250000000002</v>
      </c>
      <c r="U80" s="6">
        <v>-99</v>
      </c>
      <c r="V80" s="6">
        <v>-99</v>
      </c>
    </row>
    <row r="81" spans="1:22" ht="18" customHeight="1">
      <c r="A81" s="1">
        <f t="shared" si="3"/>
        <v>4</v>
      </c>
      <c r="B81" s="2">
        <v>70</v>
      </c>
      <c r="C81" s="1">
        <v>1</v>
      </c>
      <c r="D81" s="5">
        <v>39.7944838532925</v>
      </c>
      <c r="E81" s="5">
        <v>19.60732654571592</v>
      </c>
      <c r="F81" s="19">
        <v>0.5546931458642225</v>
      </c>
      <c r="G81" s="19"/>
      <c r="H81" s="4">
        <v>199</v>
      </c>
      <c r="I81" s="4"/>
      <c r="J81" s="1" t="s">
        <v>20</v>
      </c>
      <c r="K81" s="8">
        <v>18.7</v>
      </c>
      <c r="L81" s="1"/>
      <c r="M81" s="8">
        <v>20.1</v>
      </c>
      <c r="N81" s="8">
        <v>11.5</v>
      </c>
      <c r="O81" s="1"/>
      <c r="P81" s="1"/>
      <c r="Q81" s="3">
        <v>11</v>
      </c>
      <c r="R81" s="3"/>
      <c r="S81">
        <f t="shared" si="4"/>
        <v>20.1</v>
      </c>
      <c r="T81">
        <f t="shared" si="5"/>
        <v>11.5</v>
      </c>
      <c r="U81" s="6">
        <v>2.895</v>
      </c>
      <c r="V81" s="6">
        <v>2.27</v>
      </c>
    </row>
    <row r="82" spans="1:22" ht="18" customHeight="1">
      <c r="A82" s="1">
        <f t="shared" si="3"/>
        <v>4</v>
      </c>
      <c r="B82" s="2">
        <v>66</v>
      </c>
      <c r="C82" s="1">
        <v>1</v>
      </c>
      <c r="D82" s="5">
        <v>34.818155477801795</v>
      </c>
      <c r="E82" s="5">
        <v>20.615384407085664</v>
      </c>
      <c r="F82" s="19">
        <v>0.46065206253136315</v>
      </c>
      <c r="G82" s="19"/>
      <c r="H82" s="4">
        <v>203</v>
      </c>
      <c r="I82" s="4"/>
      <c r="J82" s="1" t="s">
        <v>21</v>
      </c>
      <c r="K82" s="8">
        <v>20</v>
      </c>
      <c r="L82" s="1">
        <v>20</v>
      </c>
      <c r="M82" s="9">
        <v>17.75</v>
      </c>
      <c r="N82" s="9">
        <v>10</v>
      </c>
      <c r="O82" s="9">
        <v>-1.7</v>
      </c>
      <c r="P82" s="1"/>
      <c r="Q82" s="3">
        <v>11</v>
      </c>
      <c r="R82" s="3"/>
      <c r="S82">
        <f t="shared" si="4"/>
        <v>19.45</v>
      </c>
      <c r="T82">
        <f t="shared" si="5"/>
        <v>11.7</v>
      </c>
      <c r="U82" s="6">
        <v>-99</v>
      </c>
      <c r="V82" s="6">
        <v>-99</v>
      </c>
    </row>
    <row r="83" spans="1:22" ht="18" customHeight="1">
      <c r="A83" s="1">
        <f t="shared" si="3"/>
        <v>4</v>
      </c>
      <c r="B83" s="2">
        <v>67</v>
      </c>
      <c r="C83" s="1">
        <v>1</v>
      </c>
      <c r="D83" s="5">
        <v>34.11716735438879</v>
      </c>
      <c r="E83" s="5">
        <v>23.016303666715256</v>
      </c>
      <c r="F83" s="19">
        <v>0.29273869533950136</v>
      </c>
      <c r="G83" s="19"/>
      <c r="H83" s="4">
        <v>171</v>
      </c>
      <c r="I83" s="4"/>
      <c r="J83" s="1" t="s">
        <v>20</v>
      </c>
      <c r="K83" s="8">
        <v>19.6</v>
      </c>
      <c r="L83" s="1"/>
      <c r="M83" s="8">
        <v>19.2</v>
      </c>
      <c r="N83" s="8">
        <v>13.3</v>
      </c>
      <c r="O83" s="1"/>
      <c r="P83" s="1"/>
      <c r="Q83" s="3">
        <v>11</v>
      </c>
      <c r="R83" s="3"/>
      <c r="S83">
        <f t="shared" si="4"/>
        <v>19.2</v>
      </c>
      <c r="T83">
        <f t="shared" si="5"/>
        <v>13.3</v>
      </c>
      <c r="U83" s="6">
        <v>-99</v>
      </c>
      <c r="V83" s="6">
        <v>-99</v>
      </c>
    </row>
    <row r="84" spans="1:22" ht="18" customHeight="1">
      <c r="A84" s="1">
        <f t="shared" si="3"/>
        <v>4</v>
      </c>
      <c r="B84" s="2">
        <v>65</v>
      </c>
      <c r="C84" s="1">
        <v>1</v>
      </c>
      <c r="D84" s="5">
        <v>31.038843583393078</v>
      </c>
      <c r="E84" s="5">
        <v>24.228940665223128</v>
      </c>
      <c r="F84" s="19">
        <v>0.2843318776422987</v>
      </c>
      <c r="G84" s="19"/>
      <c r="H84" s="4">
        <v>198</v>
      </c>
      <c r="I84" s="4"/>
      <c r="J84" s="1" t="s">
        <v>20</v>
      </c>
      <c r="K84" s="8">
        <v>17.6</v>
      </c>
      <c r="L84" s="1"/>
      <c r="M84" s="8">
        <v>18.2</v>
      </c>
      <c r="N84" s="8">
        <v>10.6</v>
      </c>
      <c r="O84" s="1"/>
      <c r="P84" s="1"/>
      <c r="Q84" s="3">
        <v>11</v>
      </c>
      <c r="R84" s="3"/>
      <c r="S84">
        <f t="shared" si="4"/>
        <v>18.2</v>
      </c>
      <c r="T84">
        <f t="shared" si="5"/>
        <v>10.6</v>
      </c>
      <c r="U84" s="6">
        <v>-99</v>
      </c>
      <c r="V84" s="6">
        <v>-99</v>
      </c>
    </row>
    <row r="85" spans="1:22" ht="18" customHeight="1">
      <c r="A85" s="1">
        <f t="shared" si="3"/>
        <v>4</v>
      </c>
      <c r="B85" s="2">
        <v>69</v>
      </c>
      <c r="C85" s="1">
        <v>1</v>
      </c>
      <c r="D85" s="5">
        <v>38.4516292516597</v>
      </c>
      <c r="E85" s="5">
        <v>24.945278565638567</v>
      </c>
      <c r="F85" s="19">
        <v>0.47265789500799227</v>
      </c>
      <c r="G85" s="19"/>
      <c r="H85" s="4">
        <v>341</v>
      </c>
      <c r="I85" s="4"/>
      <c r="J85" s="1" t="s">
        <v>20</v>
      </c>
      <c r="K85" s="8">
        <v>19.9</v>
      </c>
      <c r="L85" s="1"/>
      <c r="M85" s="8">
        <v>23.5</v>
      </c>
      <c r="N85" s="8">
        <v>12.6</v>
      </c>
      <c r="O85" s="1"/>
      <c r="P85" s="1"/>
      <c r="Q85" s="3">
        <v>11</v>
      </c>
      <c r="R85" s="3"/>
      <c r="S85">
        <f t="shared" si="4"/>
        <v>23.5</v>
      </c>
      <c r="T85">
        <f t="shared" si="5"/>
        <v>12.6</v>
      </c>
      <c r="U85" s="6">
        <v>-99</v>
      </c>
      <c r="V85" s="6">
        <v>-99</v>
      </c>
    </row>
    <row r="86" spans="1:22" ht="18" customHeight="1">
      <c r="A86" s="1">
        <f t="shared" si="3"/>
        <v>4</v>
      </c>
      <c r="B86" s="2">
        <v>68</v>
      </c>
      <c r="C86" s="1">
        <v>1</v>
      </c>
      <c r="D86" s="5">
        <v>34.821840630791854</v>
      </c>
      <c r="E86" s="5">
        <v>26.418490471856682</v>
      </c>
      <c r="F86" s="19">
        <v>0.2831400967086753</v>
      </c>
      <c r="G86" s="19"/>
      <c r="H86" s="4">
        <v>219</v>
      </c>
      <c r="I86" s="4"/>
      <c r="J86" s="1" t="s">
        <v>21</v>
      </c>
      <c r="K86" s="8">
        <v>18</v>
      </c>
      <c r="L86" s="1">
        <v>20</v>
      </c>
      <c r="M86" s="9">
        <v>19.9</v>
      </c>
      <c r="N86" s="9">
        <v>12.2</v>
      </c>
      <c r="O86" s="9">
        <v>-1.75</v>
      </c>
      <c r="P86" s="1"/>
      <c r="Q86" s="3">
        <v>11</v>
      </c>
      <c r="R86" s="3"/>
      <c r="S86">
        <f t="shared" si="4"/>
        <v>19.485</v>
      </c>
      <c r="T86">
        <f t="shared" si="5"/>
        <v>12.555</v>
      </c>
      <c r="U86" s="6">
        <v>3.45</v>
      </c>
      <c r="V86" s="6">
        <v>2.115</v>
      </c>
    </row>
    <row r="87" spans="1:22" ht="18" customHeight="1">
      <c r="A87" s="1">
        <f t="shared" si="3"/>
        <v>4</v>
      </c>
      <c r="B87" s="2">
        <v>64</v>
      </c>
      <c r="C87" s="1">
        <v>1</v>
      </c>
      <c r="D87" s="5">
        <v>31.330918100055033</v>
      </c>
      <c r="E87" s="5">
        <v>28.58255235551089</v>
      </c>
      <c r="F87" s="19">
        <v>0.1812277662520794</v>
      </c>
      <c r="G87" s="19"/>
      <c r="H87" s="4">
        <v>196</v>
      </c>
      <c r="I87" s="4"/>
      <c r="J87" s="1" t="s">
        <v>21</v>
      </c>
      <c r="K87" s="8">
        <v>20</v>
      </c>
      <c r="L87" s="1">
        <v>20</v>
      </c>
      <c r="M87" s="9">
        <v>18.1</v>
      </c>
      <c r="N87" s="9">
        <v>11.25</v>
      </c>
      <c r="O87" s="9">
        <v>-1.6</v>
      </c>
      <c r="P87" s="1"/>
      <c r="Q87" s="3">
        <v>11</v>
      </c>
      <c r="R87" s="3"/>
      <c r="S87">
        <f t="shared" si="4"/>
        <v>19.700000000000003</v>
      </c>
      <c r="T87">
        <f t="shared" si="5"/>
        <v>12.85</v>
      </c>
      <c r="U87" s="6">
        <v>-99</v>
      </c>
      <c r="V87" s="6">
        <v>-99</v>
      </c>
    </row>
    <row r="88" spans="1:22" ht="18" customHeight="1">
      <c r="A88" s="1">
        <f t="shared" si="3"/>
        <v>4</v>
      </c>
      <c r="B88" s="2">
        <v>71</v>
      </c>
      <c r="C88" s="1">
        <v>1</v>
      </c>
      <c r="D88" s="5">
        <v>39.45664800155359</v>
      </c>
      <c r="E88" s="5">
        <v>30.25885299409359</v>
      </c>
      <c r="F88" s="19">
        <v>0.4453290740852104</v>
      </c>
      <c r="G88" s="19"/>
      <c r="H88" s="4">
        <v>219</v>
      </c>
      <c r="I88" s="4"/>
      <c r="J88" s="1" t="s">
        <v>21</v>
      </c>
      <c r="K88" s="8">
        <v>20</v>
      </c>
      <c r="L88" s="1">
        <v>20</v>
      </c>
      <c r="M88" s="9">
        <v>18.75</v>
      </c>
      <c r="N88" s="9">
        <v>11.25</v>
      </c>
      <c r="O88" s="9">
        <v>-1.6</v>
      </c>
      <c r="P88" s="1"/>
      <c r="Q88" s="3">
        <v>11</v>
      </c>
      <c r="R88" s="3"/>
      <c r="S88">
        <f t="shared" si="4"/>
        <v>20.35</v>
      </c>
      <c r="T88">
        <f t="shared" si="5"/>
        <v>12.85</v>
      </c>
      <c r="U88" s="6">
        <v>-99</v>
      </c>
      <c r="V88" s="6">
        <v>-99</v>
      </c>
    </row>
    <row r="89" spans="1:22" ht="18" customHeight="1">
      <c r="A89" s="1">
        <f t="shared" si="3"/>
        <v>4</v>
      </c>
      <c r="B89" s="2">
        <v>41</v>
      </c>
      <c r="C89" s="1">
        <v>1</v>
      </c>
      <c r="D89" s="5">
        <v>35.25406194722634</v>
      </c>
      <c r="E89" s="5">
        <v>31.392935868414792</v>
      </c>
      <c r="F89" s="19">
        <v>0.33958433139742816</v>
      </c>
      <c r="G89" s="19"/>
      <c r="H89" s="4">
        <v>168</v>
      </c>
      <c r="I89" s="4"/>
      <c r="J89" s="1" t="s">
        <v>21</v>
      </c>
      <c r="K89" s="8">
        <v>20</v>
      </c>
      <c r="L89" s="1">
        <v>20</v>
      </c>
      <c r="M89" s="9">
        <v>14.4</v>
      </c>
      <c r="N89" s="9">
        <v>10.25</v>
      </c>
      <c r="O89" s="9">
        <v>-1.5</v>
      </c>
      <c r="P89" s="1"/>
      <c r="Q89" s="3">
        <v>11</v>
      </c>
      <c r="R89" s="3"/>
      <c r="S89">
        <f t="shared" si="4"/>
        <v>15.9</v>
      </c>
      <c r="T89">
        <f t="shared" si="5"/>
        <v>11.75</v>
      </c>
      <c r="U89" s="6">
        <v>-99</v>
      </c>
      <c r="V89" s="6">
        <v>-99</v>
      </c>
    </row>
    <row r="90" spans="1:22" ht="18" customHeight="1">
      <c r="A90" s="1">
        <f t="shared" si="3"/>
        <v>4</v>
      </c>
      <c r="B90" s="2">
        <v>40</v>
      </c>
      <c r="C90" s="1">
        <v>1</v>
      </c>
      <c r="D90" s="5">
        <v>31.81800886302852</v>
      </c>
      <c r="E90" s="5">
        <v>33.11878667725505</v>
      </c>
      <c r="F90" s="19">
        <v>0.25963503765655094</v>
      </c>
      <c r="G90" s="19"/>
      <c r="H90" s="4">
        <v>228</v>
      </c>
      <c r="I90" s="4"/>
      <c r="J90" s="1" t="s">
        <v>21</v>
      </c>
      <c r="K90" s="8">
        <v>20</v>
      </c>
      <c r="L90" s="1">
        <v>20</v>
      </c>
      <c r="M90" s="9">
        <v>18.5</v>
      </c>
      <c r="N90" s="9">
        <v>9.2</v>
      </c>
      <c r="O90" s="9">
        <v>-1.75</v>
      </c>
      <c r="P90" s="1"/>
      <c r="Q90" s="3">
        <v>11</v>
      </c>
      <c r="R90" s="3"/>
      <c r="S90">
        <f t="shared" si="4"/>
        <v>20.25</v>
      </c>
      <c r="T90">
        <f t="shared" si="5"/>
        <v>10.95</v>
      </c>
      <c r="U90" s="6">
        <v>-99</v>
      </c>
      <c r="V90" s="6">
        <v>-99</v>
      </c>
    </row>
    <row r="91" spans="1:22" ht="18" customHeight="1">
      <c r="A91" s="1">
        <f t="shared" si="3"/>
        <v>4</v>
      </c>
      <c r="B91" s="2">
        <v>43</v>
      </c>
      <c r="C91" s="1">
        <v>1</v>
      </c>
      <c r="D91" s="5">
        <v>39.732470685460136</v>
      </c>
      <c r="E91" s="5">
        <v>33.57961748171246</v>
      </c>
      <c r="F91" s="19">
        <v>0.45677235849649656</v>
      </c>
      <c r="G91" s="19"/>
      <c r="H91" s="4">
        <v>254</v>
      </c>
      <c r="I91" s="4"/>
      <c r="J91" s="1" t="s">
        <v>21</v>
      </c>
      <c r="K91" s="8">
        <v>20</v>
      </c>
      <c r="L91" s="1">
        <v>20</v>
      </c>
      <c r="M91" s="20">
        <v>20.2</v>
      </c>
      <c r="N91" s="9">
        <v>9</v>
      </c>
      <c r="O91" s="9">
        <v>-1.5</v>
      </c>
      <c r="P91" s="1"/>
      <c r="Q91" s="3">
        <v>11</v>
      </c>
      <c r="R91" s="3" t="s">
        <v>50</v>
      </c>
      <c r="S91">
        <v>20.2</v>
      </c>
      <c r="T91">
        <f t="shared" si="5"/>
        <v>10.5</v>
      </c>
      <c r="U91" s="6">
        <v>4.075</v>
      </c>
      <c r="V91" s="6">
        <v>3.43</v>
      </c>
    </row>
    <row r="92" spans="1:22" ht="18" customHeight="1">
      <c r="A92" s="1">
        <f t="shared" si="3"/>
        <v>4</v>
      </c>
      <c r="B92" s="2">
        <v>39</v>
      </c>
      <c r="C92" s="1">
        <v>1</v>
      </c>
      <c r="D92" s="5">
        <v>30.736869224768114</v>
      </c>
      <c r="E92" s="5">
        <v>35.1199214158649</v>
      </c>
      <c r="F92" s="19">
        <v>0.1647666137265426</v>
      </c>
      <c r="G92" s="19"/>
      <c r="H92" s="4">
        <v>216</v>
      </c>
      <c r="I92" s="4"/>
      <c r="J92" s="1" t="s">
        <v>21</v>
      </c>
      <c r="K92" s="8">
        <v>20</v>
      </c>
      <c r="L92" s="1">
        <v>20</v>
      </c>
      <c r="M92" s="9">
        <v>19.75</v>
      </c>
      <c r="N92" s="9">
        <v>12</v>
      </c>
      <c r="O92" s="9">
        <v>-2</v>
      </c>
      <c r="P92" s="1"/>
      <c r="Q92" s="3">
        <v>11</v>
      </c>
      <c r="R92" s="3"/>
      <c r="S92">
        <f t="shared" si="4"/>
        <v>21.75</v>
      </c>
      <c r="T92">
        <f t="shared" si="5"/>
        <v>14</v>
      </c>
      <c r="U92" s="6">
        <v>-99</v>
      </c>
      <c r="V92" s="6">
        <v>-99</v>
      </c>
    </row>
    <row r="93" spans="1:22" ht="18" customHeight="1">
      <c r="A93" s="1">
        <f t="shared" si="3"/>
        <v>4</v>
      </c>
      <c r="B93" s="2">
        <v>42</v>
      </c>
      <c r="C93" s="1">
        <v>1</v>
      </c>
      <c r="D93" s="5">
        <v>38.465668628887556</v>
      </c>
      <c r="E93" s="5">
        <v>38.967432489251834</v>
      </c>
      <c r="F93" s="19">
        <v>0.4050998643234468</v>
      </c>
      <c r="G93" s="19"/>
      <c r="H93" s="4">
        <v>323</v>
      </c>
      <c r="I93" s="4"/>
      <c r="J93" s="1" t="s">
        <v>21</v>
      </c>
      <c r="K93" s="8">
        <v>20</v>
      </c>
      <c r="L93" s="1">
        <v>20</v>
      </c>
      <c r="M93" s="9">
        <v>22.5</v>
      </c>
      <c r="N93" s="9">
        <v>9.5</v>
      </c>
      <c r="O93" s="9">
        <v>-1.7</v>
      </c>
      <c r="P93" s="1"/>
      <c r="Q93" s="3">
        <v>11</v>
      </c>
      <c r="R93" s="3"/>
      <c r="S93">
        <f t="shared" si="4"/>
        <v>24.2</v>
      </c>
      <c r="T93">
        <f t="shared" si="5"/>
        <v>11.2</v>
      </c>
      <c r="U93" s="6">
        <v>-99</v>
      </c>
      <c r="V93" s="6">
        <v>-99</v>
      </c>
    </row>
    <row r="94" spans="1:22" ht="18" customHeight="1">
      <c r="A94" s="1">
        <f t="shared" si="3"/>
        <v>4</v>
      </c>
      <c r="B94" s="2">
        <v>15</v>
      </c>
      <c r="C94" s="1">
        <v>1</v>
      </c>
      <c r="D94" s="5">
        <v>31.574413755637885</v>
      </c>
      <c r="E94" s="5">
        <v>39.58554624885794</v>
      </c>
      <c r="F94" s="19">
        <v>0.12931467290718504</v>
      </c>
      <c r="G94" s="19"/>
      <c r="H94" s="4">
        <v>210</v>
      </c>
      <c r="I94" s="4"/>
      <c r="J94" s="1" t="s">
        <v>21</v>
      </c>
      <c r="K94" s="8">
        <v>20</v>
      </c>
      <c r="L94" s="1">
        <v>20</v>
      </c>
      <c r="M94" s="9">
        <v>16</v>
      </c>
      <c r="N94" s="9">
        <v>8.75</v>
      </c>
      <c r="O94" s="9">
        <v>-1.75</v>
      </c>
      <c r="P94" s="1"/>
      <c r="Q94" s="3">
        <v>11</v>
      </c>
      <c r="R94" s="3"/>
      <c r="S94">
        <f t="shared" si="4"/>
        <v>17.75</v>
      </c>
      <c r="T94">
        <f t="shared" si="5"/>
        <v>10.5</v>
      </c>
      <c r="U94" s="6">
        <v>-99</v>
      </c>
      <c r="V94" s="6">
        <v>-99</v>
      </c>
    </row>
    <row r="95" spans="1:22" ht="18" customHeight="1">
      <c r="A95" s="1">
        <f t="shared" si="3"/>
        <v>4</v>
      </c>
      <c r="B95" s="2">
        <v>16</v>
      </c>
      <c r="C95" s="1">
        <v>1</v>
      </c>
      <c r="D95" s="5">
        <v>34.0658593372886</v>
      </c>
      <c r="E95" s="5">
        <v>42.32956872042179</v>
      </c>
      <c r="F95" s="19">
        <v>0.168369045677864</v>
      </c>
      <c r="G95" s="19"/>
      <c r="H95" s="4">
        <v>238</v>
      </c>
      <c r="I95" s="4"/>
      <c r="J95" s="1" t="s">
        <v>21</v>
      </c>
      <c r="K95" s="8">
        <v>20</v>
      </c>
      <c r="L95" s="1">
        <v>20</v>
      </c>
      <c r="M95" s="9">
        <v>19.75</v>
      </c>
      <c r="N95" s="9">
        <v>8.5</v>
      </c>
      <c r="O95" s="9">
        <v>-1.5</v>
      </c>
      <c r="P95" s="1"/>
      <c r="Q95" s="3">
        <v>11</v>
      </c>
      <c r="R95" s="3"/>
      <c r="S95">
        <f t="shared" si="4"/>
        <v>21.25</v>
      </c>
      <c r="T95">
        <f t="shared" si="5"/>
        <v>10</v>
      </c>
      <c r="U95" s="6">
        <v>-99</v>
      </c>
      <c r="V95" s="6">
        <v>-99</v>
      </c>
    </row>
    <row r="96" spans="1:22" ht="18" customHeight="1">
      <c r="A96" s="1">
        <f t="shared" si="3"/>
        <v>4</v>
      </c>
      <c r="B96" s="2">
        <v>14</v>
      </c>
      <c r="C96" s="1">
        <v>1</v>
      </c>
      <c r="D96" s="5">
        <v>31.0352831545485</v>
      </c>
      <c r="E96" s="5">
        <v>44.00195149876319</v>
      </c>
      <c r="F96" s="19">
        <v>0.17698633945040324</v>
      </c>
      <c r="G96" s="19"/>
      <c r="H96" s="4">
        <v>251</v>
      </c>
      <c r="I96" s="4"/>
      <c r="J96" s="1" t="s">
        <v>21</v>
      </c>
      <c r="K96" s="8">
        <v>20</v>
      </c>
      <c r="L96" s="1">
        <v>20</v>
      </c>
      <c r="M96" s="18">
        <v>21.5</v>
      </c>
      <c r="N96" s="9">
        <v>10.25</v>
      </c>
      <c r="O96" s="18">
        <v>-0.8</v>
      </c>
      <c r="P96" s="1"/>
      <c r="Q96" s="3">
        <v>11</v>
      </c>
      <c r="R96" s="3"/>
      <c r="S96">
        <f t="shared" si="4"/>
        <v>22.3</v>
      </c>
      <c r="T96">
        <f t="shared" si="5"/>
        <v>11.05</v>
      </c>
      <c r="U96" s="6">
        <v>3.505</v>
      </c>
      <c r="V96" s="6">
        <v>3.715</v>
      </c>
    </row>
    <row r="97" spans="1:22" ht="18" customHeight="1">
      <c r="A97" s="1">
        <f t="shared" si="3"/>
        <v>4</v>
      </c>
      <c r="B97" s="2">
        <v>19</v>
      </c>
      <c r="C97" s="1">
        <v>1</v>
      </c>
      <c r="D97" s="5">
        <v>38.37925804608031</v>
      </c>
      <c r="E97" s="5">
        <v>44.69719378210234</v>
      </c>
      <c r="F97" s="19">
        <v>0.3669735645771329</v>
      </c>
      <c r="G97" s="19"/>
      <c r="H97" s="4">
        <v>271</v>
      </c>
      <c r="I97" s="4"/>
      <c r="J97" s="1" t="s">
        <v>21</v>
      </c>
      <c r="K97" s="8">
        <v>20</v>
      </c>
      <c r="L97" s="1">
        <v>20</v>
      </c>
      <c r="M97" s="9">
        <v>19.7</v>
      </c>
      <c r="N97" s="9">
        <v>8.75</v>
      </c>
      <c r="O97" s="9">
        <v>-2</v>
      </c>
      <c r="P97" s="1"/>
      <c r="Q97" s="3">
        <v>11</v>
      </c>
      <c r="R97" s="3"/>
      <c r="S97">
        <f t="shared" si="4"/>
        <v>21.7</v>
      </c>
      <c r="T97">
        <f t="shared" si="5"/>
        <v>10.75</v>
      </c>
      <c r="U97" s="6">
        <v>-99</v>
      </c>
      <c r="V97" s="6">
        <v>-99</v>
      </c>
    </row>
    <row r="98" spans="1:22" ht="18" customHeight="1">
      <c r="A98" s="1">
        <f t="shared" si="3"/>
        <v>4</v>
      </c>
      <c r="B98" s="2">
        <v>17</v>
      </c>
      <c r="C98" s="1">
        <v>1</v>
      </c>
      <c r="D98" s="5">
        <v>31.81993839208399</v>
      </c>
      <c r="E98" s="5">
        <v>47.07850368022189</v>
      </c>
      <c r="F98" s="19">
        <v>0.12319016233436922</v>
      </c>
      <c r="G98" s="19"/>
      <c r="H98" s="4">
        <v>283</v>
      </c>
      <c r="I98" s="4"/>
      <c r="J98" s="1" t="s">
        <v>21</v>
      </c>
      <c r="K98" s="8">
        <v>20</v>
      </c>
      <c r="L98" s="1">
        <v>20</v>
      </c>
      <c r="M98" s="9">
        <v>21.1</v>
      </c>
      <c r="N98" s="9">
        <v>10.5</v>
      </c>
      <c r="O98" s="18">
        <v>-0.75</v>
      </c>
      <c r="P98" s="1"/>
      <c r="Q98" s="3">
        <v>11</v>
      </c>
      <c r="R98" s="3"/>
      <c r="S98">
        <f t="shared" si="4"/>
        <v>21.85</v>
      </c>
      <c r="T98">
        <f t="shared" si="5"/>
        <v>11.25</v>
      </c>
      <c r="U98" s="6">
        <v>-99</v>
      </c>
      <c r="V98" s="6">
        <v>-99</v>
      </c>
    </row>
    <row r="99" spans="1:22" ht="18" customHeight="1">
      <c r="A99" s="1">
        <f t="shared" si="3"/>
        <v>4</v>
      </c>
      <c r="B99" s="2">
        <v>18</v>
      </c>
      <c r="C99" s="1">
        <v>1</v>
      </c>
      <c r="D99" s="5">
        <v>36.07517071318173</v>
      </c>
      <c r="E99" s="5">
        <v>48.97276582364365</v>
      </c>
      <c r="F99" s="19">
        <v>0.20435297570668073</v>
      </c>
      <c r="G99" s="19"/>
      <c r="H99" s="4">
        <v>216</v>
      </c>
      <c r="I99" s="4"/>
      <c r="J99" s="1" t="s">
        <v>21</v>
      </c>
      <c r="K99" s="8">
        <v>20</v>
      </c>
      <c r="L99" s="1">
        <v>20</v>
      </c>
      <c r="M99" s="9">
        <v>17.3</v>
      </c>
      <c r="N99" s="9">
        <v>8.25</v>
      </c>
      <c r="O99" s="9">
        <v>-1</v>
      </c>
      <c r="P99" s="1"/>
      <c r="Q99" s="3">
        <v>11</v>
      </c>
      <c r="R99" s="3"/>
      <c r="S99">
        <f t="shared" si="4"/>
        <v>18.3</v>
      </c>
      <c r="T99">
        <f t="shared" si="5"/>
        <v>9.25</v>
      </c>
      <c r="U99" s="6">
        <v>-99</v>
      </c>
      <c r="V99" s="6">
        <v>-99</v>
      </c>
    </row>
    <row r="100" spans="1:22" ht="18" customHeight="1">
      <c r="A100" s="1">
        <f t="shared" si="3"/>
        <v>5</v>
      </c>
      <c r="B100" s="2">
        <v>109</v>
      </c>
      <c r="C100" s="1">
        <v>1</v>
      </c>
      <c r="D100" s="5">
        <v>41.853962659385154</v>
      </c>
      <c r="E100" s="5">
        <v>1.9693953008052174</v>
      </c>
      <c r="F100" s="19">
        <v>0.6493042635626851</v>
      </c>
      <c r="G100" s="19"/>
      <c r="H100" s="4">
        <v>269</v>
      </c>
      <c r="I100" s="4"/>
      <c r="J100" s="1" t="s">
        <v>20</v>
      </c>
      <c r="K100" s="8">
        <v>20.1</v>
      </c>
      <c r="L100" s="1"/>
      <c r="M100" s="9">
        <v>20.9</v>
      </c>
      <c r="N100" s="9">
        <v>8.8</v>
      </c>
      <c r="O100" s="9"/>
      <c r="P100" s="1"/>
      <c r="Q100" s="3">
        <v>11</v>
      </c>
      <c r="R100" s="3"/>
      <c r="S100">
        <f t="shared" si="4"/>
        <v>20.9</v>
      </c>
      <c r="T100">
        <f t="shared" si="5"/>
        <v>8.8</v>
      </c>
      <c r="U100" s="6">
        <v>-99</v>
      </c>
      <c r="V100" s="6">
        <v>-99</v>
      </c>
    </row>
    <row r="101" spans="1:22" ht="18" customHeight="1">
      <c r="A101" s="1">
        <f t="shared" si="3"/>
        <v>5</v>
      </c>
      <c r="B101" s="2">
        <v>110</v>
      </c>
      <c r="C101" s="1">
        <v>1</v>
      </c>
      <c r="D101" s="5">
        <v>46.57135954441256</v>
      </c>
      <c r="E101" s="5">
        <v>5.133805917260335</v>
      </c>
      <c r="F101" s="19">
        <v>0.7050322500929093</v>
      </c>
      <c r="G101" s="19"/>
      <c r="H101" s="4">
        <v>252</v>
      </c>
      <c r="I101" s="4"/>
      <c r="J101" s="1" t="s">
        <v>21</v>
      </c>
      <c r="K101" s="8">
        <v>20</v>
      </c>
      <c r="L101" s="1">
        <v>20</v>
      </c>
      <c r="M101" s="18">
        <v>20</v>
      </c>
      <c r="N101" s="9">
        <v>7.8</v>
      </c>
      <c r="O101" s="9">
        <v>-1.5</v>
      </c>
      <c r="P101" s="1"/>
      <c r="Q101" s="3">
        <v>11</v>
      </c>
      <c r="R101" s="3"/>
      <c r="S101">
        <f t="shared" si="4"/>
        <v>21.5</v>
      </c>
      <c r="T101">
        <f t="shared" si="5"/>
        <v>9.3</v>
      </c>
      <c r="U101" s="6">
        <v>5.145</v>
      </c>
      <c r="V101" s="6">
        <v>4.945</v>
      </c>
    </row>
    <row r="102" spans="1:22" ht="18" customHeight="1">
      <c r="A102" s="1">
        <f t="shared" si="3"/>
        <v>5</v>
      </c>
      <c r="B102" s="2">
        <v>93</v>
      </c>
      <c r="C102" s="1">
        <v>1</v>
      </c>
      <c r="D102" s="5">
        <v>43.21540395293374</v>
      </c>
      <c r="E102" s="5">
        <v>8.351531030084299</v>
      </c>
      <c r="F102" s="19">
        <v>0.6654455214017752</v>
      </c>
      <c r="G102" s="19"/>
      <c r="H102" s="4">
        <v>268</v>
      </c>
      <c r="I102" s="4"/>
      <c r="J102" s="1" t="s">
        <v>21</v>
      </c>
      <c r="K102" s="8">
        <v>20</v>
      </c>
      <c r="L102" s="1">
        <v>20</v>
      </c>
      <c r="M102" s="9">
        <v>19</v>
      </c>
      <c r="N102" s="9">
        <v>7.25</v>
      </c>
      <c r="O102" s="9">
        <v>-1.7</v>
      </c>
      <c r="P102" s="1"/>
      <c r="Q102" s="3">
        <v>11</v>
      </c>
      <c r="R102" s="3"/>
      <c r="S102">
        <f t="shared" si="4"/>
        <v>20.7</v>
      </c>
      <c r="T102">
        <f t="shared" si="5"/>
        <v>8.95</v>
      </c>
      <c r="U102" s="6">
        <v>-99</v>
      </c>
      <c r="V102" s="6">
        <v>-99</v>
      </c>
    </row>
    <row r="103" spans="1:22" ht="18" customHeight="1">
      <c r="A103" s="1">
        <f t="shared" si="3"/>
        <v>5</v>
      </c>
      <c r="B103" s="2">
        <v>94</v>
      </c>
      <c r="C103" s="1">
        <v>1</v>
      </c>
      <c r="D103" s="5">
        <v>41.95871468358446</v>
      </c>
      <c r="E103" s="5">
        <v>13.538723557546799</v>
      </c>
      <c r="F103" s="19">
        <v>0.6168959197305658</v>
      </c>
      <c r="G103" s="19"/>
      <c r="H103" s="4">
        <v>277</v>
      </c>
      <c r="I103" s="4"/>
      <c r="J103" s="1" t="s">
        <v>21</v>
      </c>
      <c r="K103" s="8">
        <v>20</v>
      </c>
      <c r="L103" s="1">
        <v>20</v>
      </c>
      <c r="M103" s="9">
        <v>20.25</v>
      </c>
      <c r="N103" s="9">
        <v>10.75</v>
      </c>
      <c r="O103" s="9">
        <v>-1.25</v>
      </c>
      <c r="P103" s="1"/>
      <c r="Q103" s="3">
        <v>11</v>
      </c>
      <c r="R103" s="3"/>
      <c r="S103">
        <f t="shared" si="4"/>
        <v>21.5</v>
      </c>
      <c r="T103">
        <f t="shared" si="5"/>
        <v>12</v>
      </c>
      <c r="U103" s="6">
        <v>-99</v>
      </c>
      <c r="V103" s="6">
        <v>-99</v>
      </c>
    </row>
    <row r="104" spans="1:22" ht="18" customHeight="1">
      <c r="A104" s="1">
        <f t="shared" si="3"/>
        <v>5</v>
      </c>
      <c r="B104" s="2">
        <v>74</v>
      </c>
      <c r="C104" s="1">
        <v>1</v>
      </c>
      <c r="D104" s="5">
        <v>45.01177662175011</v>
      </c>
      <c r="E104" s="5">
        <v>17.47821472559059</v>
      </c>
      <c r="F104" s="19">
        <v>0.6295375874955974</v>
      </c>
      <c r="G104" s="19"/>
      <c r="H104" s="4">
        <v>265</v>
      </c>
      <c r="I104" s="4"/>
      <c r="J104" s="1" t="s">
        <v>21</v>
      </c>
      <c r="K104" s="8">
        <v>20</v>
      </c>
      <c r="L104" s="1">
        <v>20</v>
      </c>
      <c r="M104" s="9">
        <v>19.25</v>
      </c>
      <c r="N104" s="9">
        <v>9.3</v>
      </c>
      <c r="O104" s="9">
        <v>-1.5</v>
      </c>
      <c r="P104" s="1"/>
      <c r="Q104" s="3">
        <v>11</v>
      </c>
      <c r="R104" s="3"/>
      <c r="S104">
        <f t="shared" si="4"/>
        <v>20.75</v>
      </c>
      <c r="T104">
        <f t="shared" si="5"/>
        <v>10.8</v>
      </c>
      <c r="U104" s="6">
        <v>-99</v>
      </c>
      <c r="V104" s="6">
        <v>-99</v>
      </c>
    </row>
    <row r="105" spans="1:22" ht="18" customHeight="1">
      <c r="A105" s="1">
        <f t="shared" si="3"/>
        <v>5</v>
      </c>
      <c r="B105" s="2">
        <v>73</v>
      </c>
      <c r="C105" s="1">
        <v>1</v>
      </c>
      <c r="D105" s="5">
        <v>45.68614183522783</v>
      </c>
      <c r="E105" s="5">
        <v>23.30085609346454</v>
      </c>
      <c r="F105" s="19">
        <v>0.5969074642303431</v>
      </c>
      <c r="G105" s="19"/>
      <c r="H105" s="4">
        <v>225</v>
      </c>
      <c r="I105" s="4"/>
      <c r="J105" s="1" t="s">
        <v>21</v>
      </c>
      <c r="K105" s="8">
        <v>20</v>
      </c>
      <c r="L105" s="1">
        <v>20</v>
      </c>
      <c r="M105" s="9">
        <v>18</v>
      </c>
      <c r="N105" s="9">
        <v>9.5</v>
      </c>
      <c r="O105" s="9">
        <v>-1.25</v>
      </c>
      <c r="P105" s="1"/>
      <c r="Q105" s="3">
        <v>11</v>
      </c>
      <c r="R105" s="3"/>
      <c r="S105">
        <f t="shared" si="4"/>
        <v>19.25</v>
      </c>
      <c r="T105">
        <f t="shared" si="5"/>
        <v>10.75</v>
      </c>
      <c r="U105" s="6">
        <v>-99</v>
      </c>
      <c r="V105" s="6">
        <v>-99</v>
      </c>
    </row>
    <row r="106" spans="1:22" ht="18" customHeight="1">
      <c r="A106" s="1">
        <f t="shared" si="3"/>
        <v>5</v>
      </c>
      <c r="B106" s="2">
        <v>72</v>
      </c>
      <c r="C106" s="1">
        <v>1</v>
      </c>
      <c r="D106" s="5">
        <v>43.79162675233381</v>
      </c>
      <c r="E106" s="5">
        <v>28.83800332072688</v>
      </c>
      <c r="F106" s="19">
        <v>0.648637009552963</v>
      </c>
      <c r="G106" s="19"/>
      <c r="H106" s="4">
        <v>282</v>
      </c>
      <c r="I106" s="4"/>
      <c r="J106" s="1" t="s">
        <v>21</v>
      </c>
      <c r="K106" s="8">
        <v>20</v>
      </c>
      <c r="L106" s="1">
        <v>20</v>
      </c>
      <c r="M106" s="9">
        <v>21.5</v>
      </c>
      <c r="N106" s="9">
        <v>9.9</v>
      </c>
      <c r="O106" s="18">
        <v>-0.4</v>
      </c>
      <c r="P106" s="1"/>
      <c r="Q106" s="3">
        <v>11</v>
      </c>
      <c r="R106" s="3" t="s">
        <v>56</v>
      </c>
      <c r="S106">
        <v>23.3</v>
      </c>
      <c r="T106">
        <f t="shared" si="5"/>
        <v>10.3</v>
      </c>
      <c r="U106" s="6">
        <v>4.76</v>
      </c>
      <c r="V106" s="6">
        <v>3.555</v>
      </c>
    </row>
    <row r="107" spans="1:22" ht="18" customHeight="1">
      <c r="A107" s="1">
        <f t="shared" si="3"/>
        <v>5</v>
      </c>
      <c r="B107" s="2">
        <v>44</v>
      </c>
      <c r="C107" s="1">
        <v>1</v>
      </c>
      <c r="D107" s="5">
        <v>43.169178554267525</v>
      </c>
      <c r="E107" s="5">
        <v>32.19570672541715</v>
      </c>
      <c r="F107" s="19">
        <v>0.5976323779727576</v>
      </c>
      <c r="G107" s="19"/>
      <c r="H107" s="4">
        <v>245</v>
      </c>
      <c r="I107" s="4"/>
      <c r="J107" s="1" t="s">
        <v>21</v>
      </c>
      <c r="K107" s="8">
        <v>20</v>
      </c>
      <c r="L107" s="1">
        <v>20</v>
      </c>
      <c r="M107" s="9">
        <v>20</v>
      </c>
      <c r="N107" s="9">
        <v>10.5</v>
      </c>
      <c r="O107" s="9">
        <v>-1.5</v>
      </c>
      <c r="P107" s="1"/>
      <c r="Q107" s="3">
        <v>11</v>
      </c>
      <c r="R107" s="3" t="s">
        <v>23</v>
      </c>
      <c r="S107">
        <f t="shared" si="4"/>
        <v>21.5</v>
      </c>
      <c r="T107">
        <f t="shared" si="5"/>
        <v>12</v>
      </c>
      <c r="U107" s="6">
        <v>-99</v>
      </c>
      <c r="V107" s="6">
        <v>-99</v>
      </c>
    </row>
    <row r="108" spans="1:22" ht="18" customHeight="1">
      <c r="A108" s="1">
        <f t="shared" si="3"/>
        <v>5</v>
      </c>
      <c r="B108" s="2">
        <v>45</v>
      </c>
      <c r="C108" s="1">
        <v>1</v>
      </c>
      <c r="D108" s="5">
        <v>43.44971234038228</v>
      </c>
      <c r="E108" s="5">
        <v>36.38213889161747</v>
      </c>
      <c r="F108" s="19">
        <v>0.5513628711916311</v>
      </c>
      <c r="G108" s="19"/>
      <c r="H108" s="4">
        <v>298</v>
      </c>
      <c r="I108" s="4"/>
      <c r="J108" s="1" t="s">
        <v>21</v>
      </c>
      <c r="K108" s="8">
        <v>20</v>
      </c>
      <c r="L108" s="1">
        <v>20</v>
      </c>
      <c r="M108" s="9">
        <v>19.5</v>
      </c>
      <c r="N108" s="9">
        <v>7.5</v>
      </c>
      <c r="O108" s="9">
        <v>-0.5</v>
      </c>
      <c r="P108" s="1">
        <v>1.3</v>
      </c>
      <c r="Q108" s="3">
        <v>11</v>
      </c>
      <c r="R108" s="3"/>
      <c r="S108">
        <f t="shared" si="4"/>
        <v>21.3</v>
      </c>
      <c r="T108">
        <f t="shared" si="5"/>
        <v>9.3</v>
      </c>
      <c r="U108" s="6">
        <v>-99</v>
      </c>
      <c r="V108" s="6">
        <v>-99</v>
      </c>
    </row>
    <row r="109" spans="1:22" ht="18" customHeight="1">
      <c r="A109" s="1">
        <f t="shared" si="3"/>
        <v>5</v>
      </c>
      <c r="B109" s="2">
        <v>22</v>
      </c>
      <c r="C109" s="1">
        <v>1</v>
      </c>
      <c r="D109" s="5">
        <v>43.82688373955309</v>
      </c>
      <c r="E109" s="5">
        <v>40.75325248316306</v>
      </c>
      <c r="F109" s="19">
        <v>0.7102730757225335</v>
      </c>
      <c r="G109" s="19"/>
      <c r="H109" s="4">
        <v>358</v>
      </c>
      <c r="I109" s="4"/>
      <c r="J109" s="1" t="s">
        <v>21</v>
      </c>
      <c r="K109" s="8">
        <v>20</v>
      </c>
      <c r="L109" s="1">
        <v>20</v>
      </c>
      <c r="M109" s="9">
        <v>21.4</v>
      </c>
      <c r="N109" s="9">
        <v>10</v>
      </c>
      <c r="O109" s="9">
        <v>-0.25</v>
      </c>
      <c r="P109" s="1">
        <v>1.3</v>
      </c>
      <c r="Q109" s="3">
        <v>11</v>
      </c>
      <c r="R109" s="3"/>
      <c r="S109">
        <f>IF(J109="H",K109/L109*M109-K109/L109*O109+P109,IF(J109="V",M109,FALSE))</f>
        <v>22.95</v>
      </c>
      <c r="T109">
        <f t="shared" si="5"/>
        <v>11.55</v>
      </c>
      <c r="U109" s="6">
        <v>-99</v>
      </c>
      <c r="V109" s="6">
        <v>-99</v>
      </c>
    </row>
    <row r="110" spans="1:22" ht="18" customHeight="1">
      <c r="A110" s="1">
        <f t="shared" si="3"/>
        <v>5</v>
      </c>
      <c r="B110" s="2">
        <v>21</v>
      </c>
      <c r="C110" s="1">
        <v>1</v>
      </c>
      <c r="D110" s="5">
        <v>45.323706312583</v>
      </c>
      <c r="E110" s="5">
        <v>46.582339980720405</v>
      </c>
      <c r="F110" s="19">
        <v>0.5207835502280459</v>
      </c>
      <c r="G110" s="19"/>
      <c r="H110" s="4">
        <v>243</v>
      </c>
      <c r="I110" s="4"/>
      <c r="J110" s="1" t="s">
        <v>21</v>
      </c>
      <c r="K110" s="8">
        <v>20</v>
      </c>
      <c r="L110" s="1">
        <v>20</v>
      </c>
      <c r="M110" s="9">
        <v>19.75</v>
      </c>
      <c r="N110" s="10">
        <v>12.8</v>
      </c>
      <c r="O110" s="18">
        <v>-0.75</v>
      </c>
      <c r="P110" s="1"/>
      <c r="Q110" s="3">
        <v>11</v>
      </c>
      <c r="R110" s="3" t="s">
        <v>24</v>
      </c>
      <c r="S110">
        <f t="shared" si="4"/>
        <v>20.5</v>
      </c>
      <c r="T110">
        <f t="shared" si="5"/>
        <v>13.55</v>
      </c>
      <c r="U110" s="6">
        <v>-99</v>
      </c>
      <c r="V110" s="6">
        <v>-99</v>
      </c>
    </row>
    <row r="111" spans="1:22" ht="18" customHeight="1">
      <c r="A111" s="1">
        <f t="shared" si="3"/>
        <v>5</v>
      </c>
      <c r="B111" s="2">
        <v>20</v>
      </c>
      <c r="C111" s="1">
        <v>1</v>
      </c>
      <c r="D111" s="5">
        <v>41.79582245915965</v>
      </c>
      <c r="E111" s="5">
        <v>49.13505561023705</v>
      </c>
      <c r="F111" s="19">
        <v>0.45610066631069845</v>
      </c>
      <c r="G111" s="19"/>
      <c r="H111" s="4">
        <v>210</v>
      </c>
      <c r="I111" s="4"/>
      <c r="J111" s="1" t="s">
        <v>21</v>
      </c>
      <c r="K111" s="8">
        <v>20</v>
      </c>
      <c r="L111" s="1">
        <v>20</v>
      </c>
      <c r="M111" s="9">
        <v>18.5</v>
      </c>
      <c r="N111" s="10">
        <v>11.25</v>
      </c>
      <c r="O111" s="18">
        <v>-0.7</v>
      </c>
      <c r="P111" s="1"/>
      <c r="Q111" s="3">
        <v>11</v>
      </c>
      <c r="R111" s="3"/>
      <c r="S111">
        <f t="shared" si="4"/>
        <v>19.2</v>
      </c>
      <c r="T111">
        <f t="shared" si="5"/>
        <v>11.95</v>
      </c>
      <c r="U111" s="6">
        <v>3.97</v>
      </c>
      <c r="V111" s="6">
        <v>3.69</v>
      </c>
    </row>
  </sheetData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 D, H, Hc measurements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9"/>
  <sheetViews>
    <sheetView workbookViewId="0" topLeftCell="A1">
      <selection activeCell="G1" sqref="G1:J23"/>
    </sheetView>
  </sheetViews>
  <sheetFormatPr defaultColWidth="9.140625" defaultRowHeight="12.75"/>
  <cols>
    <col min="1" max="1" width="2.8515625" style="0" customWidth="1"/>
    <col min="2" max="2" width="4.8515625" style="0" customWidth="1"/>
    <col min="3" max="5" width="5.421875" style="0" customWidth="1"/>
    <col min="6" max="6" width="6.7109375" style="0" customWidth="1"/>
    <col min="7" max="7" width="5.00390625" style="0" customWidth="1"/>
    <col min="8" max="8" width="3.57421875" style="0" customWidth="1"/>
    <col min="9" max="9" width="7.57421875" style="0" customWidth="1"/>
    <col min="10" max="10" width="7.8515625" style="0" customWidth="1"/>
    <col min="11" max="11" width="3.8515625" style="0" customWidth="1"/>
    <col min="12" max="12" width="5.8515625" style="0" customWidth="1"/>
    <col min="13" max="13" width="4.57421875" style="0" customWidth="1"/>
    <col min="14" max="14" width="5.8515625" style="0" customWidth="1"/>
    <col min="15" max="15" width="5.57421875" style="0" customWidth="1"/>
    <col min="16" max="17" width="4.8515625" style="0" customWidth="1"/>
    <col min="18" max="18" width="4.7109375" style="0" customWidth="1"/>
  </cols>
  <sheetData>
    <row r="1" spans="1:26" ht="12.75">
      <c r="A1" s="1" t="s">
        <v>0</v>
      </c>
      <c r="B1" s="2" t="s">
        <v>1</v>
      </c>
      <c r="C1" s="5" t="s">
        <v>3</v>
      </c>
      <c r="D1" s="5" t="s">
        <v>4</v>
      </c>
      <c r="E1" s="5" t="s">
        <v>5</v>
      </c>
      <c r="F1" s="1" t="s">
        <v>6</v>
      </c>
      <c r="G1" s="2" t="s">
        <v>1</v>
      </c>
      <c r="H1" s="1" t="s">
        <v>2</v>
      </c>
      <c r="I1" s="1" t="s">
        <v>18</v>
      </c>
      <c r="J1" s="1" t="s">
        <v>19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25</v>
      </c>
      <c r="R1" s="4" t="s">
        <v>7</v>
      </c>
      <c r="S1" s="4" t="s">
        <v>8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55</v>
      </c>
    </row>
    <row r="2" spans="1:26" ht="16.5" customHeight="1">
      <c r="A2" s="1">
        <v>1</v>
      </c>
      <c r="B2" s="2">
        <v>76</v>
      </c>
      <c r="C2" s="5">
        <v>2.979209512711</v>
      </c>
      <c r="D2" s="5">
        <v>10.65891641482006</v>
      </c>
      <c r="E2" s="5">
        <v>-0.2243675528145695</v>
      </c>
      <c r="F2" s="4">
        <v>0.269</v>
      </c>
      <c r="G2" s="2">
        <v>76</v>
      </c>
      <c r="H2" s="1">
        <v>1</v>
      </c>
      <c r="I2" s="23">
        <v>479</v>
      </c>
      <c r="J2" s="23">
        <v>243.5</v>
      </c>
      <c r="K2" s="11" t="s">
        <v>20</v>
      </c>
      <c r="L2" s="7">
        <v>19.9</v>
      </c>
      <c r="M2" s="7"/>
      <c r="N2" s="7">
        <v>20.8</v>
      </c>
      <c r="O2" s="7">
        <v>11.5</v>
      </c>
      <c r="P2" s="7"/>
      <c r="Q2" s="7">
        <v>26.9</v>
      </c>
      <c r="R2" s="4"/>
      <c r="S2" s="4"/>
      <c r="T2" s="6">
        <v>20.2</v>
      </c>
      <c r="U2" s="6">
        <v>9</v>
      </c>
      <c r="V2">
        <v>270</v>
      </c>
      <c r="W2" s="13">
        <f>T2-N2</f>
        <v>-0.6000000000000014</v>
      </c>
      <c r="X2" s="13">
        <f>U2-O2</f>
        <v>-2.5</v>
      </c>
      <c r="Y2" s="12">
        <f>V2-Q2*10</f>
        <v>1</v>
      </c>
      <c r="Z2" s="6">
        <f>AVERAGE(I2:J2)/100</f>
        <v>3.6125</v>
      </c>
    </row>
    <row r="3" spans="1:26" ht="16.5" customHeight="1">
      <c r="A3" s="1">
        <v>1</v>
      </c>
      <c r="B3" s="2">
        <v>47</v>
      </c>
      <c r="C3" s="5">
        <v>2.7796279632268903</v>
      </c>
      <c r="D3" s="5">
        <v>24.239612284596245</v>
      </c>
      <c r="E3" s="5">
        <v>-0.3881376105720631</v>
      </c>
      <c r="F3" s="4">
        <v>0.227</v>
      </c>
      <c r="G3" s="2">
        <v>47</v>
      </c>
      <c r="H3" s="1">
        <v>1</v>
      </c>
      <c r="I3" s="23">
        <v>376</v>
      </c>
      <c r="J3" s="23">
        <v>284.5</v>
      </c>
      <c r="K3" s="11" t="s">
        <v>20</v>
      </c>
      <c r="L3" s="7">
        <v>21.6</v>
      </c>
      <c r="M3" s="7"/>
      <c r="N3" s="7">
        <v>19.3</v>
      </c>
      <c r="O3" s="7">
        <v>10.6</v>
      </c>
      <c r="P3" s="7"/>
      <c r="Q3" s="7">
        <v>22.9</v>
      </c>
      <c r="R3" s="4"/>
      <c r="S3" s="4"/>
      <c r="T3" s="6">
        <v>18.8</v>
      </c>
      <c r="U3" s="6">
        <v>9.2</v>
      </c>
      <c r="V3">
        <v>230</v>
      </c>
      <c r="W3" s="13">
        <f aca="true" t="shared" si="0" ref="W3:W23">T3-N3</f>
        <v>-0.5</v>
      </c>
      <c r="X3" s="13">
        <f aca="true" t="shared" si="1" ref="X3:X23">U3-O3</f>
        <v>-1.4000000000000004</v>
      </c>
      <c r="Y3" s="12">
        <f aca="true" t="shared" si="2" ref="Y3:Y23">V3-Q3*10</f>
        <v>1</v>
      </c>
      <c r="Z3" s="6">
        <f aca="true" t="shared" si="3" ref="Z3:Z23">AVERAGE(I3:J3)/100</f>
        <v>3.3025</v>
      </c>
    </row>
    <row r="4" spans="1:26" ht="16.5" customHeight="1">
      <c r="A4" s="1">
        <v>1</v>
      </c>
      <c r="B4" s="2">
        <v>23</v>
      </c>
      <c r="C4" s="5">
        <v>0.5966208519891563</v>
      </c>
      <c r="D4" s="5">
        <v>32.71953669726276</v>
      </c>
      <c r="E4" s="5">
        <v>-0.4709294691795264</v>
      </c>
      <c r="F4" s="4">
        <v>0.24</v>
      </c>
      <c r="G4" s="2">
        <v>23</v>
      </c>
      <c r="H4" s="1">
        <v>1</v>
      </c>
      <c r="I4" s="23">
        <v>405</v>
      </c>
      <c r="J4" s="23">
        <v>338</v>
      </c>
      <c r="K4" s="11" t="s">
        <v>20</v>
      </c>
      <c r="L4" s="7">
        <v>17.6</v>
      </c>
      <c r="M4" s="7"/>
      <c r="N4" s="7">
        <v>18.8</v>
      </c>
      <c r="O4" s="7">
        <v>9</v>
      </c>
      <c r="P4" s="7"/>
      <c r="Q4" s="7">
        <v>24</v>
      </c>
      <c r="R4" s="4"/>
      <c r="S4" s="4"/>
      <c r="T4" s="6">
        <v>18.3</v>
      </c>
      <c r="U4" s="6">
        <v>9.4</v>
      </c>
      <c r="V4">
        <v>240</v>
      </c>
      <c r="W4" s="13">
        <f t="shared" si="0"/>
        <v>-0.5</v>
      </c>
      <c r="X4" s="13">
        <f t="shared" si="1"/>
        <v>0.40000000000000036</v>
      </c>
      <c r="Y4" s="12">
        <f t="shared" si="2"/>
        <v>0</v>
      </c>
      <c r="Z4" s="6">
        <f t="shared" si="3"/>
        <v>3.715</v>
      </c>
    </row>
    <row r="5" spans="1:26" ht="16.5" customHeight="1">
      <c r="A5" s="1">
        <v>1</v>
      </c>
      <c r="B5" s="2">
        <v>26</v>
      </c>
      <c r="C5" s="5">
        <v>5.418976712373705</v>
      </c>
      <c r="D5" s="5">
        <v>38.72782140467308</v>
      </c>
      <c r="E5" s="5">
        <v>-0.43396962368360104</v>
      </c>
      <c r="F5" s="4">
        <v>0.218</v>
      </c>
      <c r="G5" s="2">
        <v>26</v>
      </c>
      <c r="H5" s="1">
        <v>1</v>
      </c>
      <c r="I5" s="23">
        <v>340.5</v>
      </c>
      <c r="J5" s="23">
        <v>310</v>
      </c>
      <c r="K5" s="11" t="s">
        <v>20</v>
      </c>
      <c r="L5" s="7">
        <v>19.9</v>
      </c>
      <c r="M5" s="7"/>
      <c r="N5" s="7">
        <v>18.2</v>
      </c>
      <c r="O5" s="7">
        <v>9.4</v>
      </c>
      <c r="P5" s="7"/>
      <c r="Q5" s="7">
        <v>21.7</v>
      </c>
      <c r="R5" s="4"/>
      <c r="S5" s="4"/>
      <c r="T5" s="6">
        <v>17.8</v>
      </c>
      <c r="U5" s="6">
        <v>9.8</v>
      </c>
      <c r="V5">
        <v>215</v>
      </c>
      <c r="W5" s="13">
        <f t="shared" si="0"/>
        <v>-0.3999999999999986</v>
      </c>
      <c r="X5" s="13">
        <f t="shared" si="1"/>
        <v>0.40000000000000036</v>
      </c>
      <c r="Y5" s="12">
        <f t="shared" si="2"/>
        <v>-2</v>
      </c>
      <c r="Z5" s="6">
        <f t="shared" si="3"/>
        <v>3.2525</v>
      </c>
    </row>
    <row r="6" spans="1:26" ht="16.5" customHeight="1">
      <c r="A6" s="1">
        <v>2</v>
      </c>
      <c r="B6" s="2">
        <v>101</v>
      </c>
      <c r="C6" s="5">
        <v>17.38806845852669</v>
      </c>
      <c r="D6" s="5">
        <v>3.3928863969560386</v>
      </c>
      <c r="E6" s="5">
        <v>-0.06336310956513158</v>
      </c>
      <c r="F6" s="4">
        <v>0.235</v>
      </c>
      <c r="G6" s="2">
        <v>101</v>
      </c>
      <c r="H6" s="1">
        <v>1</v>
      </c>
      <c r="I6" s="23">
        <v>390.5</v>
      </c>
      <c r="J6" s="23">
        <v>352</v>
      </c>
      <c r="K6" s="11" t="s">
        <v>20</v>
      </c>
      <c r="L6" s="7">
        <v>18.2</v>
      </c>
      <c r="M6" s="7"/>
      <c r="N6" s="7">
        <v>18.8</v>
      </c>
      <c r="O6" s="7">
        <v>11.6</v>
      </c>
      <c r="P6" s="7"/>
      <c r="Q6" s="7">
        <v>23.3</v>
      </c>
      <c r="R6" s="4"/>
      <c r="S6" s="4"/>
      <c r="T6" s="6">
        <v>19.1</v>
      </c>
      <c r="U6" s="6">
        <v>10.7</v>
      </c>
      <c r="V6">
        <v>233</v>
      </c>
      <c r="W6" s="13">
        <f t="shared" si="0"/>
        <v>0.3000000000000007</v>
      </c>
      <c r="X6" s="13">
        <f t="shared" si="1"/>
        <v>-0.9000000000000004</v>
      </c>
      <c r="Y6" s="12">
        <f t="shared" si="2"/>
        <v>0</v>
      </c>
      <c r="Z6" s="6">
        <f t="shared" si="3"/>
        <v>3.7125</v>
      </c>
    </row>
    <row r="7" spans="1:26" ht="16.5" customHeight="1">
      <c r="A7" s="1">
        <v>2</v>
      </c>
      <c r="B7" s="2">
        <v>83</v>
      </c>
      <c r="C7" s="5">
        <v>19.695247794595304</v>
      </c>
      <c r="D7" s="5">
        <v>11.937496728705835</v>
      </c>
      <c r="E7" s="5">
        <v>-0.03127823125400381</v>
      </c>
      <c r="F7" s="4">
        <v>0.195</v>
      </c>
      <c r="G7" s="2">
        <v>83</v>
      </c>
      <c r="H7" s="1">
        <v>1</v>
      </c>
      <c r="I7" s="23">
        <v>392.5</v>
      </c>
      <c r="J7" s="23">
        <v>228</v>
      </c>
      <c r="K7" s="11" t="s">
        <v>20</v>
      </c>
      <c r="L7" s="7">
        <v>19.1</v>
      </c>
      <c r="M7" s="7"/>
      <c r="N7" s="7">
        <v>18.7</v>
      </c>
      <c r="O7" s="7">
        <v>9.8</v>
      </c>
      <c r="P7" s="7"/>
      <c r="Q7" s="7">
        <v>19.5</v>
      </c>
      <c r="R7" s="4"/>
      <c r="S7" s="4"/>
      <c r="T7" s="6">
        <v>18.5</v>
      </c>
      <c r="U7" s="6">
        <v>9.7</v>
      </c>
      <c r="V7">
        <v>196</v>
      </c>
      <c r="W7" s="13">
        <f t="shared" si="0"/>
        <v>-0.1999999999999993</v>
      </c>
      <c r="X7" s="13">
        <f t="shared" si="1"/>
        <v>-0.10000000000000142</v>
      </c>
      <c r="Y7" s="12">
        <f t="shared" si="2"/>
        <v>1</v>
      </c>
      <c r="Z7" s="6">
        <f t="shared" si="3"/>
        <v>3.1025</v>
      </c>
    </row>
    <row r="8" spans="1:26" ht="16.5" customHeight="1">
      <c r="A8" s="1">
        <v>2</v>
      </c>
      <c r="B8" s="2">
        <v>55</v>
      </c>
      <c r="C8" s="5">
        <v>19.382860178178074</v>
      </c>
      <c r="D8" s="5">
        <v>28.127394574057657</v>
      </c>
      <c r="E8" s="5">
        <v>-0.0837373196904356</v>
      </c>
      <c r="F8" s="4">
        <v>0.303</v>
      </c>
      <c r="G8" s="2">
        <v>55</v>
      </c>
      <c r="H8" s="1">
        <v>1</v>
      </c>
      <c r="I8" s="23">
        <v>627</v>
      </c>
      <c r="J8" s="23">
        <v>443</v>
      </c>
      <c r="K8" s="11" t="s">
        <v>20</v>
      </c>
      <c r="L8" s="7">
        <v>23.6</v>
      </c>
      <c r="M8" s="7"/>
      <c r="N8" s="7">
        <v>23.2</v>
      </c>
      <c r="O8" s="7">
        <v>12.1</v>
      </c>
      <c r="P8" s="7"/>
      <c r="Q8" s="7">
        <v>29.8</v>
      </c>
      <c r="R8" s="4"/>
      <c r="S8" s="4"/>
      <c r="T8" s="6">
        <v>23</v>
      </c>
      <c r="U8" s="6">
        <v>11.1</v>
      </c>
      <c r="V8">
        <v>299</v>
      </c>
      <c r="W8" s="13">
        <f t="shared" si="0"/>
        <v>-0.1999999999999993</v>
      </c>
      <c r="X8" s="13">
        <f t="shared" si="1"/>
        <v>-1</v>
      </c>
      <c r="Y8" s="12">
        <f t="shared" si="2"/>
        <v>1</v>
      </c>
      <c r="Z8" s="6">
        <f t="shared" si="3"/>
        <v>5.35</v>
      </c>
    </row>
    <row r="9" spans="1:26" ht="16.5" customHeight="1">
      <c r="A9" s="1">
        <v>2</v>
      </c>
      <c r="B9" s="2">
        <v>6</v>
      </c>
      <c r="C9" s="5">
        <v>15.26586658335981</v>
      </c>
      <c r="D9" s="5">
        <v>38.94671957800608</v>
      </c>
      <c r="E9" s="5">
        <v>-0.3349144066280627</v>
      </c>
      <c r="F9" s="4">
        <v>0.265</v>
      </c>
      <c r="G9" s="2">
        <v>6</v>
      </c>
      <c r="H9" s="1">
        <v>1</v>
      </c>
      <c r="I9" s="23">
        <v>423.5</v>
      </c>
      <c r="J9" s="23">
        <v>347.5</v>
      </c>
      <c r="K9" s="11" t="s">
        <v>20</v>
      </c>
      <c r="L9" s="7">
        <v>17.3</v>
      </c>
      <c r="M9" s="7"/>
      <c r="N9" s="7">
        <v>19.6</v>
      </c>
      <c r="O9" s="7">
        <v>11.3</v>
      </c>
      <c r="P9" s="7"/>
      <c r="Q9" s="7">
        <v>25.5</v>
      </c>
      <c r="R9" s="4"/>
      <c r="S9" s="4"/>
      <c r="T9" s="6">
        <v>19.6</v>
      </c>
      <c r="U9" s="6">
        <v>10.3</v>
      </c>
      <c r="V9">
        <v>256</v>
      </c>
      <c r="W9" s="13">
        <f t="shared" si="0"/>
        <v>0</v>
      </c>
      <c r="X9" s="13">
        <f t="shared" si="1"/>
        <v>-1</v>
      </c>
      <c r="Y9" s="12">
        <f t="shared" si="2"/>
        <v>1</v>
      </c>
      <c r="Z9" s="6">
        <f t="shared" si="3"/>
        <v>3.855</v>
      </c>
    </row>
    <row r="10" spans="1:26" ht="16.5" customHeight="1">
      <c r="A10" s="1">
        <v>3</v>
      </c>
      <c r="B10" s="2">
        <v>103</v>
      </c>
      <c r="C10" s="5">
        <v>26.490953425780646</v>
      </c>
      <c r="D10" s="5">
        <v>4.1807449264791074</v>
      </c>
      <c r="E10" s="5">
        <v>0.14120394810012452</v>
      </c>
      <c r="F10" s="4">
        <v>0.185</v>
      </c>
      <c r="G10" s="2">
        <v>103</v>
      </c>
      <c r="H10" s="1">
        <v>1</v>
      </c>
      <c r="I10" s="23">
        <v>327</v>
      </c>
      <c r="J10" s="23">
        <v>295.5</v>
      </c>
      <c r="K10" s="11" t="s">
        <v>20</v>
      </c>
      <c r="L10" s="7">
        <v>17.9</v>
      </c>
      <c r="M10" s="7"/>
      <c r="N10" s="7">
        <v>18.7</v>
      </c>
      <c r="O10" s="7">
        <v>9.6</v>
      </c>
      <c r="P10" s="7"/>
      <c r="Q10" s="7">
        <v>18.5</v>
      </c>
      <c r="R10" s="4"/>
      <c r="S10" s="4"/>
      <c r="T10" s="6">
        <v>18.9</v>
      </c>
      <c r="U10" s="6">
        <v>10.1</v>
      </c>
      <c r="V10">
        <v>184</v>
      </c>
      <c r="W10" s="13">
        <f t="shared" si="0"/>
        <v>0.1999999999999993</v>
      </c>
      <c r="X10" s="13">
        <f t="shared" si="1"/>
        <v>0.5</v>
      </c>
      <c r="Y10" s="12">
        <f t="shared" si="2"/>
        <v>-1</v>
      </c>
      <c r="Z10" s="6">
        <f t="shared" si="3"/>
        <v>3.1125</v>
      </c>
    </row>
    <row r="11" spans="1:26" ht="16.5" customHeight="1">
      <c r="A11" s="1">
        <v>3</v>
      </c>
      <c r="B11" s="2">
        <v>87</v>
      </c>
      <c r="C11" s="5">
        <v>29.231753635174645</v>
      </c>
      <c r="D11" s="5">
        <v>12.847329964378744</v>
      </c>
      <c r="E11" s="5">
        <v>0.2015930889874968</v>
      </c>
      <c r="F11" s="4">
        <v>0.203</v>
      </c>
      <c r="G11" s="2">
        <v>87</v>
      </c>
      <c r="H11" s="1">
        <v>1</v>
      </c>
      <c r="I11" s="23">
        <v>324.5</v>
      </c>
      <c r="J11" s="23">
        <v>323</v>
      </c>
      <c r="K11" s="11" t="s">
        <v>20</v>
      </c>
      <c r="L11" s="7">
        <v>18.1</v>
      </c>
      <c r="M11" s="7"/>
      <c r="N11" s="7">
        <v>20.2</v>
      </c>
      <c r="O11" s="7">
        <v>10.7</v>
      </c>
      <c r="P11" s="7"/>
      <c r="Q11" s="7">
        <v>20.2</v>
      </c>
      <c r="R11" s="4"/>
      <c r="S11" s="4"/>
      <c r="T11" s="6">
        <v>20.3</v>
      </c>
      <c r="U11" s="6">
        <v>12.5</v>
      </c>
      <c r="V11">
        <v>203</v>
      </c>
      <c r="W11" s="13">
        <f t="shared" si="0"/>
        <v>0.10000000000000142</v>
      </c>
      <c r="X11" s="13">
        <f t="shared" si="1"/>
        <v>1.8000000000000007</v>
      </c>
      <c r="Y11" s="12">
        <f t="shared" si="2"/>
        <v>1</v>
      </c>
      <c r="Z11" s="6">
        <f t="shared" si="3"/>
        <v>3.2375</v>
      </c>
    </row>
    <row r="12" spans="1:26" ht="16.5" customHeight="1">
      <c r="A12" s="1">
        <v>3</v>
      </c>
      <c r="B12" s="2">
        <v>57</v>
      </c>
      <c r="C12" s="5">
        <v>20.49443070737948</v>
      </c>
      <c r="D12" s="5">
        <v>20.448293347652164</v>
      </c>
      <c r="E12" s="5">
        <v>0.002326627637100287</v>
      </c>
      <c r="F12" s="4">
        <v>0.292</v>
      </c>
      <c r="G12" s="2">
        <v>57</v>
      </c>
      <c r="H12" s="1">
        <v>1</v>
      </c>
      <c r="I12" s="23">
        <v>513</v>
      </c>
      <c r="J12" s="23">
        <v>395.5</v>
      </c>
      <c r="K12" s="11" t="s">
        <v>20</v>
      </c>
      <c r="L12" s="7">
        <v>21.2</v>
      </c>
      <c r="M12" s="7"/>
      <c r="N12" s="7">
        <v>21.8</v>
      </c>
      <c r="O12" s="7">
        <v>11.7</v>
      </c>
      <c r="P12" s="7"/>
      <c r="Q12" s="7">
        <v>29.3</v>
      </c>
      <c r="R12" s="4"/>
      <c r="S12" s="4"/>
      <c r="T12" s="6">
        <v>21.9</v>
      </c>
      <c r="U12" s="6">
        <v>11.7</v>
      </c>
      <c r="V12">
        <v>293</v>
      </c>
      <c r="W12" s="13">
        <f t="shared" si="0"/>
        <v>0.09999999999999787</v>
      </c>
      <c r="X12" s="13">
        <f t="shared" si="1"/>
        <v>0</v>
      </c>
      <c r="Y12" s="12">
        <f t="shared" si="2"/>
        <v>0</v>
      </c>
      <c r="Z12" s="6">
        <f t="shared" si="3"/>
        <v>4.5425</v>
      </c>
    </row>
    <row r="13" spans="1:26" ht="16.5" customHeight="1">
      <c r="A13" s="1">
        <v>3</v>
      </c>
      <c r="B13" s="2">
        <v>63</v>
      </c>
      <c r="C13" s="5">
        <v>28.79569305704623</v>
      </c>
      <c r="D13" s="5">
        <v>28.58274916199281</v>
      </c>
      <c r="E13" s="5">
        <v>0.0709850985505125</v>
      </c>
      <c r="F13" s="4">
        <v>0.216</v>
      </c>
      <c r="G13" s="2">
        <v>63</v>
      </c>
      <c r="H13" s="1">
        <v>1</v>
      </c>
      <c r="I13" s="23">
        <v>341.5</v>
      </c>
      <c r="J13" s="23">
        <v>272</v>
      </c>
      <c r="K13" s="11" t="s">
        <v>20</v>
      </c>
      <c r="L13" s="7">
        <v>19.3</v>
      </c>
      <c r="M13" s="7"/>
      <c r="N13" s="7">
        <v>20.3</v>
      </c>
      <c r="O13" s="7">
        <v>12.3</v>
      </c>
      <c r="P13" s="7"/>
      <c r="Q13" s="7">
        <v>21.6</v>
      </c>
      <c r="R13" s="4"/>
      <c r="S13" s="4"/>
      <c r="T13" s="6">
        <v>20.2</v>
      </c>
      <c r="U13" s="6">
        <v>11.8</v>
      </c>
      <c r="V13">
        <v>216</v>
      </c>
      <c r="W13" s="13">
        <f t="shared" si="0"/>
        <v>-0.10000000000000142</v>
      </c>
      <c r="X13" s="13">
        <f t="shared" si="1"/>
        <v>-0.5</v>
      </c>
      <c r="Y13" s="12">
        <f t="shared" si="2"/>
        <v>0</v>
      </c>
      <c r="Z13" s="6">
        <f t="shared" si="3"/>
        <v>3.0675</v>
      </c>
    </row>
    <row r="14" spans="1:26" ht="16.5" customHeight="1">
      <c r="A14" s="1">
        <v>3</v>
      </c>
      <c r="B14" s="2">
        <v>38</v>
      </c>
      <c r="C14" s="5">
        <v>27.851549737947423</v>
      </c>
      <c r="D14" s="5">
        <v>35.470176077774724</v>
      </c>
      <c r="E14" s="5">
        <v>-0.008448096110468595</v>
      </c>
      <c r="F14" s="4">
        <v>0.238</v>
      </c>
      <c r="G14" s="2">
        <v>38</v>
      </c>
      <c r="H14" s="1">
        <v>1</v>
      </c>
      <c r="I14" s="23">
        <v>347.5</v>
      </c>
      <c r="J14" s="23">
        <v>262</v>
      </c>
      <c r="K14" s="11" t="s">
        <v>20</v>
      </c>
      <c r="L14" s="7">
        <v>18</v>
      </c>
      <c r="M14" s="7"/>
      <c r="N14" s="7">
        <v>20.7</v>
      </c>
      <c r="O14" s="7">
        <v>12.8</v>
      </c>
      <c r="P14" s="7"/>
      <c r="Q14" s="7">
        <v>23.8</v>
      </c>
      <c r="R14" s="4"/>
      <c r="S14" s="4"/>
      <c r="T14" s="6">
        <v>20.4</v>
      </c>
      <c r="U14" s="6">
        <v>12.7</v>
      </c>
      <c r="V14">
        <v>239</v>
      </c>
      <c r="W14" s="13">
        <f t="shared" si="0"/>
        <v>-0.3000000000000007</v>
      </c>
      <c r="X14" s="13">
        <f t="shared" si="1"/>
        <v>-0.10000000000000142</v>
      </c>
      <c r="Y14" s="12">
        <f t="shared" si="2"/>
        <v>1</v>
      </c>
      <c r="Z14" s="6">
        <f t="shared" si="3"/>
        <v>3.0475</v>
      </c>
    </row>
    <row r="15" spans="1:27" ht="16.5" customHeight="1">
      <c r="A15" s="1">
        <v>3</v>
      </c>
      <c r="B15" s="2">
        <v>13</v>
      </c>
      <c r="C15" s="5">
        <v>26.650959529230978</v>
      </c>
      <c r="D15" s="5">
        <v>44.048827242374635</v>
      </c>
      <c r="E15" s="5">
        <v>-0.08968482500898084</v>
      </c>
      <c r="F15" s="4">
        <v>0.15</v>
      </c>
      <c r="G15" s="2">
        <v>13</v>
      </c>
      <c r="H15" s="1">
        <v>1</v>
      </c>
      <c r="I15" s="23">
        <v>280</v>
      </c>
      <c r="J15" s="23">
        <v>250.5</v>
      </c>
      <c r="K15" s="11" t="s">
        <v>20</v>
      </c>
      <c r="L15" s="7">
        <v>16.1</v>
      </c>
      <c r="M15" s="7"/>
      <c r="N15" s="7">
        <v>17</v>
      </c>
      <c r="O15" s="7">
        <v>10.1</v>
      </c>
      <c r="P15" s="7"/>
      <c r="Q15" s="7">
        <v>13.1</v>
      </c>
      <c r="R15" s="4"/>
      <c r="S15" s="4"/>
      <c r="T15" s="6">
        <v>16.8</v>
      </c>
      <c r="U15" s="6">
        <v>10</v>
      </c>
      <c r="V15">
        <v>151</v>
      </c>
      <c r="W15" s="13">
        <f t="shared" si="0"/>
        <v>-0.1999999999999993</v>
      </c>
      <c r="X15" s="13">
        <f t="shared" si="1"/>
        <v>-0.09999999999999964</v>
      </c>
      <c r="Y15" s="16">
        <v>20</v>
      </c>
      <c r="Z15" s="6">
        <f t="shared" si="3"/>
        <v>2.6525</v>
      </c>
      <c r="AA15" t="s">
        <v>44</v>
      </c>
    </row>
    <row r="16" spans="1:26" ht="16.5" customHeight="1">
      <c r="A16" s="1">
        <v>4</v>
      </c>
      <c r="B16" s="2">
        <v>92</v>
      </c>
      <c r="C16" s="5">
        <v>38.30667240108574</v>
      </c>
      <c r="D16" s="5">
        <v>7.418192178047627</v>
      </c>
      <c r="E16" s="5">
        <v>0.4867058689784983</v>
      </c>
      <c r="F16" s="4">
        <v>0.19</v>
      </c>
      <c r="G16" s="2">
        <v>92</v>
      </c>
      <c r="H16" s="1">
        <v>1</v>
      </c>
      <c r="I16" s="23">
        <v>311.5</v>
      </c>
      <c r="J16" s="23">
        <v>276</v>
      </c>
      <c r="K16" s="11" t="s">
        <v>20</v>
      </c>
      <c r="L16" s="7">
        <v>18.3</v>
      </c>
      <c r="M16" s="7"/>
      <c r="N16" s="7">
        <v>19.1</v>
      </c>
      <c r="O16" s="7">
        <v>13.3</v>
      </c>
      <c r="P16" s="7"/>
      <c r="Q16" s="7">
        <v>19</v>
      </c>
      <c r="R16" s="4"/>
      <c r="S16" s="4"/>
      <c r="T16" s="6">
        <v>18.715</v>
      </c>
      <c r="U16" s="6">
        <v>12.5875</v>
      </c>
      <c r="V16">
        <v>190</v>
      </c>
      <c r="W16" s="13">
        <f t="shared" si="0"/>
        <v>-0.38500000000000156</v>
      </c>
      <c r="X16" s="13">
        <f t="shared" si="1"/>
        <v>-0.7125000000000004</v>
      </c>
      <c r="Y16" s="12">
        <f t="shared" si="2"/>
        <v>0</v>
      </c>
      <c r="Z16" s="6">
        <f t="shared" si="3"/>
        <v>2.9375</v>
      </c>
    </row>
    <row r="17" spans="1:26" ht="16.5" customHeight="1">
      <c r="A17" s="1">
        <v>4</v>
      </c>
      <c r="B17" s="2">
        <v>70</v>
      </c>
      <c r="C17" s="5">
        <v>39.7944838532925</v>
      </c>
      <c r="D17" s="5">
        <v>19.60732654571592</v>
      </c>
      <c r="E17" s="5">
        <v>0.4546931458642225</v>
      </c>
      <c r="F17" s="4">
        <v>0.199</v>
      </c>
      <c r="G17" s="2">
        <v>70</v>
      </c>
      <c r="H17" s="1">
        <v>1</v>
      </c>
      <c r="I17" s="23">
        <v>289.5</v>
      </c>
      <c r="J17" s="23">
        <v>227</v>
      </c>
      <c r="K17" s="11" t="s">
        <v>20</v>
      </c>
      <c r="L17" s="7">
        <v>19.7</v>
      </c>
      <c r="M17" s="7"/>
      <c r="N17" s="7">
        <v>20.2</v>
      </c>
      <c r="O17" s="7">
        <v>12.3</v>
      </c>
      <c r="P17" s="7"/>
      <c r="Q17" s="7">
        <v>20.1</v>
      </c>
      <c r="R17" s="4"/>
      <c r="S17" s="4"/>
      <c r="T17" s="6">
        <v>20.1</v>
      </c>
      <c r="U17" s="6">
        <v>11.5</v>
      </c>
      <c r="V17">
        <v>199</v>
      </c>
      <c r="W17" s="13">
        <f t="shared" si="0"/>
        <v>-0.09999999999999787</v>
      </c>
      <c r="X17" s="13">
        <f t="shared" si="1"/>
        <v>-0.8000000000000007</v>
      </c>
      <c r="Y17" s="12">
        <f t="shared" si="2"/>
        <v>-2</v>
      </c>
      <c r="Z17" s="6">
        <f t="shared" si="3"/>
        <v>2.5825</v>
      </c>
    </row>
    <row r="18" spans="1:26" ht="16.5" customHeight="1">
      <c r="A18" s="1">
        <v>4</v>
      </c>
      <c r="B18" s="2">
        <v>68</v>
      </c>
      <c r="C18" s="5">
        <v>34.821840630791854</v>
      </c>
      <c r="D18" s="5">
        <v>26.418490471856682</v>
      </c>
      <c r="E18" s="5">
        <v>0.1831400967086753</v>
      </c>
      <c r="F18" s="4">
        <v>0.219</v>
      </c>
      <c r="G18" s="2">
        <v>68</v>
      </c>
      <c r="H18" s="1">
        <v>1</v>
      </c>
      <c r="I18" s="23">
        <v>345</v>
      </c>
      <c r="J18" s="23">
        <v>211.5</v>
      </c>
      <c r="K18" s="11" t="s">
        <v>20</v>
      </c>
      <c r="L18" s="7">
        <v>20.4</v>
      </c>
      <c r="M18" s="7"/>
      <c r="N18" s="7">
        <v>19.8</v>
      </c>
      <c r="O18" s="7">
        <v>12.3</v>
      </c>
      <c r="P18" s="7"/>
      <c r="Q18" s="7">
        <v>22</v>
      </c>
      <c r="R18" s="4"/>
      <c r="S18" s="4"/>
      <c r="T18" s="6">
        <v>19.485</v>
      </c>
      <c r="U18" s="6">
        <v>12.555</v>
      </c>
      <c r="V18">
        <v>220</v>
      </c>
      <c r="W18" s="13">
        <f t="shared" si="0"/>
        <v>-0.3150000000000013</v>
      </c>
      <c r="X18" s="13">
        <f t="shared" si="1"/>
        <v>0.254999999999999</v>
      </c>
      <c r="Y18" s="12">
        <f t="shared" si="2"/>
        <v>0</v>
      </c>
      <c r="Z18" s="6">
        <f t="shared" si="3"/>
        <v>2.7825</v>
      </c>
    </row>
    <row r="19" spans="1:27" ht="16.5" customHeight="1">
      <c r="A19" s="1">
        <v>4</v>
      </c>
      <c r="B19" s="2">
        <v>43</v>
      </c>
      <c r="C19" s="5">
        <v>39.732470685460136</v>
      </c>
      <c r="D19" s="5">
        <v>33.57961748171246</v>
      </c>
      <c r="E19" s="5">
        <v>0.3567723584964966</v>
      </c>
      <c r="F19" s="4">
        <v>0.254</v>
      </c>
      <c r="G19" s="2">
        <v>43</v>
      </c>
      <c r="H19" s="1">
        <v>1</v>
      </c>
      <c r="I19" s="23">
        <v>407.5</v>
      </c>
      <c r="J19" s="23">
        <v>343</v>
      </c>
      <c r="K19" s="11" t="s">
        <v>20</v>
      </c>
      <c r="L19" s="7">
        <v>20.8</v>
      </c>
      <c r="M19" s="7"/>
      <c r="N19" s="7">
        <v>20.5</v>
      </c>
      <c r="O19" s="7">
        <v>11.2</v>
      </c>
      <c r="P19" s="7"/>
      <c r="Q19" s="7">
        <v>25</v>
      </c>
      <c r="R19" s="4"/>
      <c r="S19" s="4"/>
      <c r="T19" s="6">
        <v>19.25</v>
      </c>
      <c r="U19" s="6">
        <v>10.5</v>
      </c>
      <c r="V19">
        <v>252</v>
      </c>
      <c r="W19" s="17">
        <f t="shared" si="0"/>
        <v>-1.25</v>
      </c>
      <c r="X19" s="13">
        <f t="shared" si="1"/>
        <v>-0.6999999999999993</v>
      </c>
      <c r="Y19" s="12">
        <f t="shared" si="2"/>
        <v>2</v>
      </c>
      <c r="Z19" s="6">
        <f t="shared" si="3"/>
        <v>3.7525</v>
      </c>
      <c r="AA19" t="s">
        <v>45</v>
      </c>
    </row>
    <row r="20" spans="1:27" ht="16.5" customHeight="1">
      <c r="A20" s="1">
        <v>4</v>
      </c>
      <c r="B20" s="2">
        <v>14</v>
      </c>
      <c r="C20" s="5">
        <v>31.0352831545485</v>
      </c>
      <c r="D20" s="5">
        <v>44.00195149876319</v>
      </c>
      <c r="E20" s="5">
        <v>0.07698633945040323</v>
      </c>
      <c r="F20" s="4">
        <v>0.251</v>
      </c>
      <c r="G20" s="2">
        <v>14</v>
      </c>
      <c r="H20" s="1">
        <v>1</v>
      </c>
      <c r="I20" s="23">
        <v>350.5</v>
      </c>
      <c r="J20" s="23">
        <v>371.5</v>
      </c>
      <c r="K20" s="11" t="s">
        <v>20</v>
      </c>
      <c r="L20" s="7">
        <v>19.6</v>
      </c>
      <c r="M20" s="7"/>
      <c r="N20" s="7">
        <v>23.4</v>
      </c>
      <c r="O20" s="7">
        <v>12.7</v>
      </c>
      <c r="P20" s="7"/>
      <c r="Q20" s="7">
        <v>25</v>
      </c>
      <c r="R20" s="4"/>
      <c r="S20" s="4"/>
      <c r="T20" s="6">
        <v>22.3</v>
      </c>
      <c r="U20" s="6">
        <v>11.05</v>
      </c>
      <c r="V20">
        <v>252</v>
      </c>
      <c r="W20" s="17">
        <f t="shared" si="0"/>
        <v>-1.0999999999999979</v>
      </c>
      <c r="X20" s="13">
        <f t="shared" si="1"/>
        <v>-1.6499999999999986</v>
      </c>
      <c r="Y20" s="12">
        <f t="shared" si="2"/>
        <v>2</v>
      </c>
      <c r="Z20" s="6">
        <f t="shared" si="3"/>
        <v>3.61</v>
      </c>
      <c r="AA20" t="s">
        <v>45</v>
      </c>
    </row>
    <row r="21" spans="1:26" ht="16.5" customHeight="1">
      <c r="A21" s="1">
        <v>5</v>
      </c>
      <c r="B21" s="2">
        <v>110</v>
      </c>
      <c r="C21" s="5">
        <v>46.57135954441256</v>
      </c>
      <c r="D21" s="5">
        <v>5.133805917260335</v>
      </c>
      <c r="E21" s="5">
        <v>0.6050322500929093</v>
      </c>
      <c r="F21" s="4">
        <v>0.252</v>
      </c>
      <c r="G21" s="2">
        <v>110</v>
      </c>
      <c r="H21" s="1">
        <v>1</v>
      </c>
      <c r="I21" s="23">
        <v>514.5</v>
      </c>
      <c r="J21" s="23">
        <v>494.5</v>
      </c>
      <c r="K21" s="11" t="s">
        <v>20</v>
      </c>
      <c r="L21" s="7">
        <v>21.6</v>
      </c>
      <c r="M21" s="7"/>
      <c r="N21" s="7">
        <v>21.7</v>
      </c>
      <c r="O21" s="7">
        <v>11.8</v>
      </c>
      <c r="P21" s="7"/>
      <c r="Q21" s="7">
        <v>25.4</v>
      </c>
      <c r="R21" s="4"/>
      <c r="S21" s="4"/>
      <c r="T21" s="6">
        <v>21.5</v>
      </c>
      <c r="U21" s="6">
        <v>9.3</v>
      </c>
      <c r="V21">
        <v>256</v>
      </c>
      <c r="W21" s="17">
        <f t="shared" si="0"/>
        <v>-0.1999999999999993</v>
      </c>
      <c r="X21" s="17">
        <f t="shared" si="1"/>
        <v>-2.5</v>
      </c>
      <c r="Y21" s="12">
        <f t="shared" si="2"/>
        <v>2</v>
      </c>
      <c r="Z21" s="6">
        <f t="shared" si="3"/>
        <v>5.045</v>
      </c>
    </row>
    <row r="22" spans="1:27" ht="16.5" customHeight="1">
      <c r="A22" s="1">
        <v>5</v>
      </c>
      <c r="B22" s="2">
        <v>72</v>
      </c>
      <c r="C22" s="5">
        <v>43.79162675233381</v>
      </c>
      <c r="D22" s="5">
        <v>28.83800332072688</v>
      </c>
      <c r="E22" s="5">
        <v>0.548637009552963</v>
      </c>
      <c r="F22" s="4">
        <v>0.282</v>
      </c>
      <c r="G22" s="2">
        <v>72</v>
      </c>
      <c r="H22" s="1">
        <v>1</v>
      </c>
      <c r="I22" s="23">
        <v>476</v>
      </c>
      <c r="J22" s="23">
        <v>355.5</v>
      </c>
      <c r="K22" s="11" t="s">
        <v>20</v>
      </c>
      <c r="L22" s="7">
        <v>23.2</v>
      </c>
      <c r="M22" s="7"/>
      <c r="N22" s="7">
        <v>23.1</v>
      </c>
      <c r="O22" s="7">
        <v>11.4</v>
      </c>
      <c r="P22" s="7"/>
      <c r="Q22" s="7">
        <v>28.1</v>
      </c>
      <c r="R22" s="4"/>
      <c r="S22" s="4"/>
      <c r="T22" s="6">
        <v>21.9</v>
      </c>
      <c r="U22" s="6">
        <v>10.3</v>
      </c>
      <c r="V22">
        <v>282</v>
      </c>
      <c r="W22" s="17">
        <f t="shared" si="0"/>
        <v>-1.2000000000000028</v>
      </c>
      <c r="X22" s="13">
        <f t="shared" si="1"/>
        <v>-1.0999999999999996</v>
      </c>
      <c r="Y22" s="12">
        <f t="shared" si="2"/>
        <v>1</v>
      </c>
      <c r="Z22" s="6">
        <f t="shared" si="3"/>
        <v>4.1575</v>
      </c>
      <c r="AA22" t="s">
        <v>45</v>
      </c>
    </row>
    <row r="23" spans="1:26" ht="16.5" customHeight="1">
      <c r="A23" s="1">
        <v>5</v>
      </c>
      <c r="B23" s="2">
        <v>20</v>
      </c>
      <c r="C23" s="5">
        <v>41.79582245915965</v>
      </c>
      <c r="D23" s="5">
        <v>49.13505561023705</v>
      </c>
      <c r="E23" s="5">
        <v>0.3561006663106985</v>
      </c>
      <c r="F23" s="4">
        <v>0.21</v>
      </c>
      <c r="G23" s="2">
        <v>20</v>
      </c>
      <c r="H23" s="1">
        <v>1</v>
      </c>
      <c r="I23" s="23">
        <v>397</v>
      </c>
      <c r="J23" s="23">
        <v>369</v>
      </c>
      <c r="K23" s="11" t="s">
        <v>20</v>
      </c>
      <c r="L23" s="7">
        <v>20.3</v>
      </c>
      <c r="M23" s="7"/>
      <c r="N23" s="7">
        <v>19.1</v>
      </c>
      <c r="O23" s="7">
        <v>12.2</v>
      </c>
      <c r="P23" s="7"/>
      <c r="Q23" s="7">
        <v>20.8</v>
      </c>
      <c r="R23" s="4"/>
      <c r="S23" s="4"/>
      <c r="T23" s="6">
        <v>19.2</v>
      </c>
      <c r="U23" s="6">
        <v>11.95</v>
      </c>
      <c r="V23">
        <v>210</v>
      </c>
      <c r="W23" s="13">
        <f t="shared" si="0"/>
        <v>0.09999999999999787</v>
      </c>
      <c r="X23" s="13">
        <f t="shared" si="1"/>
        <v>-0.25</v>
      </c>
      <c r="Y23" s="12">
        <f t="shared" si="2"/>
        <v>2</v>
      </c>
      <c r="Z23" s="6">
        <f t="shared" si="3"/>
        <v>3.83</v>
      </c>
    </row>
    <row r="24" spans="22:25" ht="12.75">
      <c r="V24" s="14" t="s">
        <v>32</v>
      </c>
      <c r="W24" s="21">
        <f>AVERAGE(W2:W23)</f>
        <v>-0.306818181818182</v>
      </c>
      <c r="X24" s="21">
        <f>AVERAGE(X2:X23)</f>
        <v>-0.5435227272727273</v>
      </c>
      <c r="Y24" s="21">
        <f>AVERAGE(Y2:Y23)</f>
        <v>1.4090909090909092</v>
      </c>
    </row>
    <row r="25" spans="22:25" ht="12.75">
      <c r="V25" s="14" t="s">
        <v>33</v>
      </c>
      <c r="W25" s="22">
        <f>MIN(W2:W23)</f>
        <v>-1.25</v>
      </c>
      <c r="X25" s="22">
        <f>MIN(X2:X23)</f>
        <v>-2.5</v>
      </c>
      <c r="Y25" s="22">
        <f>MIN(Y2:Y23)</f>
        <v>-2</v>
      </c>
    </row>
    <row r="26" spans="22:25" ht="12.75">
      <c r="V26" s="14" t="s">
        <v>34</v>
      </c>
      <c r="W26" s="22">
        <f>MAX(W2:W23)</f>
        <v>0.3000000000000007</v>
      </c>
      <c r="X26" s="22">
        <f>MAX(X2:X23)</f>
        <v>1.8000000000000007</v>
      </c>
      <c r="Y26" s="22">
        <f>MAX(Y2:Y23)</f>
        <v>20</v>
      </c>
    </row>
    <row r="27" spans="22:25" ht="12.75">
      <c r="V27" s="14" t="s">
        <v>35</v>
      </c>
      <c r="W27" s="15">
        <f>STDEV(W2:W23)</f>
        <v>0.4275582540497384</v>
      </c>
      <c r="X27" s="15">
        <f>STDEV(X2:X23)</f>
        <v>0.9894324548912915</v>
      </c>
      <c r="Y27" s="15">
        <f>STDEV(Y2:Y23)</f>
        <v>4.305689380222526</v>
      </c>
    </row>
    <row r="30" spans="7:26" ht="12.75">
      <c r="G30" t="s">
        <v>36</v>
      </c>
      <c r="Z30" t="s">
        <v>37</v>
      </c>
    </row>
    <row r="31" spans="7:31" ht="12.75">
      <c r="G31" s="1" t="s">
        <v>0</v>
      </c>
      <c r="H31" s="2" t="s">
        <v>1</v>
      </c>
      <c r="I31" s="1" t="s">
        <v>2</v>
      </c>
      <c r="J31" s="5" t="s">
        <v>3</v>
      </c>
      <c r="K31" s="5" t="s">
        <v>4</v>
      </c>
      <c r="L31" s="19" t="s">
        <v>5</v>
      </c>
      <c r="M31" s="1" t="s">
        <v>6</v>
      </c>
      <c r="N31" s="2" t="s">
        <v>1</v>
      </c>
      <c r="O31" s="4" t="s">
        <v>9</v>
      </c>
      <c r="P31" s="4" t="s">
        <v>10</v>
      </c>
      <c r="Q31" s="4" t="s">
        <v>11</v>
      </c>
      <c r="R31" s="4" t="s">
        <v>12</v>
      </c>
      <c r="S31" s="4" t="s">
        <v>13</v>
      </c>
      <c r="T31" s="4" t="s">
        <v>14</v>
      </c>
      <c r="U31" s="4" t="s">
        <v>15</v>
      </c>
      <c r="V31" s="4" t="s">
        <v>7</v>
      </c>
      <c r="W31" s="4" t="s">
        <v>8</v>
      </c>
      <c r="X31" t="s">
        <v>26</v>
      </c>
      <c r="Y31" t="s">
        <v>27</v>
      </c>
      <c r="Z31" t="s">
        <v>26</v>
      </c>
      <c r="AA31" t="s">
        <v>27</v>
      </c>
      <c r="AB31" t="s">
        <v>28</v>
      </c>
      <c r="AC31" t="s">
        <v>29</v>
      </c>
      <c r="AD31" t="s">
        <v>30</v>
      </c>
      <c r="AE31" t="s">
        <v>31</v>
      </c>
    </row>
    <row r="32" spans="7:32" ht="12.75">
      <c r="G32" s="1">
        <f aca="true" t="shared" si="4" ref="G32:G37">IF(J32&lt;10,1,IF(AND(J32&gt;=10,J32&lt;20),2,IF(AND(J32&gt;=20,J32&lt;30),3,IF(AND(J32&gt;=30,J32&lt;40),4,5))))</f>
        <v>4</v>
      </c>
      <c r="H32" s="2">
        <v>43</v>
      </c>
      <c r="I32" s="1">
        <v>1</v>
      </c>
      <c r="J32" s="5">
        <v>39.732470685460136</v>
      </c>
      <c r="K32" s="5">
        <v>33.57961748171246</v>
      </c>
      <c r="L32" s="19">
        <v>0.3567723584964966</v>
      </c>
      <c r="M32" s="4">
        <v>0.254</v>
      </c>
      <c r="N32" s="2">
        <v>43</v>
      </c>
      <c r="O32" s="1"/>
      <c r="P32" s="1" t="s">
        <v>38</v>
      </c>
      <c r="Q32" s="8">
        <v>18.5</v>
      </c>
      <c r="R32" s="1"/>
      <c r="S32" s="18"/>
      <c r="T32" s="9"/>
      <c r="U32" s="9"/>
      <c r="V32" s="1"/>
      <c r="W32" s="3"/>
      <c r="X32" s="16">
        <v>20.2</v>
      </c>
      <c r="Z32">
        <v>19.25</v>
      </c>
      <c r="AA32">
        <v>10.5</v>
      </c>
      <c r="AB32">
        <f>VLOOKUP($N32,LK2_2002_TREEDATA!$B$2:$R$111,8,FALSE)</f>
        <v>0</v>
      </c>
      <c r="AC32" s="13">
        <f aca="true" t="shared" si="5" ref="AC32:AC37">Z32-X32</f>
        <v>-0.9499999999999993</v>
      </c>
      <c r="AD32" s="13"/>
      <c r="AE32" s="12"/>
      <c r="AF32" t="s">
        <v>42</v>
      </c>
    </row>
    <row r="33" spans="7:31" ht="12.75">
      <c r="G33" s="1">
        <f t="shared" si="4"/>
        <v>4</v>
      </c>
      <c r="H33" s="2">
        <v>14</v>
      </c>
      <c r="I33" s="1">
        <v>1</v>
      </c>
      <c r="J33" s="5">
        <v>31.0352831545485</v>
      </c>
      <c r="K33" s="5">
        <v>44.00195149876319</v>
      </c>
      <c r="L33" s="19">
        <v>0.07698633945040323</v>
      </c>
      <c r="M33" s="4">
        <v>0.251</v>
      </c>
      <c r="N33" s="2">
        <v>14</v>
      </c>
      <c r="O33" s="1"/>
      <c r="P33" s="1"/>
      <c r="Q33" s="8">
        <v>17.2</v>
      </c>
      <c r="R33" s="1"/>
      <c r="S33" s="18"/>
      <c r="T33" s="9"/>
      <c r="U33" s="9"/>
      <c r="V33" s="1"/>
      <c r="W33" s="3"/>
      <c r="X33">
        <v>22.6</v>
      </c>
      <c r="Z33">
        <v>22.3</v>
      </c>
      <c r="AA33">
        <v>11.05</v>
      </c>
      <c r="AB33">
        <f>VLOOKUP($N33,LK2_2002_TREEDATA!$B$2:$R$111,8,FALSE)</f>
        <v>0</v>
      </c>
      <c r="AC33" s="13">
        <f t="shared" si="5"/>
        <v>-0.3000000000000007</v>
      </c>
      <c r="AD33" s="13"/>
      <c r="AE33" s="12"/>
    </row>
    <row r="34" spans="7:32" ht="12.75">
      <c r="G34" s="1">
        <f t="shared" si="4"/>
        <v>5</v>
      </c>
      <c r="H34" s="2">
        <v>72</v>
      </c>
      <c r="I34" s="1">
        <v>1</v>
      </c>
      <c r="J34" s="5">
        <v>43.79162675233381</v>
      </c>
      <c r="K34" s="5">
        <v>28.83800332072688</v>
      </c>
      <c r="L34" s="19">
        <v>0.548637009552963</v>
      </c>
      <c r="M34" s="4">
        <v>0.282</v>
      </c>
      <c r="N34" s="2">
        <v>72</v>
      </c>
      <c r="O34" s="1"/>
      <c r="P34" s="1"/>
      <c r="Q34" s="8">
        <v>23.6</v>
      </c>
      <c r="R34" s="1"/>
      <c r="S34" s="9"/>
      <c r="T34" s="9"/>
      <c r="U34" s="9"/>
      <c r="V34" s="1"/>
      <c r="W34" s="3"/>
      <c r="X34" s="16">
        <v>23.3</v>
      </c>
      <c r="Z34">
        <v>21.9</v>
      </c>
      <c r="AA34">
        <v>10.3</v>
      </c>
      <c r="AB34">
        <f>VLOOKUP($N34,LK2_2002_TREEDATA!$B$2:$R$111,8,FALSE)</f>
        <v>0</v>
      </c>
      <c r="AC34" s="13">
        <f t="shared" si="5"/>
        <v>-1.4000000000000021</v>
      </c>
      <c r="AD34" s="13"/>
      <c r="AE34" s="12"/>
      <c r="AF34" t="s">
        <v>41</v>
      </c>
    </row>
    <row r="35" spans="7:32" ht="12.75">
      <c r="G35" s="1">
        <f t="shared" si="4"/>
        <v>3</v>
      </c>
      <c r="H35" s="2">
        <v>13</v>
      </c>
      <c r="I35" s="1">
        <v>1</v>
      </c>
      <c r="J35" s="5">
        <v>26.650959529230978</v>
      </c>
      <c r="K35" s="5">
        <v>44.048827242374635</v>
      </c>
      <c r="L35" s="19">
        <v>-0.08968482500898084</v>
      </c>
      <c r="M35" s="4">
        <v>0.15</v>
      </c>
      <c r="N35" s="2">
        <v>13</v>
      </c>
      <c r="O35" s="1">
        <v>150</v>
      </c>
      <c r="P35" s="1"/>
      <c r="Q35" s="8"/>
      <c r="R35" s="1"/>
      <c r="S35" s="8"/>
      <c r="T35" s="9"/>
      <c r="U35" s="1"/>
      <c r="V35" s="1"/>
      <c r="W35" s="3"/>
      <c r="Z35">
        <v>16.8</v>
      </c>
      <c r="AA35">
        <v>10</v>
      </c>
      <c r="AB35">
        <f>VLOOKUP($N35,LK2_2002_TREEDATA!$B$2:$R$111,8,FALSE)</f>
        <v>0</v>
      </c>
      <c r="AC35" s="13">
        <f t="shared" si="5"/>
        <v>16.8</v>
      </c>
      <c r="AD35" s="13">
        <f>AA35-Y35</f>
        <v>10</v>
      </c>
      <c r="AE35" s="12">
        <f>AB35-O35</f>
        <v>-150</v>
      </c>
      <c r="AF35" t="s">
        <v>40</v>
      </c>
    </row>
    <row r="36" spans="7:32" ht="12.75">
      <c r="G36" s="1">
        <f t="shared" si="4"/>
        <v>2</v>
      </c>
      <c r="H36" s="2">
        <v>99</v>
      </c>
      <c r="I36" s="1">
        <v>1</v>
      </c>
      <c r="J36" s="5">
        <v>15.555610982929279</v>
      </c>
      <c r="K36" s="5">
        <v>6.630554332761745</v>
      </c>
      <c r="L36" s="19">
        <v>-0.16520658822138906</v>
      </c>
      <c r="M36" s="4">
        <v>0.191</v>
      </c>
      <c r="N36" s="2">
        <v>99</v>
      </c>
      <c r="O36" s="2">
        <v>192</v>
      </c>
      <c r="P36" s="1"/>
      <c r="Q36" s="8"/>
      <c r="R36" s="1"/>
      <c r="S36" s="8"/>
      <c r="T36" s="8"/>
      <c r="U36" s="1"/>
      <c r="V36" s="1"/>
      <c r="W36" s="3"/>
      <c r="Z36">
        <v>18.4</v>
      </c>
      <c r="AA36">
        <v>11.4</v>
      </c>
      <c r="AB36">
        <f>VLOOKUP($N36,LK2_2002_TREEDATA!$B$2:$R$111,8,FALSE)</f>
        <v>0</v>
      </c>
      <c r="AC36" s="13">
        <f t="shared" si="5"/>
        <v>18.4</v>
      </c>
      <c r="AD36" s="13">
        <f>AA36-Y36</f>
        <v>11.4</v>
      </c>
      <c r="AE36" s="12">
        <f>AB36-O36</f>
        <v>-192</v>
      </c>
      <c r="AF36" t="s">
        <v>39</v>
      </c>
    </row>
    <row r="37" spans="7:31" ht="12.75">
      <c r="G37" s="1">
        <f t="shared" si="4"/>
        <v>2</v>
      </c>
      <c r="H37" s="2">
        <v>6</v>
      </c>
      <c r="I37" s="1">
        <v>1</v>
      </c>
      <c r="J37" s="5">
        <v>15.26586658335981</v>
      </c>
      <c r="K37" s="5">
        <v>38.94671957800608</v>
      </c>
      <c r="L37" s="19">
        <v>-0.3349144066280627</v>
      </c>
      <c r="M37" s="4">
        <v>0.265</v>
      </c>
      <c r="N37" s="2">
        <v>6</v>
      </c>
      <c r="O37" s="1">
        <v>255</v>
      </c>
      <c r="P37" s="1"/>
      <c r="Q37" s="8"/>
      <c r="R37" s="1"/>
      <c r="S37" s="8"/>
      <c r="T37" s="8"/>
      <c r="U37" s="1"/>
      <c r="V37" s="1"/>
      <c r="W37" s="3"/>
      <c r="Z37">
        <v>19.6</v>
      </c>
      <c r="AA37">
        <v>10.3</v>
      </c>
      <c r="AB37">
        <f>VLOOKUP($N37,LK2_2002_TREEDATA!$B$2:$R$111,8,FALSE)</f>
        <v>0</v>
      </c>
      <c r="AC37" s="13">
        <f t="shared" si="5"/>
        <v>19.6</v>
      </c>
      <c r="AD37" s="13">
        <f>AA37-Y37</f>
        <v>10.3</v>
      </c>
      <c r="AE37" s="12">
        <f>AB37-O37</f>
        <v>-255</v>
      </c>
    </row>
    <row r="39" spans="9:10" ht="12.75">
      <c r="I39" s="2" t="s">
        <v>1</v>
      </c>
      <c r="J39" s="4" t="s">
        <v>9</v>
      </c>
    </row>
    <row r="40" spans="9:10" ht="12.75">
      <c r="I40" s="2">
        <v>96</v>
      </c>
      <c r="J40" s="1">
        <v>231</v>
      </c>
    </row>
    <row r="41" spans="9:10" ht="12.75">
      <c r="I41" s="2">
        <v>95</v>
      </c>
      <c r="J41" s="1">
        <v>237</v>
      </c>
    </row>
    <row r="42" spans="9:10" ht="12.75">
      <c r="I42" s="2">
        <v>97</v>
      </c>
      <c r="J42" s="1">
        <v>255</v>
      </c>
    </row>
    <row r="43" spans="9:10" ht="12.75">
      <c r="I43" s="2">
        <v>77</v>
      </c>
      <c r="J43" s="1">
        <v>200</v>
      </c>
    </row>
    <row r="44" spans="9:10" ht="12.75">
      <c r="I44" s="2">
        <v>76</v>
      </c>
      <c r="J44" s="1">
        <v>270</v>
      </c>
    </row>
    <row r="45" spans="9:10" ht="12.75">
      <c r="I45" s="2">
        <v>75</v>
      </c>
      <c r="J45" s="1">
        <v>237</v>
      </c>
    </row>
    <row r="46" spans="9:10" ht="12.75">
      <c r="I46" s="2">
        <v>48</v>
      </c>
      <c r="J46" s="1">
        <v>226</v>
      </c>
    </row>
    <row r="47" spans="9:10" ht="12.75">
      <c r="I47" s="2">
        <v>49</v>
      </c>
      <c r="J47" s="1">
        <v>275</v>
      </c>
    </row>
    <row r="48" spans="9:10" ht="12.75">
      <c r="I48" s="2">
        <v>50</v>
      </c>
      <c r="J48" s="1">
        <v>253</v>
      </c>
    </row>
    <row r="49" spans="9:10" ht="12.75">
      <c r="I49" s="2">
        <v>47</v>
      </c>
      <c r="J49" s="1">
        <v>230</v>
      </c>
    </row>
    <row r="50" spans="9:10" ht="12.75">
      <c r="I50" s="2">
        <v>52</v>
      </c>
      <c r="J50" s="1">
        <v>214</v>
      </c>
    </row>
    <row r="51" spans="9:10" ht="12.75">
      <c r="I51" s="2">
        <v>51</v>
      </c>
      <c r="J51" s="1">
        <v>221</v>
      </c>
    </row>
    <row r="52" spans="9:10" ht="12.75">
      <c r="I52" s="2">
        <v>46</v>
      </c>
      <c r="J52" s="1">
        <v>163</v>
      </c>
    </row>
    <row r="53" spans="9:10" ht="12.75">
      <c r="I53" s="2">
        <v>29</v>
      </c>
      <c r="J53" s="1">
        <v>220</v>
      </c>
    </row>
    <row r="54" spans="9:10" ht="12.75">
      <c r="I54" s="2">
        <v>23</v>
      </c>
      <c r="J54" s="1">
        <v>240</v>
      </c>
    </row>
    <row r="55" spans="9:10" ht="12.75">
      <c r="I55" s="2">
        <v>24</v>
      </c>
      <c r="J55" s="1">
        <v>210</v>
      </c>
    </row>
    <row r="56" spans="9:10" ht="12.75">
      <c r="I56" s="2">
        <v>28</v>
      </c>
      <c r="J56" s="1">
        <v>186</v>
      </c>
    </row>
    <row r="57" spans="9:10" ht="12.75">
      <c r="I57" s="2">
        <v>25</v>
      </c>
      <c r="J57" s="1">
        <v>185</v>
      </c>
    </row>
    <row r="58" spans="9:10" ht="12.75">
      <c r="I58" s="2">
        <v>27</v>
      </c>
      <c r="J58" s="1">
        <v>259</v>
      </c>
    </row>
    <row r="59" spans="9:10" ht="12.75">
      <c r="I59" s="2">
        <v>26</v>
      </c>
      <c r="J59" s="1">
        <v>215</v>
      </c>
    </row>
    <row r="60" spans="9:10" ht="12.75">
      <c r="I60" s="2">
        <v>3</v>
      </c>
      <c r="J60" s="1">
        <v>313</v>
      </c>
    </row>
    <row r="61" spans="9:10" ht="12.75">
      <c r="I61" s="2">
        <v>1</v>
      </c>
      <c r="J61" s="1">
        <v>176</v>
      </c>
    </row>
    <row r="62" spans="9:10" ht="12.75">
      <c r="I62" s="2">
        <v>2</v>
      </c>
      <c r="J62" s="1">
        <v>189</v>
      </c>
    </row>
    <row r="63" spans="9:10" ht="12.75">
      <c r="I63" s="2">
        <v>100</v>
      </c>
      <c r="J63" s="1">
        <v>270</v>
      </c>
    </row>
    <row r="64" spans="9:10" ht="12.75">
      <c r="I64" s="2">
        <v>101</v>
      </c>
      <c r="J64" s="1">
        <v>233</v>
      </c>
    </row>
    <row r="65" spans="9:10" ht="12.75">
      <c r="I65" s="2">
        <v>98</v>
      </c>
      <c r="J65" s="1">
        <v>190</v>
      </c>
    </row>
    <row r="66" spans="9:10" ht="12.75">
      <c r="I66" s="2">
        <v>99</v>
      </c>
      <c r="J66" s="1">
        <v>192</v>
      </c>
    </row>
    <row r="67" spans="9:10" ht="12.75">
      <c r="I67" s="2">
        <v>78</v>
      </c>
      <c r="J67" s="1">
        <v>255</v>
      </c>
    </row>
    <row r="68" spans="9:10" ht="12.75">
      <c r="I68" s="2">
        <v>82</v>
      </c>
      <c r="J68" s="1">
        <v>258</v>
      </c>
    </row>
    <row r="69" spans="9:10" ht="12.75">
      <c r="I69" s="2">
        <v>83</v>
      </c>
      <c r="J69" s="1">
        <v>196</v>
      </c>
    </row>
    <row r="70" spans="9:10" ht="12.75">
      <c r="I70" s="2">
        <v>79</v>
      </c>
      <c r="J70" s="1">
        <v>200</v>
      </c>
    </row>
    <row r="71" spans="9:10" ht="12.75">
      <c r="I71" s="2">
        <v>81</v>
      </c>
      <c r="J71" s="1">
        <v>295</v>
      </c>
    </row>
    <row r="72" spans="9:10" ht="12.75">
      <c r="I72" s="2">
        <v>80</v>
      </c>
      <c r="J72" s="1">
        <v>264</v>
      </c>
    </row>
    <row r="73" spans="9:10" ht="12.75">
      <c r="I73" s="2">
        <v>53</v>
      </c>
      <c r="J73" s="1">
        <v>193</v>
      </c>
    </row>
    <row r="74" spans="9:10" ht="12.75">
      <c r="I74" s="2">
        <v>55</v>
      </c>
      <c r="J74" s="1">
        <v>299</v>
      </c>
    </row>
    <row r="75" spans="9:10" ht="12.75">
      <c r="I75" s="2">
        <v>54</v>
      </c>
      <c r="J75" s="1">
        <v>205</v>
      </c>
    </row>
    <row r="76" spans="9:10" ht="12.75">
      <c r="I76" s="2">
        <v>30</v>
      </c>
      <c r="J76" s="1">
        <v>178</v>
      </c>
    </row>
    <row r="77" spans="9:10" ht="12.75">
      <c r="I77" s="2">
        <v>31</v>
      </c>
      <c r="J77" s="1">
        <v>258</v>
      </c>
    </row>
    <row r="78" spans="9:10" ht="12.75">
      <c r="I78" s="2">
        <v>32</v>
      </c>
      <c r="J78" s="1">
        <v>220</v>
      </c>
    </row>
    <row r="79" spans="9:10" ht="12.75">
      <c r="I79" s="2">
        <v>6</v>
      </c>
      <c r="J79" s="1">
        <v>256</v>
      </c>
    </row>
    <row r="80" spans="9:10" ht="12.75">
      <c r="I80" s="2">
        <v>4</v>
      </c>
      <c r="J80" s="1">
        <v>226</v>
      </c>
    </row>
    <row r="81" spans="9:10" ht="12.75">
      <c r="I81" s="2">
        <v>7</v>
      </c>
      <c r="J81" s="1">
        <v>276</v>
      </c>
    </row>
    <row r="82" spans="9:10" ht="12.75">
      <c r="I82" s="2">
        <v>5</v>
      </c>
      <c r="J82" s="1">
        <v>215</v>
      </c>
    </row>
    <row r="83" spans="9:10" ht="12.75">
      <c r="I83" s="2">
        <v>8</v>
      </c>
      <c r="J83" s="1">
        <v>270</v>
      </c>
    </row>
    <row r="84" spans="9:10" ht="12.75">
      <c r="I84" s="2">
        <v>103</v>
      </c>
      <c r="J84" s="1">
        <v>184</v>
      </c>
    </row>
    <row r="85" spans="9:10" ht="12.75">
      <c r="I85" s="2">
        <v>105</v>
      </c>
      <c r="J85" s="1">
        <v>267</v>
      </c>
    </row>
    <row r="86" spans="9:10" ht="12.75">
      <c r="I86" s="2">
        <v>102</v>
      </c>
      <c r="J86" s="1">
        <v>195</v>
      </c>
    </row>
    <row r="87" spans="9:10" ht="12.75">
      <c r="I87" s="2">
        <v>104</v>
      </c>
      <c r="J87" s="1">
        <v>227</v>
      </c>
    </row>
    <row r="88" spans="9:10" ht="12.75">
      <c r="I88" s="2">
        <v>86</v>
      </c>
      <c r="J88" s="1">
        <v>240</v>
      </c>
    </row>
    <row r="89" spans="9:10" ht="12.75">
      <c r="I89" s="2">
        <v>87</v>
      </c>
      <c r="J89" s="1">
        <v>203</v>
      </c>
    </row>
    <row r="90" spans="9:10" ht="12.75">
      <c r="I90" s="2">
        <v>85</v>
      </c>
      <c r="J90" s="1">
        <v>244</v>
      </c>
    </row>
    <row r="91" spans="9:10" ht="12.75">
      <c r="I91" s="2">
        <v>84</v>
      </c>
      <c r="J91" s="1">
        <v>199</v>
      </c>
    </row>
    <row r="92" spans="9:10" ht="12.75">
      <c r="I92" s="2">
        <v>61</v>
      </c>
      <c r="J92" s="1">
        <v>204</v>
      </c>
    </row>
    <row r="93" spans="9:10" ht="12.75">
      <c r="I93" s="2">
        <v>62</v>
      </c>
      <c r="J93" s="1">
        <v>280</v>
      </c>
    </row>
    <row r="94" spans="9:10" ht="12.75">
      <c r="I94" s="2">
        <v>57</v>
      </c>
      <c r="J94" s="1">
        <v>293</v>
      </c>
    </row>
    <row r="95" spans="9:10" ht="12.75">
      <c r="I95" s="2">
        <v>58</v>
      </c>
      <c r="J95" s="1">
        <v>236</v>
      </c>
    </row>
    <row r="96" spans="9:10" ht="12.75">
      <c r="I96" s="2">
        <v>56</v>
      </c>
      <c r="J96" s="1">
        <v>189</v>
      </c>
    </row>
    <row r="97" spans="9:10" ht="12.75">
      <c r="I97" s="2">
        <v>60</v>
      </c>
      <c r="J97" s="1">
        <v>188</v>
      </c>
    </row>
    <row r="98" spans="9:10" ht="12.75">
      <c r="I98" s="2">
        <v>59</v>
      </c>
      <c r="J98" s="1">
        <v>193</v>
      </c>
    </row>
    <row r="99" spans="9:10" ht="12.75">
      <c r="I99" s="2">
        <v>63</v>
      </c>
      <c r="J99" s="1">
        <v>216</v>
      </c>
    </row>
    <row r="100" spans="9:10" ht="12.75">
      <c r="I100" s="2">
        <v>35</v>
      </c>
      <c r="J100" s="1">
        <v>230</v>
      </c>
    </row>
    <row r="101" spans="9:10" ht="12.75">
      <c r="I101" s="2">
        <v>36</v>
      </c>
      <c r="J101" s="1">
        <v>221</v>
      </c>
    </row>
    <row r="102" spans="9:10" ht="12.75">
      <c r="I102" s="2">
        <v>37</v>
      </c>
      <c r="J102" s="1">
        <v>243</v>
      </c>
    </row>
    <row r="103" spans="9:10" ht="12.75">
      <c r="I103" s="2">
        <v>33</v>
      </c>
      <c r="J103" s="1">
        <v>205</v>
      </c>
    </row>
    <row r="104" spans="9:10" ht="12.75">
      <c r="I104" s="2">
        <v>38</v>
      </c>
      <c r="J104" s="1">
        <v>239</v>
      </c>
    </row>
    <row r="105" spans="9:10" ht="12.75">
      <c r="I105" s="2">
        <v>34</v>
      </c>
      <c r="J105" s="1">
        <v>242</v>
      </c>
    </row>
    <row r="106" spans="9:10" ht="12.75">
      <c r="I106" s="2">
        <v>12</v>
      </c>
      <c r="J106" s="1">
        <v>212</v>
      </c>
    </row>
    <row r="107" spans="9:10" ht="12.75">
      <c r="I107" s="2">
        <v>10</v>
      </c>
      <c r="J107" s="1">
        <v>327</v>
      </c>
    </row>
    <row r="108" spans="9:10" ht="12.75">
      <c r="I108" s="2">
        <v>9</v>
      </c>
      <c r="J108" s="1">
        <v>202</v>
      </c>
    </row>
    <row r="109" spans="9:10" ht="12.75">
      <c r="I109" s="2">
        <v>13</v>
      </c>
      <c r="J109" s="1">
        <v>151</v>
      </c>
    </row>
    <row r="110" spans="9:10" ht="12.75">
      <c r="I110" s="2">
        <v>11</v>
      </c>
      <c r="J110" s="1">
        <v>203</v>
      </c>
    </row>
    <row r="111" spans="9:10" ht="12.75">
      <c r="I111" s="2">
        <v>106</v>
      </c>
      <c r="J111" s="1">
        <v>191</v>
      </c>
    </row>
    <row r="112" spans="9:10" ht="12.75">
      <c r="I112" s="2">
        <v>108</v>
      </c>
      <c r="J112" s="1">
        <v>222</v>
      </c>
    </row>
    <row r="113" spans="9:10" ht="12.75">
      <c r="I113" s="2">
        <v>107</v>
      </c>
      <c r="J113" s="1">
        <v>275</v>
      </c>
    </row>
    <row r="114" spans="9:10" ht="12.75">
      <c r="I114" s="2">
        <v>92</v>
      </c>
      <c r="J114" s="1">
        <v>190</v>
      </c>
    </row>
    <row r="115" spans="9:10" ht="12.75">
      <c r="I115" s="2">
        <v>88</v>
      </c>
      <c r="J115" s="1">
        <v>174</v>
      </c>
    </row>
    <row r="116" spans="9:10" ht="12.75">
      <c r="I116" s="2">
        <v>91</v>
      </c>
      <c r="J116" s="1">
        <v>303</v>
      </c>
    </row>
    <row r="117" spans="9:10" ht="12.75">
      <c r="I117" s="2">
        <v>90</v>
      </c>
      <c r="J117" s="1">
        <v>218</v>
      </c>
    </row>
    <row r="118" spans="9:10" ht="12.75">
      <c r="I118" s="2">
        <v>89</v>
      </c>
      <c r="J118" s="1">
        <v>225</v>
      </c>
    </row>
    <row r="119" spans="9:10" ht="12.75">
      <c r="I119" s="2">
        <v>70</v>
      </c>
      <c r="J119" s="1">
        <v>199</v>
      </c>
    </row>
    <row r="120" spans="9:10" ht="12.75">
      <c r="I120" s="2">
        <v>66</v>
      </c>
      <c r="J120" s="1">
        <v>201</v>
      </c>
    </row>
    <row r="121" spans="9:10" ht="12.75">
      <c r="I121" s="2">
        <v>67</v>
      </c>
      <c r="J121" s="1">
        <v>172</v>
      </c>
    </row>
    <row r="122" spans="9:10" ht="12.75">
      <c r="I122" s="2">
        <v>65</v>
      </c>
      <c r="J122" s="1">
        <v>197</v>
      </c>
    </row>
    <row r="123" spans="9:10" ht="12.75">
      <c r="I123" s="2">
        <v>69</v>
      </c>
      <c r="J123" s="1">
        <v>343</v>
      </c>
    </row>
    <row r="124" spans="9:10" ht="12.75">
      <c r="I124" s="2">
        <v>68</v>
      </c>
      <c r="J124" s="1">
        <v>220</v>
      </c>
    </row>
    <row r="125" spans="9:10" ht="12.75">
      <c r="I125" s="2">
        <v>64</v>
      </c>
      <c r="J125" s="1">
        <v>197</v>
      </c>
    </row>
    <row r="126" spans="9:10" ht="12.75">
      <c r="I126" s="2">
        <v>71</v>
      </c>
      <c r="J126" s="1">
        <v>219</v>
      </c>
    </row>
    <row r="127" spans="9:10" ht="12.75">
      <c r="I127" s="2">
        <v>41</v>
      </c>
      <c r="J127" s="1">
        <v>167</v>
      </c>
    </row>
    <row r="128" spans="9:10" ht="12.75">
      <c r="I128" s="2">
        <v>40</v>
      </c>
      <c r="J128" s="1">
        <v>228</v>
      </c>
    </row>
    <row r="129" spans="9:10" ht="12.75">
      <c r="I129" s="2">
        <v>43</v>
      </c>
      <c r="J129" s="1">
        <v>252</v>
      </c>
    </row>
    <row r="130" spans="9:10" ht="12.75">
      <c r="I130" s="2">
        <v>39</v>
      </c>
      <c r="J130" s="1">
        <v>218</v>
      </c>
    </row>
    <row r="131" spans="9:10" ht="12.75">
      <c r="I131" s="2">
        <v>42</v>
      </c>
      <c r="J131" s="1">
        <v>322</v>
      </c>
    </row>
    <row r="132" spans="9:10" ht="12.75">
      <c r="I132" s="2">
        <v>15</v>
      </c>
      <c r="J132" s="1">
        <v>210</v>
      </c>
    </row>
    <row r="133" spans="9:10" ht="12.75">
      <c r="I133" s="2">
        <v>16</v>
      </c>
      <c r="J133" s="1">
        <v>237</v>
      </c>
    </row>
    <row r="134" spans="9:10" ht="12.75">
      <c r="I134" s="2">
        <v>14</v>
      </c>
      <c r="J134" s="1">
        <v>252</v>
      </c>
    </row>
    <row r="135" spans="9:10" ht="12.75">
      <c r="I135" s="2">
        <v>19</v>
      </c>
      <c r="J135" s="1">
        <v>272</v>
      </c>
    </row>
    <row r="136" spans="9:10" ht="12.75">
      <c r="I136" s="2">
        <v>17</v>
      </c>
      <c r="J136" s="1">
        <v>283</v>
      </c>
    </row>
    <row r="137" spans="9:10" ht="12.75">
      <c r="I137" s="2">
        <v>18</v>
      </c>
      <c r="J137" s="1">
        <v>218</v>
      </c>
    </row>
    <row r="138" spans="9:10" ht="12.75">
      <c r="I138" s="2">
        <v>109</v>
      </c>
      <c r="J138" s="1">
        <v>271</v>
      </c>
    </row>
    <row r="139" spans="9:10" ht="12.75">
      <c r="I139" s="2">
        <v>110</v>
      </c>
      <c r="J139" s="1">
        <v>256</v>
      </c>
    </row>
    <row r="140" spans="9:10" ht="12.75">
      <c r="I140" s="2">
        <v>93</v>
      </c>
      <c r="J140" s="1">
        <v>271</v>
      </c>
    </row>
    <row r="141" spans="9:10" ht="12.75">
      <c r="I141" s="2">
        <v>94</v>
      </c>
      <c r="J141" s="1">
        <v>275</v>
      </c>
    </row>
    <row r="142" spans="9:10" ht="12.75">
      <c r="I142" s="2">
        <v>74</v>
      </c>
      <c r="J142" s="1">
        <v>266</v>
      </c>
    </row>
    <row r="143" spans="9:10" ht="12.75">
      <c r="I143" s="2">
        <v>73</v>
      </c>
      <c r="J143" s="1">
        <v>227</v>
      </c>
    </row>
    <row r="144" spans="9:10" ht="12.75">
      <c r="I144" s="2">
        <v>72</v>
      </c>
      <c r="J144" s="1">
        <v>282</v>
      </c>
    </row>
    <row r="145" spans="9:10" ht="12.75">
      <c r="I145" s="2">
        <v>44</v>
      </c>
      <c r="J145" s="1">
        <v>246</v>
      </c>
    </row>
    <row r="146" spans="9:10" ht="12.75">
      <c r="I146" s="2">
        <v>45</v>
      </c>
      <c r="J146" s="1">
        <v>297</v>
      </c>
    </row>
    <row r="147" spans="9:10" ht="12.75">
      <c r="I147" s="2">
        <v>22</v>
      </c>
      <c r="J147" s="1">
        <v>357</v>
      </c>
    </row>
    <row r="148" spans="9:10" ht="12.75">
      <c r="I148" s="2">
        <v>21</v>
      </c>
      <c r="J148" s="1">
        <v>245</v>
      </c>
    </row>
    <row r="149" spans="9:10" ht="12.75">
      <c r="I149" s="2">
        <v>20</v>
      </c>
      <c r="J149" s="1">
        <v>210</v>
      </c>
    </row>
  </sheetData>
  <printOptions/>
  <pageMargins left="0.35433070866141736" right="0.35433070866141736" top="0.5905511811023623" bottom="0.5905511811023623" header="0.31496062992125984" footer="0.31496062992125984"/>
  <pageSetup horizontalDpi="300" verticalDpi="300" orientation="portrait" paperSize="9" r:id="rId1"/>
  <headerFooter alignWithMargins="0">
    <oddHeader>&amp;C&amp;F Crown widths + measurement errors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selection activeCell="G8" sqref="G8"/>
    </sheetView>
  </sheetViews>
  <sheetFormatPr defaultColWidth="9.140625" defaultRowHeight="12.75"/>
  <sheetData>
    <row r="1" spans="1:18" ht="12.75">
      <c r="A1" s="1" t="s">
        <v>0</v>
      </c>
      <c r="B1" s="2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2" t="s">
        <v>1</v>
      </c>
      <c r="I1" s="2" t="s">
        <v>16</v>
      </c>
      <c r="J1" s="4" t="s">
        <v>17</v>
      </c>
      <c r="K1" s="4"/>
      <c r="L1" s="4"/>
      <c r="M1" s="4"/>
      <c r="N1" s="4"/>
      <c r="O1" s="4"/>
      <c r="P1" s="4"/>
      <c r="Q1" s="4"/>
      <c r="R1" s="4"/>
    </row>
    <row r="2" spans="1:18" ht="12.75">
      <c r="A2" s="1">
        <f aca="true" t="shared" si="0" ref="A2:A65">IF(D2&lt;10,1,IF(AND(D2&gt;=10,D2&lt;20),2,IF(AND(D2&gt;=20,D2&lt;30),3,IF(AND(D2&gt;=30,D2&lt;40),4,5))))</f>
        <v>1</v>
      </c>
      <c r="B2" s="2">
        <v>96</v>
      </c>
      <c r="C2" s="1">
        <v>1</v>
      </c>
      <c r="D2" s="5">
        <v>4.077531706232473</v>
      </c>
      <c r="E2" s="5">
        <v>0.7663738915465714</v>
      </c>
      <c r="F2" s="5">
        <v>-0.28385877237319224</v>
      </c>
      <c r="G2" s="4">
        <v>0.23</v>
      </c>
      <c r="H2" s="2">
        <v>96</v>
      </c>
      <c r="I2" s="2">
        <v>1</v>
      </c>
      <c r="J2" s="1">
        <f>IF(MOD(I2,5)=0,1,0)</f>
        <v>0</v>
      </c>
      <c r="K2" s="1"/>
      <c r="L2" s="1"/>
      <c r="M2" s="1"/>
      <c r="N2" s="1"/>
      <c r="O2" s="1"/>
      <c r="P2" s="1"/>
      <c r="Q2" s="1"/>
      <c r="R2" s="1"/>
    </row>
    <row r="3" spans="1:18" ht="12.75">
      <c r="A3" s="1">
        <f t="shared" si="0"/>
        <v>1</v>
      </c>
      <c r="B3" s="2">
        <v>95</v>
      </c>
      <c r="C3" s="1">
        <v>1</v>
      </c>
      <c r="D3" s="5">
        <v>2.059508670035489</v>
      </c>
      <c r="E3" s="5">
        <v>4.323111140104601</v>
      </c>
      <c r="F3" s="5">
        <v>-0.3151970335800177</v>
      </c>
      <c r="G3" s="4">
        <v>0.232</v>
      </c>
      <c r="H3" s="2">
        <v>95</v>
      </c>
      <c r="I3" s="2">
        <f>I2+1</f>
        <v>2</v>
      </c>
      <c r="J3" s="1">
        <f aca="true" t="shared" si="1" ref="J3:J66">IF(MOD(I3,5)=0,1,0)</f>
        <v>0</v>
      </c>
      <c r="K3" s="1"/>
      <c r="L3" s="1"/>
      <c r="M3" s="1"/>
      <c r="N3" s="1"/>
      <c r="O3" s="1"/>
      <c r="P3" s="1"/>
      <c r="Q3" s="1"/>
      <c r="R3" s="1"/>
    </row>
    <row r="4" spans="1:18" ht="12.75">
      <c r="A4" s="1">
        <f t="shared" si="0"/>
        <v>1</v>
      </c>
      <c r="B4" s="2">
        <v>97</v>
      </c>
      <c r="C4" s="1">
        <v>1</v>
      </c>
      <c r="D4" s="5">
        <v>8.363620584770164</v>
      </c>
      <c r="E4" s="5">
        <v>5.76357982692276</v>
      </c>
      <c r="F4" s="5">
        <v>-0.1759225709927664</v>
      </c>
      <c r="G4" s="4">
        <v>0.252</v>
      </c>
      <c r="H4" s="2">
        <v>97</v>
      </c>
      <c r="I4" s="2">
        <f aca="true" t="shared" si="2" ref="I4:I67">I3+1</f>
        <v>3</v>
      </c>
      <c r="J4" s="1">
        <f t="shared" si="1"/>
        <v>0</v>
      </c>
      <c r="K4" s="1"/>
      <c r="L4" s="1"/>
      <c r="M4" s="1"/>
      <c r="N4" s="1"/>
      <c r="O4" s="1"/>
      <c r="P4" s="1"/>
      <c r="Q4" s="1"/>
      <c r="R4" s="1"/>
    </row>
    <row r="5" spans="1:18" ht="12.75">
      <c r="A5" s="1">
        <f t="shared" si="0"/>
        <v>1</v>
      </c>
      <c r="B5" s="2">
        <v>77</v>
      </c>
      <c r="C5" s="1">
        <v>1</v>
      </c>
      <c r="D5" s="5">
        <v>4.556562363333466</v>
      </c>
      <c r="E5" s="5">
        <v>9.983883861374991</v>
      </c>
      <c r="F5" s="5">
        <v>-0.23965873652521982</v>
      </c>
      <c r="G5" s="4">
        <v>0.198</v>
      </c>
      <c r="H5" s="2">
        <v>77</v>
      </c>
      <c r="I5" s="2">
        <f t="shared" si="2"/>
        <v>4</v>
      </c>
      <c r="J5" s="1">
        <f t="shared" si="1"/>
        <v>0</v>
      </c>
      <c r="K5" s="1"/>
      <c r="L5" s="1"/>
      <c r="M5" s="1"/>
      <c r="N5" s="1"/>
      <c r="O5" s="1"/>
      <c r="P5" s="1"/>
      <c r="Q5" s="1"/>
      <c r="R5" s="1"/>
    </row>
    <row r="6" spans="1:18" ht="12.75">
      <c r="A6" s="1">
        <f t="shared" si="0"/>
        <v>1</v>
      </c>
      <c r="B6" s="2">
        <v>76</v>
      </c>
      <c r="C6" s="1">
        <v>1</v>
      </c>
      <c r="D6" s="5">
        <v>2.979209512711</v>
      </c>
      <c r="E6" s="5">
        <v>10.65891641482006</v>
      </c>
      <c r="F6" s="5">
        <v>-0.2243675528145695</v>
      </c>
      <c r="G6" s="4">
        <v>0.269</v>
      </c>
      <c r="H6" s="2">
        <v>76</v>
      </c>
      <c r="I6" s="2">
        <f t="shared" si="2"/>
        <v>5</v>
      </c>
      <c r="J6" s="1">
        <f t="shared" si="1"/>
        <v>1</v>
      </c>
      <c r="K6" s="1"/>
      <c r="L6" s="1"/>
      <c r="M6" s="1"/>
      <c r="N6" s="1"/>
      <c r="O6" s="1"/>
      <c r="P6" s="1"/>
      <c r="Q6" s="1"/>
      <c r="R6" s="1"/>
    </row>
    <row r="7" spans="1:18" ht="12.75">
      <c r="A7" s="1">
        <f t="shared" si="0"/>
        <v>1</v>
      </c>
      <c r="B7" s="2">
        <v>75</v>
      </c>
      <c r="C7" s="1">
        <v>1</v>
      </c>
      <c r="D7" s="5">
        <v>4.603975624049252</v>
      </c>
      <c r="E7" s="5">
        <v>17.11562578839905</v>
      </c>
      <c r="F7" s="5">
        <v>-0.32059956591220135</v>
      </c>
      <c r="G7" s="4">
        <v>0.238</v>
      </c>
      <c r="H7" s="2">
        <v>75</v>
      </c>
      <c r="I7" s="2">
        <f t="shared" si="2"/>
        <v>6</v>
      </c>
      <c r="J7" s="1">
        <f t="shared" si="1"/>
        <v>0</v>
      </c>
      <c r="K7" s="1"/>
      <c r="L7" s="1"/>
      <c r="M7" s="1"/>
      <c r="N7" s="1"/>
      <c r="O7" s="1"/>
      <c r="P7" s="1"/>
      <c r="Q7" s="1"/>
      <c r="R7" s="1"/>
    </row>
    <row r="8" spans="1:18" ht="12.75">
      <c r="A8" s="1">
        <f t="shared" si="0"/>
        <v>1</v>
      </c>
      <c r="B8" s="2">
        <v>48</v>
      </c>
      <c r="C8" s="1">
        <v>1</v>
      </c>
      <c r="D8" s="5">
        <v>5.419163390648763</v>
      </c>
      <c r="E8" s="5">
        <v>20.996176978630526</v>
      </c>
      <c r="F8" s="5">
        <v>-0.3281365691260881</v>
      </c>
      <c r="G8" s="4">
        <v>0.228</v>
      </c>
      <c r="H8" s="2">
        <v>48</v>
      </c>
      <c r="I8" s="2">
        <f t="shared" si="2"/>
        <v>7</v>
      </c>
      <c r="J8" s="1">
        <f t="shared" si="1"/>
        <v>0</v>
      </c>
      <c r="K8" s="1"/>
      <c r="L8" s="1"/>
      <c r="M8" s="1"/>
      <c r="N8" s="1"/>
      <c r="O8" s="1"/>
      <c r="P8" s="1"/>
      <c r="Q8" s="1"/>
      <c r="R8" s="1"/>
    </row>
    <row r="9" spans="1:18" ht="12.75">
      <c r="A9" s="1">
        <f t="shared" si="0"/>
        <v>1</v>
      </c>
      <c r="B9" s="2">
        <v>49</v>
      </c>
      <c r="C9" s="1">
        <v>1</v>
      </c>
      <c r="D9" s="5">
        <v>7.19790197009287</v>
      </c>
      <c r="E9" s="5">
        <v>22.232700825891964</v>
      </c>
      <c r="F9" s="5">
        <v>-0.27859588119699186</v>
      </c>
      <c r="G9" s="4">
        <v>0.275</v>
      </c>
      <c r="H9" s="2">
        <v>49</v>
      </c>
      <c r="I9" s="2">
        <f t="shared" si="2"/>
        <v>8</v>
      </c>
      <c r="J9" s="1">
        <f t="shared" si="1"/>
        <v>0</v>
      </c>
      <c r="K9" s="1"/>
      <c r="L9" s="1"/>
      <c r="M9" s="1"/>
      <c r="N9" s="1"/>
      <c r="O9" s="1"/>
      <c r="P9" s="1"/>
      <c r="Q9" s="1"/>
      <c r="R9" s="1"/>
    </row>
    <row r="10" spans="1:18" ht="12.75">
      <c r="A10" s="1">
        <f t="shared" si="0"/>
        <v>1</v>
      </c>
      <c r="B10" s="2">
        <v>50</v>
      </c>
      <c r="C10" s="1">
        <v>1</v>
      </c>
      <c r="D10" s="5">
        <v>6.15409921204441</v>
      </c>
      <c r="E10" s="5">
        <v>23.618626784732</v>
      </c>
      <c r="F10" s="5">
        <v>-0.30908814063128126</v>
      </c>
      <c r="G10" s="4">
        <v>0.25</v>
      </c>
      <c r="H10" s="2">
        <v>50</v>
      </c>
      <c r="I10" s="2">
        <f t="shared" si="2"/>
        <v>9</v>
      </c>
      <c r="J10" s="1">
        <f t="shared" si="1"/>
        <v>0</v>
      </c>
      <c r="K10" s="1"/>
      <c r="L10" s="1"/>
      <c r="M10" s="1"/>
      <c r="N10" s="1"/>
      <c r="O10" s="1"/>
      <c r="P10" s="1"/>
      <c r="Q10" s="1"/>
      <c r="R10" s="1"/>
    </row>
    <row r="11" spans="1:18" ht="12.75">
      <c r="A11" s="1">
        <f t="shared" si="0"/>
        <v>1</v>
      </c>
      <c r="B11" s="2">
        <v>47</v>
      </c>
      <c r="C11" s="1">
        <v>1</v>
      </c>
      <c r="D11" s="5">
        <v>2.7796279632268903</v>
      </c>
      <c r="E11" s="5">
        <v>24.239612284596245</v>
      </c>
      <c r="F11" s="5">
        <v>-0.3881376105720631</v>
      </c>
      <c r="G11" s="4">
        <v>0.227</v>
      </c>
      <c r="H11" s="2">
        <v>47</v>
      </c>
      <c r="I11" s="2">
        <f t="shared" si="2"/>
        <v>10</v>
      </c>
      <c r="J11" s="1">
        <f t="shared" si="1"/>
        <v>1</v>
      </c>
      <c r="K11" s="1"/>
      <c r="L11" s="1"/>
      <c r="M11" s="1"/>
      <c r="N11" s="1"/>
      <c r="O11" s="1"/>
      <c r="P11" s="1"/>
      <c r="Q11" s="1"/>
      <c r="R11" s="1"/>
    </row>
    <row r="12" spans="1:18" ht="12.75">
      <c r="A12" s="1">
        <f t="shared" si="0"/>
        <v>1</v>
      </c>
      <c r="B12" s="2">
        <v>52</v>
      </c>
      <c r="C12" s="1">
        <v>1</v>
      </c>
      <c r="D12" s="5">
        <v>9.902233305604591</v>
      </c>
      <c r="E12" s="5">
        <v>25.709718675508558</v>
      </c>
      <c r="F12" s="5">
        <v>-0.24071134611243367</v>
      </c>
      <c r="G12" s="4">
        <v>0.213</v>
      </c>
      <c r="H12" s="2">
        <v>52</v>
      </c>
      <c r="I12" s="2">
        <f t="shared" si="2"/>
        <v>11</v>
      </c>
      <c r="J12" s="1">
        <f t="shared" si="1"/>
        <v>0</v>
      </c>
      <c r="K12" s="1"/>
      <c r="L12" s="1"/>
      <c r="M12" s="1"/>
      <c r="N12" s="1"/>
      <c r="O12" s="1"/>
      <c r="P12" s="1"/>
      <c r="Q12" s="1"/>
      <c r="R12" s="1"/>
    </row>
    <row r="13" spans="1:18" ht="12.75">
      <c r="A13" s="1">
        <f t="shared" si="0"/>
        <v>1</v>
      </c>
      <c r="B13" s="2">
        <v>51</v>
      </c>
      <c r="C13" s="1">
        <v>1</v>
      </c>
      <c r="D13" s="5">
        <v>7.772385212370567</v>
      </c>
      <c r="E13" s="5">
        <v>27.781927475601474</v>
      </c>
      <c r="F13" s="5">
        <v>-0.34126545725574015</v>
      </c>
      <c r="G13" s="4">
        <v>0.221</v>
      </c>
      <c r="H13" s="2">
        <v>51</v>
      </c>
      <c r="I13" s="2">
        <f t="shared" si="2"/>
        <v>12</v>
      </c>
      <c r="J13" s="1">
        <f t="shared" si="1"/>
        <v>0</v>
      </c>
      <c r="K13" s="1"/>
      <c r="L13" s="1"/>
      <c r="M13" s="1"/>
      <c r="N13" s="1"/>
      <c r="O13" s="1"/>
      <c r="P13" s="1"/>
      <c r="Q13" s="1"/>
      <c r="R13" s="1"/>
    </row>
    <row r="14" spans="1:18" ht="12.75">
      <c r="A14" s="1">
        <f t="shared" si="0"/>
        <v>1</v>
      </c>
      <c r="B14" s="2">
        <v>46</v>
      </c>
      <c r="C14" s="1">
        <v>1</v>
      </c>
      <c r="D14" s="5">
        <v>2.4768266148270484</v>
      </c>
      <c r="E14" s="5">
        <v>29.29625964983923</v>
      </c>
      <c r="F14" s="5">
        <v>-0.3922250762921947</v>
      </c>
      <c r="G14" s="4">
        <v>0.163</v>
      </c>
      <c r="H14" s="2">
        <v>46</v>
      </c>
      <c r="I14" s="2">
        <f t="shared" si="2"/>
        <v>13</v>
      </c>
      <c r="J14" s="1">
        <f t="shared" si="1"/>
        <v>0</v>
      </c>
      <c r="K14" s="1"/>
      <c r="L14" s="1"/>
      <c r="M14" s="1"/>
      <c r="N14" s="1"/>
      <c r="O14" s="1"/>
      <c r="P14" s="1"/>
      <c r="Q14" s="1"/>
      <c r="R14" s="1"/>
    </row>
    <row r="15" spans="1:18" ht="12.75">
      <c r="A15" s="1">
        <f t="shared" si="0"/>
        <v>1</v>
      </c>
      <c r="B15" s="2">
        <v>29</v>
      </c>
      <c r="C15" s="1">
        <v>1</v>
      </c>
      <c r="D15" s="5">
        <v>9.173696266274888</v>
      </c>
      <c r="E15" s="5">
        <v>31.678257918039936</v>
      </c>
      <c r="F15" s="5">
        <v>-0.3872646555815764</v>
      </c>
      <c r="G15" s="4">
        <v>0.222</v>
      </c>
      <c r="H15" s="2">
        <v>29</v>
      </c>
      <c r="I15" s="2">
        <f t="shared" si="2"/>
        <v>14</v>
      </c>
      <c r="J15" s="1">
        <f t="shared" si="1"/>
        <v>0</v>
      </c>
      <c r="K15" s="1"/>
      <c r="L15" s="1"/>
      <c r="M15" s="1"/>
      <c r="N15" s="1"/>
      <c r="O15" s="1"/>
      <c r="P15" s="1"/>
      <c r="Q15" s="1"/>
      <c r="R15" s="1"/>
    </row>
    <row r="16" spans="1:18" ht="12.75">
      <c r="A16" s="1">
        <f t="shared" si="0"/>
        <v>1</v>
      </c>
      <c r="B16" s="2">
        <v>23</v>
      </c>
      <c r="C16" s="1">
        <v>1</v>
      </c>
      <c r="D16" s="5">
        <v>0.5966208519891563</v>
      </c>
      <c r="E16" s="5">
        <v>32.71953669726276</v>
      </c>
      <c r="F16" s="5">
        <v>-0.4709294691795264</v>
      </c>
      <c r="G16" s="4">
        <v>0.24</v>
      </c>
      <c r="H16" s="2">
        <v>23</v>
      </c>
      <c r="I16" s="2">
        <f t="shared" si="2"/>
        <v>15</v>
      </c>
      <c r="J16" s="1">
        <f t="shared" si="1"/>
        <v>1</v>
      </c>
      <c r="K16" s="1"/>
      <c r="L16" s="1"/>
      <c r="M16" s="1"/>
      <c r="N16" s="1"/>
      <c r="O16" s="1"/>
      <c r="P16" s="1"/>
      <c r="Q16" s="1"/>
      <c r="R16" s="1"/>
    </row>
    <row r="17" spans="1:18" ht="12.75">
      <c r="A17" s="1">
        <f t="shared" si="0"/>
        <v>1</v>
      </c>
      <c r="B17" s="2">
        <v>24</v>
      </c>
      <c r="C17" s="1">
        <v>1</v>
      </c>
      <c r="D17" s="5">
        <v>4.988259313383588</v>
      </c>
      <c r="E17" s="5">
        <v>33.20998396929396</v>
      </c>
      <c r="F17" s="5">
        <v>-0.3782952689355539</v>
      </c>
      <c r="G17" s="4">
        <v>0.207</v>
      </c>
      <c r="H17" s="2">
        <v>24</v>
      </c>
      <c r="I17" s="2">
        <f t="shared" si="2"/>
        <v>16</v>
      </c>
      <c r="J17" s="1">
        <f t="shared" si="1"/>
        <v>0</v>
      </c>
      <c r="K17" s="1"/>
      <c r="L17" s="1"/>
      <c r="M17" s="1"/>
      <c r="N17" s="1"/>
      <c r="O17" s="1"/>
      <c r="P17" s="1"/>
      <c r="Q17" s="1"/>
      <c r="R17" s="1"/>
    </row>
    <row r="18" spans="1:18" ht="12.75">
      <c r="A18" s="1">
        <f t="shared" si="0"/>
        <v>1</v>
      </c>
      <c r="B18" s="2">
        <v>28</v>
      </c>
      <c r="C18" s="1">
        <v>1</v>
      </c>
      <c r="D18" s="5">
        <v>8.653898961202186</v>
      </c>
      <c r="E18" s="5">
        <v>34.81519584345463</v>
      </c>
      <c r="F18" s="5">
        <v>-0.3694205026800731</v>
      </c>
      <c r="G18" s="4">
        <v>0.187</v>
      </c>
      <c r="H18" s="2">
        <v>28</v>
      </c>
      <c r="I18" s="2">
        <f t="shared" si="2"/>
        <v>17</v>
      </c>
      <c r="J18" s="1">
        <f t="shared" si="1"/>
        <v>0</v>
      </c>
      <c r="K18" s="1"/>
      <c r="L18" s="1"/>
      <c r="M18" s="1"/>
      <c r="N18" s="1"/>
      <c r="O18" s="1"/>
      <c r="P18" s="1"/>
      <c r="Q18" s="1"/>
      <c r="R18" s="1"/>
    </row>
    <row r="19" spans="1:18" ht="12.75">
      <c r="A19" s="1">
        <f t="shared" si="0"/>
        <v>1</v>
      </c>
      <c r="B19" s="2">
        <v>25</v>
      </c>
      <c r="C19" s="1">
        <v>1</v>
      </c>
      <c r="D19" s="5">
        <v>3.0653209115550606</v>
      </c>
      <c r="E19" s="5">
        <v>37.12525770966336</v>
      </c>
      <c r="F19" s="5">
        <v>-0.4606919535076214</v>
      </c>
      <c r="G19" s="4">
        <v>0.185</v>
      </c>
      <c r="H19" s="2">
        <v>25</v>
      </c>
      <c r="I19" s="2">
        <f t="shared" si="2"/>
        <v>18</v>
      </c>
      <c r="J19" s="1">
        <f t="shared" si="1"/>
        <v>0</v>
      </c>
      <c r="K19" s="1"/>
      <c r="L19" s="1"/>
      <c r="M19" s="1"/>
      <c r="N19" s="1"/>
      <c r="O19" s="1"/>
      <c r="P19" s="1"/>
      <c r="Q19" s="1"/>
      <c r="R19" s="1"/>
    </row>
    <row r="20" spans="1:18" ht="12.75">
      <c r="A20" s="1">
        <f t="shared" si="0"/>
        <v>1</v>
      </c>
      <c r="B20" s="2">
        <v>27</v>
      </c>
      <c r="C20" s="1">
        <v>1</v>
      </c>
      <c r="D20" s="5">
        <v>7.651624153012277</v>
      </c>
      <c r="E20" s="5">
        <v>37.25708846413498</v>
      </c>
      <c r="F20" s="5">
        <v>-0.40457747569368774</v>
      </c>
      <c r="G20" s="4">
        <v>0.256</v>
      </c>
      <c r="H20" s="2">
        <v>27</v>
      </c>
      <c r="I20" s="2">
        <f t="shared" si="2"/>
        <v>19</v>
      </c>
      <c r="J20" s="1">
        <f t="shared" si="1"/>
        <v>0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 s="1">
        <f t="shared" si="0"/>
        <v>1</v>
      </c>
      <c r="B21" s="2">
        <v>26</v>
      </c>
      <c r="C21" s="1">
        <v>1</v>
      </c>
      <c r="D21" s="5">
        <v>5.418976712373705</v>
      </c>
      <c r="E21" s="5">
        <v>38.72782140467308</v>
      </c>
      <c r="F21" s="5">
        <v>-0.43396962368360104</v>
      </c>
      <c r="G21" s="4">
        <v>0.218</v>
      </c>
      <c r="H21" s="2">
        <v>26</v>
      </c>
      <c r="I21" s="2">
        <f t="shared" si="2"/>
        <v>20</v>
      </c>
      <c r="J21" s="1">
        <f t="shared" si="1"/>
        <v>1</v>
      </c>
      <c r="K21" s="1"/>
      <c r="L21" s="1"/>
      <c r="M21" s="1"/>
      <c r="N21" s="1"/>
      <c r="O21" s="1"/>
      <c r="P21" s="1"/>
      <c r="Q21" s="1"/>
      <c r="R21" s="1"/>
    </row>
    <row r="22" spans="1:18" ht="12.75">
      <c r="A22" s="1">
        <f t="shared" si="0"/>
        <v>1</v>
      </c>
      <c r="B22" s="2">
        <v>3</v>
      </c>
      <c r="C22" s="1">
        <v>1</v>
      </c>
      <c r="D22" s="5">
        <v>8.45922742185747</v>
      </c>
      <c r="E22" s="5">
        <v>44.12030119726239</v>
      </c>
      <c r="F22" s="5">
        <v>-0.44942510949431835</v>
      </c>
      <c r="G22" s="4">
        <v>0.312</v>
      </c>
      <c r="H22" s="2">
        <v>3</v>
      </c>
      <c r="I22" s="2">
        <f t="shared" si="2"/>
        <v>21</v>
      </c>
      <c r="J22" s="1">
        <f t="shared" si="1"/>
        <v>0</v>
      </c>
      <c r="K22" s="1"/>
      <c r="L22" s="1"/>
      <c r="M22" s="1"/>
      <c r="N22" s="1"/>
      <c r="O22" s="1"/>
      <c r="P22" s="1"/>
      <c r="Q22" s="1"/>
      <c r="R22" s="1"/>
    </row>
    <row r="23" spans="1:18" ht="12.75">
      <c r="A23" s="1">
        <f t="shared" si="0"/>
        <v>1</v>
      </c>
      <c r="B23" s="2">
        <v>1</v>
      </c>
      <c r="C23" s="1">
        <v>1</v>
      </c>
      <c r="D23" s="5">
        <v>2.859684044401638</v>
      </c>
      <c r="E23" s="5">
        <v>46.876627346119484</v>
      </c>
      <c r="F23" s="5">
        <v>-0.5020540548808441</v>
      </c>
      <c r="G23" s="4">
        <v>0.176</v>
      </c>
      <c r="H23" s="2">
        <v>1</v>
      </c>
      <c r="I23" s="2">
        <f t="shared" si="2"/>
        <v>22</v>
      </c>
      <c r="J23" s="1">
        <f t="shared" si="1"/>
        <v>0</v>
      </c>
      <c r="K23" s="1"/>
      <c r="L23" s="1"/>
      <c r="M23" s="1"/>
      <c r="N23" s="1"/>
      <c r="O23" s="1"/>
      <c r="P23" s="1"/>
      <c r="Q23" s="1"/>
      <c r="R23" s="1"/>
    </row>
    <row r="24" spans="1:18" ht="12.75">
      <c r="A24" s="1">
        <f t="shared" si="0"/>
        <v>1</v>
      </c>
      <c r="B24" s="2">
        <v>2</v>
      </c>
      <c r="C24" s="1">
        <v>1</v>
      </c>
      <c r="D24" s="5">
        <v>5.033502488217777</v>
      </c>
      <c r="E24" s="5">
        <v>48.670110512856404</v>
      </c>
      <c r="F24" s="5">
        <v>-0.5568753296914803</v>
      </c>
      <c r="G24" s="4">
        <v>0.187</v>
      </c>
      <c r="H24" s="2">
        <v>2</v>
      </c>
      <c r="I24" s="2">
        <f t="shared" si="2"/>
        <v>23</v>
      </c>
      <c r="J24" s="1">
        <f t="shared" si="1"/>
        <v>0</v>
      </c>
      <c r="K24" s="1"/>
      <c r="L24" s="1"/>
      <c r="M24" s="1"/>
      <c r="N24" s="1"/>
      <c r="O24" s="1"/>
      <c r="P24" s="1"/>
      <c r="Q24" s="1"/>
      <c r="R24" s="1"/>
    </row>
    <row r="25" spans="1:18" ht="12.75">
      <c r="A25" s="1">
        <f t="shared" si="0"/>
        <v>2</v>
      </c>
      <c r="B25" s="2">
        <v>100</v>
      </c>
      <c r="C25" s="1">
        <v>1</v>
      </c>
      <c r="D25" s="5">
        <v>16.01002866147742</v>
      </c>
      <c r="E25" s="5">
        <v>1.5201026697362872</v>
      </c>
      <c r="F25" s="5">
        <v>-0.04077896889372812</v>
      </c>
      <c r="G25" s="4">
        <v>0.27</v>
      </c>
      <c r="H25" s="2">
        <v>100</v>
      </c>
      <c r="I25" s="2">
        <f t="shared" si="2"/>
        <v>24</v>
      </c>
      <c r="J25" s="1">
        <f t="shared" si="1"/>
        <v>0</v>
      </c>
      <c r="K25" s="1"/>
      <c r="L25" s="1"/>
      <c r="M25" s="1"/>
      <c r="N25" s="1"/>
      <c r="O25" s="1"/>
      <c r="P25" s="1"/>
      <c r="Q25" s="1"/>
      <c r="R25" s="1"/>
    </row>
    <row r="26" spans="1:18" ht="12.75">
      <c r="A26" s="1">
        <f t="shared" si="0"/>
        <v>2</v>
      </c>
      <c r="B26" s="2">
        <v>101</v>
      </c>
      <c r="C26" s="1">
        <v>1</v>
      </c>
      <c r="D26" s="5">
        <v>17.38806845852669</v>
      </c>
      <c r="E26" s="5">
        <v>3.3928863969560386</v>
      </c>
      <c r="F26" s="5">
        <v>-0.06336310956513158</v>
      </c>
      <c r="G26" s="4">
        <v>0.235</v>
      </c>
      <c r="H26" s="2">
        <v>101</v>
      </c>
      <c r="I26" s="2">
        <f t="shared" si="2"/>
        <v>25</v>
      </c>
      <c r="J26" s="1">
        <f t="shared" si="1"/>
        <v>1</v>
      </c>
      <c r="K26" s="1"/>
      <c r="L26" s="1"/>
      <c r="M26" s="1"/>
      <c r="N26" s="1"/>
      <c r="O26" s="1"/>
      <c r="P26" s="1"/>
      <c r="Q26" s="1"/>
      <c r="R26" s="1"/>
    </row>
    <row r="27" spans="1:18" ht="12.75">
      <c r="A27" s="1">
        <f t="shared" si="0"/>
        <v>2</v>
      </c>
      <c r="B27" s="2">
        <v>98</v>
      </c>
      <c r="C27" s="1">
        <v>1</v>
      </c>
      <c r="D27" s="5">
        <v>10.404294176673522</v>
      </c>
      <c r="E27" s="5">
        <v>5.1188716778064665</v>
      </c>
      <c r="F27" s="5">
        <v>-0.2084500499524545</v>
      </c>
      <c r="G27" s="4">
        <v>0.187</v>
      </c>
      <c r="H27" s="2">
        <v>98</v>
      </c>
      <c r="I27" s="2">
        <f t="shared" si="2"/>
        <v>26</v>
      </c>
      <c r="J27" s="1">
        <f t="shared" si="1"/>
        <v>0</v>
      </c>
      <c r="K27" s="1"/>
      <c r="L27" s="1"/>
      <c r="M27" s="1"/>
      <c r="N27" s="1"/>
      <c r="O27" s="1"/>
      <c r="P27" s="1"/>
      <c r="Q27" s="1"/>
      <c r="R27" s="1"/>
    </row>
    <row r="28" spans="1:18" ht="12.75">
      <c r="A28" s="1">
        <f t="shared" si="0"/>
        <v>2</v>
      </c>
      <c r="B28" s="2">
        <v>99</v>
      </c>
      <c r="C28" s="1">
        <v>1</v>
      </c>
      <c r="D28" s="5">
        <v>15.555610982929279</v>
      </c>
      <c r="E28" s="5">
        <v>6.630554332761745</v>
      </c>
      <c r="F28" s="5">
        <v>-0.16520658822138906</v>
      </c>
      <c r="G28" s="4">
        <v>0.191</v>
      </c>
      <c r="H28" s="2">
        <v>99</v>
      </c>
      <c r="I28" s="2">
        <f t="shared" si="2"/>
        <v>27</v>
      </c>
      <c r="J28" s="1">
        <f t="shared" si="1"/>
        <v>0</v>
      </c>
      <c r="K28" s="1"/>
      <c r="L28" s="1"/>
      <c r="M28" s="1"/>
      <c r="N28" s="1"/>
      <c r="O28" s="1"/>
      <c r="P28" s="1"/>
      <c r="Q28" s="1"/>
      <c r="R28" s="1"/>
    </row>
    <row r="29" spans="1:18" ht="12.75">
      <c r="A29" s="1">
        <f t="shared" si="0"/>
        <v>2</v>
      </c>
      <c r="B29" s="2">
        <v>78</v>
      </c>
      <c r="C29" s="1">
        <v>1</v>
      </c>
      <c r="D29" s="5">
        <v>13.797910926659032</v>
      </c>
      <c r="E29" s="5">
        <v>9.276269942559106</v>
      </c>
      <c r="F29" s="5">
        <v>-0.20223110286636414</v>
      </c>
      <c r="G29" s="4">
        <v>0.256</v>
      </c>
      <c r="H29" s="2">
        <v>78</v>
      </c>
      <c r="I29" s="2">
        <f t="shared" si="2"/>
        <v>28</v>
      </c>
      <c r="J29" s="1">
        <f t="shared" si="1"/>
        <v>0</v>
      </c>
      <c r="K29" s="1"/>
      <c r="L29" s="1"/>
      <c r="M29" s="1"/>
      <c r="N29" s="1"/>
      <c r="O29" s="1"/>
      <c r="P29" s="1"/>
      <c r="Q29" s="1"/>
      <c r="R29" s="1"/>
    </row>
    <row r="30" spans="1:18" ht="12.75">
      <c r="A30" s="1">
        <f t="shared" si="0"/>
        <v>2</v>
      </c>
      <c r="B30" s="2">
        <v>82</v>
      </c>
      <c r="C30" s="1">
        <v>1</v>
      </c>
      <c r="D30" s="5">
        <v>16.171288071993374</v>
      </c>
      <c r="E30" s="5">
        <v>9.831252576792808</v>
      </c>
      <c r="F30" s="5">
        <v>-0.07820104539548259</v>
      </c>
      <c r="G30" s="4">
        <v>0.256</v>
      </c>
      <c r="H30" s="2">
        <v>82</v>
      </c>
      <c r="I30" s="2">
        <f t="shared" si="2"/>
        <v>29</v>
      </c>
      <c r="J30" s="1">
        <f t="shared" si="1"/>
        <v>0</v>
      </c>
      <c r="K30" s="1"/>
      <c r="L30" s="1"/>
      <c r="M30" s="1"/>
      <c r="N30" s="1"/>
      <c r="O30" s="1"/>
      <c r="P30" s="1"/>
      <c r="Q30" s="1"/>
      <c r="R30" s="1"/>
    </row>
    <row r="31" spans="1:18" ht="12.75">
      <c r="A31" s="1">
        <f t="shared" si="0"/>
        <v>2</v>
      </c>
      <c r="B31" s="2">
        <v>83</v>
      </c>
      <c r="C31" s="1">
        <v>1</v>
      </c>
      <c r="D31" s="5">
        <v>19.695247794595304</v>
      </c>
      <c r="E31" s="5">
        <v>11.937496728705835</v>
      </c>
      <c r="F31" s="5">
        <v>-0.03127823125400381</v>
      </c>
      <c r="G31" s="4">
        <v>0.195</v>
      </c>
      <c r="H31" s="2">
        <v>83</v>
      </c>
      <c r="I31" s="2">
        <f t="shared" si="2"/>
        <v>30</v>
      </c>
      <c r="J31" s="1">
        <f t="shared" si="1"/>
        <v>1</v>
      </c>
      <c r="K31" s="1"/>
      <c r="L31" s="1"/>
      <c r="M31" s="1"/>
      <c r="N31" s="1"/>
      <c r="O31" s="1"/>
      <c r="P31" s="1"/>
      <c r="Q31" s="1"/>
      <c r="R31" s="1"/>
    </row>
    <row r="32" spans="1:18" ht="12.75">
      <c r="A32" s="1">
        <f t="shared" si="0"/>
        <v>2</v>
      </c>
      <c r="B32" s="2">
        <v>79</v>
      </c>
      <c r="C32" s="1">
        <v>1</v>
      </c>
      <c r="D32" s="5">
        <v>13.974990455272223</v>
      </c>
      <c r="E32" s="5">
        <v>12.838870858638844</v>
      </c>
      <c r="F32" s="5">
        <v>-0.09464495237772597</v>
      </c>
      <c r="G32" s="4">
        <v>0.199</v>
      </c>
      <c r="H32" s="2">
        <v>79</v>
      </c>
      <c r="I32" s="2">
        <f t="shared" si="2"/>
        <v>31</v>
      </c>
      <c r="J32" s="1">
        <f t="shared" si="1"/>
        <v>0</v>
      </c>
      <c r="K32" s="1"/>
      <c r="L32" s="1"/>
      <c r="M32" s="1"/>
      <c r="N32" s="1"/>
      <c r="O32" s="1"/>
      <c r="P32" s="1"/>
      <c r="Q32" s="1"/>
      <c r="R32" s="1"/>
    </row>
    <row r="33" spans="1:18" ht="12.75">
      <c r="A33" s="1">
        <f t="shared" si="0"/>
        <v>2</v>
      </c>
      <c r="B33" s="2">
        <v>81</v>
      </c>
      <c r="C33" s="1">
        <v>1</v>
      </c>
      <c r="D33" s="5">
        <v>18.076640163116174</v>
      </c>
      <c r="E33" s="5">
        <v>14.811530749853983</v>
      </c>
      <c r="F33" s="5">
        <v>-0.0604168154720614</v>
      </c>
      <c r="G33" s="4">
        <v>0.296</v>
      </c>
      <c r="H33" s="2">
        <v>81</v>
      </c>
      <c r="I33" s="2">
        <f t="shared" si="2"/>
        <v>32</v>
      </c>
      <c r="J33" s="1">
        <f t="shared" si="1"/>
        <v>0</v>
      </c>
      <c r="K33" s="1"/>
      <c r="L33" s="1"/>
      <c r="M33" s="1"/>
      <c r="N33" s="1"/>
      <c r="O33" s="1"/>
      <c r="P33" s="1"/>
      <c r="Q33" s="1"/>
      <c r="R33" s="1"/>
    </row>
    <row r="34" spans="1:18" ht="12.75">
      <c r="A34" s="1">
        <f t="shared" si="0"/>
        <v>2</v>
      </c>
      <c r="B34" s="2">
        <v>80</v>
      </c>
      <c r="C34" s="1">
        <v>1</v>
      </c>
      <c r="D34" s="5">
        <v>17.155588746244323</v>
      </c>
      <c r="E34" s="5">
        <v>20.083497919110794</v>
      </c>
      <c r="F34" s="5">
        <v>-0.10473076995768121</v>
      </c>
      <c r="G34" s="4">
        <v>0.264</v>
      </c>
      <c r="H34" s="2">
        <v>80</v>
      </c>
      <c r="I34" s="2">
        <f t="shared" si="2"/>
        <v>33</v>
      </c>
      <c r="J34" s="1">
        <f t="shared" si="1"/>
        <v>0</v>
      </c>
      <c r="K34" s="1"/>
      <c r="L34" s="1"/>
      <c r="M34" s="1"/>
      <c r="N34" s="1"/>
      <c r="O34" s="1"/>
      <c r="P34" s="1"/>
      <c r="Q34" s="1"/>
      <c r="R34" s="1"/>
    </row>
    <row r="35" spans="1:18" ht="12.75">
      <c r="A35" s="1">
        <f t="shared" si="0"/>
        <v>2</v>
      </c>
      <c r="B35" s="2">
        <v>53</v>
      </c>
      <c r="C35" s="1">
        <v>1</v>
      </c>
      <c r="D35" s="5">
        <v>12.627771789988909</v>
      </c>
      <c r="E35" s="5">
        <v>21.000677182431964</v>
      </c>
      <c r="F35" s="5">
        <v>-0.22704387986150149</v>
      </c>
      <c r="G35" s="4">
        <v>0.192</v>
      </c>
      <c r="H35" s="2">
        <v>53</v>
      </c>
      <c r="I35" s="2">
        <f t="shared" si="2"/>
        <v>34</v>
      </c>
      <c r="J35" s="1">
        <f t="shared" si="1"/>
        <v>0</v>
      </c>
      <c r="K35" s="1"/>
      <c r="L35" s="1"/>
      <c r="M35" s="1"/>
      <c r="N35" s="1"/>
      <c r="O35" s="1"/>
      <c r="P35" s="1"/>
      <c r="Q35" s="1"/>
      <c r="R35" s="1"/>
    </row>
    <row r="36" spans="1:18" ht="12.75">
      <c r="A36" s="1">
        <f t="shared" si="0"/>
        <v>2</v>
      </c>
      <c r="B36" s="2">
        <v>55</v>
      </c>
      <c r="C36" s="1">
        <v>1</v>
      </c>
      <c r="D36" s="5">
        <v>19.382860178178074</v>
      </c>
      <c r="E36" s="5">
        <v>28.127394574057657</v>
      </c>
      <c r="F36" s="5">
        <v>-0.0837373196904356</v>
      </c>
      <c r="G36" s="4">
        <v>0.303</v>
      </c>
      <c r="H36" s="2">
        <v>55</v>
      </c>
      <c r="I36" s="2">
        <f t="shared" si="2"/>
        <v>35</v>
      </c>
      <c r="J36" s="1">
        <f t="shared" si="1"/>
        <v>1</v>
      </c>
      <c r="K36" s="1"/>
      <c r="L36" s="1"/>
      <c r="M36" s="1"/>
      <c r="N36" s="1"/>
      <c r="O36" s="1"/>
      <c r="P36" s="1"/>
      <c r="Q36" s="1"/>
      <c r="R36" s="1"/>
    </row>
    <row r="37" spans="1:18" ht="12.75">
      <c r="A37" s="1">
        <f t="shared" si="0"/>
        <v>2</v>
      </c>
      <c r="B37" s="2">
        <v>54</v>
      </c>
      <c r="C37" s="1">
        <v>1</v>
      </c>
      <c r="D37" s="5">
        <v>16.240379325849602</v>
      </c>
      <c r="E37" s="5">
        <v>28.136532941561203</v>
      </c>
      <c r="F37" s="5">
        <v>-0.2677900540011303</v>
      </c>
      <c r="G37" s="4">
        <v>0.204</v>
      </c>
      <c r="H37" s="2">
        <v>54</v>
      </c>
      <c r="I37" s="2">
        <f t="shared" si="2"/>
        <v>36</v>
      </c>
      <c r="J37" s="1">
        <f t="shared" si="1"/>
        <v>0</v>
      </c>
      <c r="K37" s="1"/>
      <c r="L37" s="1"/>
      <c r="M37" s="1"/>
      <c r="N37" s="1"/>
      <c r="O37" s="1"/>
      <c r="P37" s="1"/>
      <c r="Q37" s="1"/>
      <c r="R37" s="1"/>
    </row>
    <row r="38" spans="1:18" ht="12.75">
      <c r="A38" s="1">
        <f t="shared" si="0"/>
        <v>2</v>
      </c>
      <c r="B38" s="2">
        <v>30</v>
      </c>
      <c r="C38" s="1">
        <v>1</v>
      </c>
      <c r="D38" s="5">
        <v>11.347405309863586</v>
      </c>
      <c r="E38" s="5">
        <v>30.45151793523977</v>
      </c>
      <c r="F38" s="5">
        <v>-0.33257359196514863</v>
      </c>
      <c r="G38" s="4">
        <v>0.177</v>
      </c>
      <c r="H38" s="2">
        <v>30</v>
      </c>
      <c r="I38" s="2">
        <f t="shared" si="2"/>
        <v>37</v>
      </c>
      <c r="J38" s="1">
        <f t="shared" si="1"/>
        <v>0</v>
      </c>
      <c r="K38" s="1"/>
      <c r="L38" s="1"/>
      <c r="M38" s="1"/>
      <c r="N38" s="1"/>
      <c r="O38" s="1"/>
      <c r="P38" s="1"/>
      <c r="Q38" s="1"/>
      <c r="R38" s="1"/>
    </row>
    <row r="39" spans="1:18" ht="12.75">
      <c r="A39" s="1">
        <f t="shared" si="0"/>
        <v>2</v>
      </c>
      <c r="B39" s="2">
        <v>31</v>
      </c>
      <c r="C39" s="1">
        <v>1</v>
      </c>
      <c r="D39" s="5">
        <v>14.689529253694369</v>
      </c>
      <c r="E39" s="5">
        <v>31.324064646314184</v>
      </c>
      <c r="F39" s="5">
        <v>-0.2676827745331124</v>
      </c>
      <c r="G39" s="4">
        <v>0.257</v>
      </c>
      <c r="H39" s="2">
        <v>31</v>
      </c>
      <c r="I39" s="2">
        <f t="shared" si="2"/>
        <v>38</v>
      </c>
      <c r="J39" s="1">
        <f t="shared" si="1"/>
        <v>0</v>
      </c>
      <c r="K39" s="1"/>
      <c r="L39" s="1"/>
      <c r="M39" s="1"/>
      <c r="N39" s="1"/>
      <c r="O39" s="1"/>
      <c r="P39" s="1"/>
      <c r="Q39" s="1"/>
      <c r="R39" s="1"/>
    </row>
    <row r="40" spans="1:18" ht="12.75">
      <c r="A40" s="1">
        <f t="shared" si="0"/>
        <v>2</v>
      </c>
      <c r="B40" s="2">
        <v>32</v>
      </c>
      <c r="C40" s="1">
        <v>1</v>
      </c>
      <c r="D40" s="5">
        <v>17.6223001357862</v>
      </c>
      <c r="E40" s="5">
        <v>35.739263824473014</v>
      </c>
      <c r="F40" s="5">
        <v>-0.30068502313460127</v>
      </c>
      <c r="G40" s="4">
        <v>0.217</v>
      </c>
      <c r="H40" s="2">
        <v>32</v>
      </c>
      <c r="I40" s="2">
        <f t="shared" si="2"/>
        <v>39</v>
      </c>
      <c r="J40" s="1">
        <f t="shared" si="1"/>
        <v>0</v>
      </c>
      <c r="K40" s="1"/>
      <c r="L40" s="1"/>
      <c r="M40" s="1"/>
      <c r="N40" s="1"/>
      <c r="O40" s="1"/>
      <c r="P40" s="1"/>
      <c r="Q40" s="1"/>
      <c r="R40" s="1"/>
    </row>
    <row r="41" spans="1:18" ht="12.75">
      <c r="A41" s="1">
        <f t="shared" si="0"/>
        <v>2</v>
      </c>
      <c r="B41" s="2">
        <v>6</v>
      </c>
      <c r="C41" s="1">
        <v>1</v>
      </c>
      <c r="D41" s="5">
        <v>15.26586658335981</v>
      </c>
      <c r="E41" s="5">
        <v>38.94671957800608</v>
      </c>
      <c r="F41" s="5">
        <v>-0.3349144066280627</v>
      </c>
      <c r="G41" s="4">
        <v>0.265</v>
      </c>
      <c r="H41" s="2">
        <v>6</v>
      </c>
      <c r="I41" s="2">
        <f t="shared" si="2"/>
        <v>40</v>
      </c>
      <c r="J41" s="1">
        <f t="shared" si="1"/>
        <v>1</v>
      </c>
      <c r="K41" s="1"/>
      <c r="L41" s="1"/>
      <c r="M41" s="1"/>
      <c r="N41" s="1"/>
      <c r="O41" s="1"/>
      <c r="P41" s="1"/>
      <c r="Q41" s="1"/>
      <c r="R41" s="1"/>
    </row>
    <row r="42" spans="1:18" ht="12.75">
      <c r="A42" s="1">
        <f t="shared" si="0"/>
        <v>2</v>
      </c>
      <c r="B42" s="2">
        <v>4</v>
      </c>
      <c r="C42" s="1">
        <v>1</v>
      </c>
      <c r="D42" s="5">
        <v>10.273481955641067</v>
      </c>
      <c r="E42" s="5">
        <v>42.25570443412502</v>
      </c>
      <c r="F42" s="5">
        <v>-0.35934906549734447</v>
      </c>
      <c r="G42" s="4">
        <v>0.225</v>
      </c>
      <c r="H42" s="2">
        <v>4</v>
      </c>
      <c r="I42" s="2">
        <f t="shared" si="2"/>
        <v>41</v>
      </c>
      <c r="J42" s="1">
        <f t="shared" si="1"/>
        <v>0</v>
      </c>
      <c r="K42" s="1"/>
      <c r="L42" s="1"/>
      <c r="M42" s="1"/>
      <c r="N42" s="1"/>
      <c r="O42" s="1"/>
      <c r="P42" s="1"/>
      <c r="Q42" s="1"/>
      <c r="R42" s="1"/>
    </row>
    <row r="43" spans="1:18" ht="12.75">
      <c r="A43" s="1">
        <f t="shared" si="0"/>
        <v>2</v>
      </c>
      <c r="B43" s="2">
        <v>7</v>
      </c>
      <c r="C43" s="1">
        <v>1</v>
      </c>
      <c r="D43" s="5">
        <v>16.029270283596222</v>
      </c>
      <c r="E43" s="5">
        <v>42.64107048627445</v>
      </c>
      <c r="F43" s="5">
        <v>-0.19975549887691632</v>
      </c>
      <c r="G43" s="4">
        <v>0.275</v>
      </c>
      <c r="H43" s="2">
        <v>7</v>
      </c>
      <c r="I43" s="2">
        <f t="shared" si="2"/>
        <v>42</v>
      </c>
      <c r="J43" s="1">
        <f t="shared" si="1"/>
        <v>0</v>
      </c>
      <c r="K43" s="1"/>
      <c r="L43" s="1"/>
      <c r="M43" s="1"/>
      <c r="N43" s="1"/>
      <c r="O43" s="1"/>
      <c r="P43" s="1"/>
      <c r="Q43" s="1"/>
      <c r="R43" s="1"/>
    </row>
    <row r="44" spans="1:18" ht="12.75">
      <c r="A44" s="1">
        <f t="shared" si="0"/>
        <v>2</v>
      </c>
      <c r="B44" s="2">
        <v>5</v>
      </c>
      <c r="C44" s="1">
        <v>1</v>
      </c>
      <c r="D44" s="5">
        <v>12.0171317077762</v>
      </c>
      <c r="E44" s="5">
        <v>45.31024438729843</v>
      </c>
      <c r="F44" s="5">
        <v>-0.460475780981217</v>
      </c>
      <c r="G44" s="4">
        <v>0.214</v>
      </c>
      <c r="H44" s="2">
        <v>5</v>
      </c>
      <c r="I44" s="2">
        <f t="shared" si="2"/>
        <v>43</v>
      </c>
      <c r="J44" s="1">
        <f t="shared" si="1"/>
        <v>0</v>
      </c>
      <c r="K44" s="1"/>
      <c r="L44" s="1"/>
      <c r="M44" s="1"/>
      <c r="N44" s="1"/>
      <c r="O44" s="1"/>
      <c r="P44" s="1"/>
      <c r="Q44" s="1"/>
      <c r="R44" s="1"/>
    </row>
    <row r="45" spans="1:18" ht="12.75">
      <c r="A45" s="1">
        <f t="shared" si="0"/>
        <v>2</v>
      </c>
      <c r="B45" s="2">
        <v>8</v>
      </c>
      <c r="C45" s="1">
        <v>1</v>
      </c>
      <c r="D45" s="5">
        <v>18.008756163964783</v>
      </c>
      <c r="E45" s="5">
        <v>47.61435067689588</v>
      </c>
      <c r="F45" s="5">
        <v>-0.2640353461361712</v>
      </c>
      <c r="G45" s="4">
        <v>0.267</v>
      </c>
      <c r="H45" s="2">
        <v>8</v>
      </c>
      <c r="I45" s="2">
        <f t="shared" si="2"/>
        <v>44</v>
      </c>
      <c r="J45" s="1">
        <f t="shared" si="1"/>
        <v>0</v>
      </c>
      <c r="K45" s="1"/>
      <c r="L45" s="1"/>
      <c r="M45" s="1"/>
      <c r="N45" s="1"/>
      <c r="O45" s="1"/>
      <c r="P45" s="1"/>
      <c r="Q45" s="1"/>
      <c r="R45" s="1"/>
    </row>
    <row r="46" spans="1:18" ht="12.75">
      <c r="A46" s="1">
        <f t="shared" si="0"/>
        <v>3</v>
      </c>
      <c r="B46" s="2">
        <v>103</v>
      </c>
      <c r="C46" s="1">
        <v>1</v>
      </c>
      <c r="D46" s="5">
        <v>26.490953425780646</v>
      </c>
      <c r="E46" s="5">
        <v>4.1807449264791074</v>
      </c>
      <c r="F46" s="5">
        <v>0.14120394810012452</v>
      </c>
      <c r="G46" s="4">
        <v>0.185</v>
      </c>
      <c r="H46" s="2">
        <v>103</v>
      </c>
      <c r="I46" s="2">
        <f t="shared" si="2"/>
        <v>45</v>
      </c>
      <c r="J46" s="1">
        <f t="shared" si="1"/>
        <v>1</v>
      </c>
      <c r="K46" s="1"/>
      <c r="L46" s="1"/>
      <c r="M46" s="1"/>
      <c r="N46" s="1"/>
      <c r="O46" s="1"/>
      <c r="P46" s="1"/>
      <c r="Q46" s="1"/>
      <c r="R46" s="1"/>
    </row>
    <row r="47" spans="1:18" ht="12.75">
      <c r="A47" s="1">
        <f t="shared" si="0"/>
        <v>3</v>
      </c>
      <c r="B47" s="2">
        <v>105</v>
      </c>
      <c r="C47" s="1">
        <v>1</v>
      </c>
      <c r="D47" s="5">
        <v>29.34131554430629</v>
      </c>
      <c r="E47" s="5">
        <v>5.930004931281383</v>
      </c>
      <c r="F47" s="5">
        <v>0.27720566113058853</v>
      </c>
      <c r="G47" s="4">
        <v>0.266</v>
      </c>
      <c r="H47" s="2">
        <v>105</v>
      </c>
      <c r="I47" s="2">
        <f t="shared" si="2"/>
        <v>46</v>
      </c>
      <c r="J47" s="1">
        <f t="shared" si="1"/>
        <v>0</v>
      </c>
      <c r="K47" s="1"/>
      <c r="L47" s="1"/>
      <c r="M47" s="1"/>
      <c r="N47" s="1"/>
      <c r="O47" s="1"/>
      <c r="P47" s="1"/>
      <c r="Q47" s="1"/>
      <c r="R47" s="1"/>
    </row>
    <row r="48" spans="1:18" ht="12.75">
      <c r="A48" s="1">
        <f t="shared" si="0"/>
        <v>3</v>
      </c>
      <c r="B48" s="2">
        <v>102</v>
      </c>
      <c r="C48" s="1">
        <v>1</v>
      </c>
      <c r="D48" s="5">
        <v>24.117395890196203</v>
      </c>
      <c r="E48" s="5">
        <v>8.029662122409025</v>
      </c>
      <c r="F48" s="5">
        <v>0.12169037941888644</v>
      </c>
      <c r="G48" s="4">
        <v>0.195</v>
      </c>
      <c r="H48" s="2">
        <v>102</v>
      </c>
      <c r="I48" s="2">
        <f t="shared" si="2"/>
        <v>47</v>
      </c>
      <c r="J48" s="1">
        <f t="shared" si="1"/>
        <v>0</v>
      </c>
      <c r="K48" s="1"/>
      <c r="L48" s="1"/>
      <c r="M48" s="1"/>
      <c r="N48" s="1"/>
      <c r="O48" s="1"/>
      <c r="P48" s="1"/>
      <c r="Q48" s="1"/>
      <c r="R48" s="1"/>
    </row>
    <row r="49" spans="1:18" ht="12.75">
      <c r="A49" s="1">
        <f t="shared" si="0"/>
        <v>3</v>
      </c>
      <c r="B49" s="2">
        <v>104</v>
      </c>
      <c r="C49" s="1">
        <v>1</v>
      </c>
      <c r="D49" s="5">
        <v>28.224097461457866</v>
      </c>
      <c r="E49" s="5">
        <v>8.475211230928961</v>
      </c>
      <c r="F49" s="5">
        <v>0.18441487579163165</v>
      </c>
      <c r="G49" s="4">
        <v>0.226</v>
      </c>
      <c r="H49" s="2">
        <v>104</v>
      </c>
      <c r="I49" s="2">
        <f t="shared" si="2"/>
        <v>48</v>
      </c>
      <c r="J49" s="1">
        <f t="shared" si="1"/>
        <v>0</v>
      </c>
      <c r="K49" s="1"/>
      <c r="L49" s="1"/>
      <c r="M49" s="1"/>
      <c r="N49" s="1"/>
      <c r="O49" s="1"/>
      <c r="P49" s="1"/>
      <c r="Q49" s="1"/>
      <c r="R49" s="1"/>
    </row>
    <row r="50" spans="1:18" ht="12.75">
      <c r="A50" s="1">
        <f t="shared" si="0"/>
        <v>3</v>
      </c>
      <c r="B50" s="2">
        <v>86</v>
      </c>
      <c r="C50" s="1">
        <v>1</v>
      </c>
      <c r="D50" s="5">
        <v>24.0217705401087</v>
      </c>
      <c r="E50" s="5">
        <v>12.079451470704761</v>
      </c>
      <c r="F50" s="5">
        <v>0.1322638555491455</v>
      </c>
      <c r="G50" s="4">
        <v>0.238</v>
      </c>
      <c r="H50" s="2">
        <v>86</v>
      </c>
      <c r="I50" s="2">
        <f t="shared" si="2"/>
        <v>49</v>
      </c>
      <c r="J50" s="1">
        <f t="shared" si="1"/>
        <v>0</v>
      </c>
      <c r="K50" s="1"/>
      <c r="L50" s="1"/>
      <c r="M50" s="1"/>
      <c r="N50" s="1"/>
      <c r="O50" s="1"/>
      <c r="P50" s="1"/>
      <c r="Q50" s="1"/>
      <c r="R50" s="1"/>
    </row>
    <row r="51" spans="1:18" ht="12.75">
      <c r="A51" s="1">
        <f t="shared" si="0"/>
        <v>3</v>
      </c>
      <c r="B51" s="2">
        <v>87</v>
      </c>
      <c r="C51" s="1">
        <v>1</v>
      </c>
      <c r="D51" s="5">
        <v>29.231753635174645</v>
      </c>
      <c r="E51" s="5">
        <v>12.847329964378744</v>
      </c>
      <c r="F51" s="5">
        <v>0.2015930889874968</v>
      </c>
      <c r="G51" s="4">
        <v>0.203</v>
      </c>
      <c r="H51" s="2">
        <v>87</v>
      </c>
      <c r="I51" s="2">
        <f t="shared" si="2"/>
        <v>50</v>
      </c>
      <c r="J51" s="1">
        <f t="shared" si="1"/>
        <v>1</v>
      </c>
      <c r="K51" s="1"/>
      <c r="L51" s="1"/>
      <c r="M51" s="1"/>
      <c r="N51" s="1"/>
      <c r="O51" s="1"/>
      <c r="P51" s="1"/>
      <c r="Q51" s="1"/>
      <c r="R51" s="1"/>
    </row>
    <row r="52" spans="1:18" ht="12.75">
      <c r="A52" s="1">
        <f t="shared" si="0"/>
        <v>3</v>
      </c>
      <c r="B52" s="2">
        <v>85</v>
      </c>
      <c r="C52" s="1">
        <v>1</v>
      </c>
      <c r="D52" s="5">
        <v>27.1141826366215</v>
      </c>
      <c r="E52" s="5">
        <v>15.425409033266645</v>
      </c>
      <c r="F52" s="5">
        <v>0.16193940567378026</v>
      </c>
      <c r="G52" s="4">
        <v>0.243</v>
      </c>
      <c r="H52" s="2">
        <v>85</v>
      </c>
      <c r="I52" s="2">
        <f t="shared" si="2"/>
        <v>51</v>
      </c>
      <c r="J52" s="1">
        <f t="shared" si="1"/>
        <v>0</v>
      </c>
      <c r="K52" s="1"/>
      <c r="L52" s="1"/>
      <c r="M52" s="1"/>
      <c r="N52" s="1"/>
      <c r="O52" s="1"/>
      <c r="P52" s="1"/>
      <c r="Q52" s="1"/>
      <c r="R52" s="1"/>
    </row>
    <row r="53" spans="1:18" ht="12.75">
      <c r="A53" s="1">
        <f t="shared" si="0"/>
        <v>3</v>
      </c>
      <c r="B53" s="2">
        <v>84</v>
      </c>
      <c r="C53" s="1">
        <v>1</v>
      </c>
      <c r="D53" s="5">
        <v>24.322651937906095</v>
      </c>
      <c r="E53" s="5">
        <v>15.791116480863456</v>
      </c>
      <c r="F53" s="5">
        <v>0.08844743501156871</v>
      </c>
      <c r="G53" s="4">
        <v>0.197</v>
      </c>
      <c r="H53" s="2">
        <v>84</v>
      </c>
      <c r="I53" s="2">
        <f t="shared" si="2"/>
        <v>52</v>
      </c>
      <c r="J53" s="1">
        <f t="shared" si="1"/>
        <v>0</v>
      </c>
      <c r="K53" s="1"/>
      <c r="L53" s="1"/>
      <c r="M53" s="1"/>
      <c r="N53" s="1"/>
      <c r="O53" s="1"/>
      <c r="P53" s="1"/>
      <c r="Q53" s="1"/>
      <c r="R53" s="1"/>
    </row>
    <row r="54" spans="1:18" ht="12.75">
      <c r="A54" s="1">
        <f t="shared" si="0"/>
        <v>3</v>
      </c>
      <c r="B54" s="2">
        <v>61</v>
      </c>
      <c r="C54" s="1">
        <v>1</v>
      </c>
      <c r="D54" s="5">
        <v>25.16572924621388</v>
      </c>
      <c r="E54" s="5">
        <v>19.607854035767513</v>
      </c>
      <c r="F54" s="5">
        <v>0.04262071481011126</v>
      </c>
      <c r="G54" s="4">
        <v>0.204</v>
      </c>
      <c r="H54" s="2">
        <v>61</v>
      </c>
      <c r="I54" s="2">
        <f t="shared" si="2"/>
        <v>53</v>
      </c>
      <c r="J54" s="1">
        <f t="shared" si="1"/>
        <v>0</v>
      </c>
      <c r="K54" s="1"/>
      <c r="L54" s="1"/>
      <c r="M54" s="1"/>
      <c r="N54" s="1"/>
      <c r="O54" s="1"/>
      <c r="P54" s="1"/>
      <c r="Q54" s="1"/>
      <c r="R54" s="1"/>
    </row>
    <row r="55" spans="1:18" ht="12.75">
      <c r="A55" s="1">
        <f t="shared" si="0"/>
        <v>3</v>
      </c>
      <c r="B55" s="2">
        <v>62</v>
      </c>
      <c r="C55" s="1">
        <v>1</v>
      </c>
      <c r="D55" s="5">
        <v>27.108578427290443</v>
      </c>
      <c r="E55" s="5">
        <v>20.245022707592497</v>
      </c>
      <c r="F55" s="5">
        <v>0.14764946464799206</v>
      </c>
      <c r="G55" s="4">
        <v>0.28</v>
      </c>
      <c r="H55" s="2">
        <v>62</v>
      </c>
      <c r="I55" s="2">
        <f t="shared" si="2"/>
        <v>54</v>
      </c>
      <c r="J55" s="1">
        <f t="shared" si="1"/>
        <v>0</v>
      </c>
      <c r="K55" s="1"/>
      <c r="L55" s="1"/>
      <c r="M55" s="1"/>
      <c r="N55" s="1"/>
      <c r="O55" s="1"/>
      <c r="P55" s="1"/>
      <c r="Q55" s="1"/>
      <c r="R55" s="1"/>
    </row>
    <row r="56" spans="1:18" ht="12.75">
      <c r="A56" s="1">
        <f t="shared" si="0"/>
        <v>3</v>
      </c>
      <c r="B56" s="2">
        <v>57</v>
      </c>
      <c r="C56" s="1">
        <v>1</v>
      </c>
      <c r="D56" s="5">
        <v>20.49443070737948</v>
      </c>
      <c r="E56" s="5">
        <v>20.448293347652164</v>
      </c>
      <c r="F56" s="5">
        <v>0.002326627637100287</v>
      </c>
      <c r="G56" s="4">
        <v>0.292</v>
      </c>
      <c r="H56" s="2">
        <v>57</v>
      </c>
      <c r="I56" s="2">
        <f t="shared" si="2"/>
        <v>55</v>
      </c>
      <c r="J56" s="1">
        <f t="shared" si="1"/>
        <v>1</v>
      </c>
      <c r="K56" s="1"/>
      <c r="L56" s="1"/>
      <c r="M56" s="1"/>
      <c r="N56" s="1"/>
      <c r="O56" s="1"/>
      <c r="P56" s="1"/>
      <c r="Q56" s="1"/>
      <c r="R56" s="1"/>
    </row>
    <row r="57" spans="1:18" ht="12.75">
      <c r="A57" s="1">
        <f t="shared" si="0"/>
        <v>3</v>
      </c>
      <c r="B57" s="2">
        <v>58</v>
      </c>
      <c r="C57" s="1">
        <v>1</v>
      </c>
      <c r="D57" s="5">
        <v>22.69933131005622</v>
      </c>
      <c r="E57" s="5">
        <v>22.236579441708283</v>
      </c>
      <c r="F57" s="5">
        <v>0.012152673404783432</v>
      </c>
      <c r="G57" s="4">
        <v>0.239</v>
      </c>
      <c r="H57" s="2">
        <v>58</v>
      </c>
      <c r="I57" s="2">
        <f t="shared" si="2"/>
        <v>56</v>
      </c>
      <c r="J57" s="1">
        <f t="shared" si="1"/>
        <v>0</v>
      </c>
      <c r="K57" s="1"/>
      <c r="L57" s="1"/>
      <c r="M57" s="1"/>
      <c r="N57" s="1"/>
      <c r="O57" s="1"/>
      <c r="P57" s="1"/>
      <c r="Q57" s="1"/>
      <c r="R57" s="1"/>
    </row>
    <row r="58" spans="1:18" ht="12.75">
      <c r="A58" s="1">
        <f t="shared" si="0"/>
        <v>3</v>
      </c>
      <c r="B58" s="2">
        <v>56</v>
      </c>
      <c r="C58" s="1">
        <v>1</v>
      </c>
      <c r="D58" s="5">
        <v>20.79298225308316</v>
      </c>
      <c r="E58" s="5">
        <v>23.19687636665406</v>
      </c>
      <c r="F58" s="5">
        <v>-0.08648291305581998</v>
      </c>
      <c r="G58" s="4">
        <v>0.188</v>
      </c>
      <c r="H58" s="2">
        <v>56</v>
      </c>
      <c r="I58" s="2">
        <f t="shared" si="2"/>
        <v>57</v>
      </c>
      <c r="J58" s="1">
        <f t="shared" si="1"/>
        <v>0</v>
      </c>
      <c r="K58" s="1"/>
      <c r="L58" s="1"/>
      <c r="M58" s="1"/>
      <c r="N58" s="1"/>
      <c r="O58" s="1"/>
      <c r="P58" s="1"/>
      <c r="Q58" s="1"/>
      <c r="R58" s="1"/>
    </row>
    <row r="59" spans="1:18" ht="12.75">
      <c r="A59" s="1">
        <f t="shared" si="0"/>
        <v>3</v>
      </c>
      <c r="B59" s="2">
        <v>60</v>
      </c>
      <c r="C59" s="1">
        <v>1</v>
      </c>
      <c r="D59" s="5">
        <v>26.290634513272636</v>
      </c>
      <c r="E59" s="5">
        <v>24.77305829329974</v>
      </c>
      <c r="F59" s="5">
        <v>0.005261981347187278</v>
      </c>
      <c r="G59" s="4">
        <v>0.187</v>
      </c>
      <c r="H59" s="2">
        <v>60</v>
      </c>
      <c r="I59" s="2">
        <f t="shared" si="2"/>
        <v>58</v>
      </c>
      <c r="J59" s="1">
        <f t="shared" si="1"/>
        <v>0</v>
      </c>
      <c r="K59" s="1"/>
      <c r="L59" s="1"/>
      <c r="M59" s="1"/>
      <c r="N59" s="1"/>
      <c r="O59" s="1"/>
      <c r="P59" s="1"/>
      <c r="Q59" s="1"/>
      <c r="R59" s="1"/>
    </row>
    <row r="60" spans="1:18" ht="12.75">
      <c r="A60" s="1">
        <f t="shared" si="0"/>
        <v>3</v>
      </c>
      <c r="B60" s="2">
        <v>59</v>
      </c>
      <c r="C60" s="1">
        <v>1</v>
      </c>
      <c r="D60" s="5">
        <v>23.56674046466807</v>
      </c>
      <c r="E60" s="5">
        <v>26.040172976949282</v>
      </c>
      <c r="F60" s="5">
        <v>-0.0729036355784726</v>
      </c>
      <c r="G60" s="4">
        <v>0.193</v>
      </c>
      <c r="H60" s="2">
        <v>59</v>
      </c>
      <c r="I60" s="2">
        <f t="shared" si="2"/>
        <v>59</v>
      </c>
      <c r="J60" s="1">
        <f t="shared" si="1"/>
        <v>0</v>
      </c>
      <c r="K60" s="1"/>
      <c r="L60" s="1"/>
      <c r="M60" s="1"/>
      <c r="N60" s="1"/>
      <c r="O60" s="1"/>
      <c r="P60" s="1"/>
      <c r="Q60" s="1"/>
      <c r="R60" s="1"/>
    </row>
    <row r="61" spans="1:18" ht="12.75">
      <c r="A61" s="1">
        <f t="shared" si="0"/>
        <v>3</v>
      </c>
      <c r="B61" s="2">
        <v>63</v>
      </c>
      <c r="C61" s="1">
        <v>1</v>
      </c>
      <c r="D61" s="5">
        <v>28.79569305704623</v>
      </c>
      <c r="E61" s="5">
        <v>28.58274916199281</v>
      </c>
      <c r="F61" s="5">
        <v>0.0709850985505125</v>
      </c>
      <c r="G61" s="4">
        <v>0.216</v>
      </c>
      <c r="H61" s="2">
        <v>63</v>
      </c>
      <c r="I61" s="2">
        <f t="shared" si="2"/>
        <v>60</v>
      </c>
      <c r="J61" s="1">
        <f t="shared" si="1"/>
        <v>1</v>
      </c>
      <c r="K61" s="1"/>
      <c r="L61" s="1"/>
      <c r="M61" s="1"/>
      <c r="N61" s="1"/>
      <c r="O61" s="1"/>
      <c r="P61" s="1"/>
      <c r="Q61" s="1"/>
      <c r="R61" s="1"/>
    </row>
    <row r="62" spans="1:18" ht="12.75">
      <c r="A62" s="1">
        <f t="shared" si="0"/>
        <v>3</v>
      </c>
      <c r="B62" s="2">
        <v>35</v>
      </c>
      <c r="C62" s="1">
        <v>1</v>
      </c>
      <c r="D62" s="5">
        <v>23.206026118385658</v>
      </c>
      <c r="E62" s="5">
        <v>30.502112117280102</v>
      </c>
      <c r="F62" s="5">
        <v>-0.10055418466052099</v>
      </c>
      <c r="G62" s="4">
        <v>0.23</v>
      </c>
      <c r="H62" s="2">
        <v>35</v>
      </c>
      <c r="I62" s="2">
        <f t="shared" si="2"/>
        <v>61</v>
      </c>
      <c r="J62" s="1">
        <f t="shared" si="1"/>
        <v>0</v>
      </c>
      <c r="K62" s="1"/>
      <c r="L62" s="1"/>
      <c r="M62" s="1"/>
      <c r="N62" s="1"/>
      <c r="O62" s="1"/>
      <c r="P62" s="1"/>
      <c r="Q62" s="1"/>
      <c r="R62" s="1"/>
    </row>
    <row r="63" spans="1:18" ht="12.75">
      <c r="A63" s="1">
        <f t="shared" si="0"/>
        <v>3</v>
      </c>
      <c r="B63" s="2">
        <v>36</v>
      </c>
      <c r="C63" s="1">
        <v>1</v>
      </c>
      <c r="D63" s="5">
        <v>27.37590528364399</v>
      </c>
      <c r="E63" s="5">
        <v>30.59994686343068</v>
      </c>
      <c r="F63" s="5">
        <v>-0.018342900124723838</v>
      </c>
      <c r="G63" s="4">
        <v>0.22</v>
      </c>
      <c r="H63" s="2">
        <v>36</v>
      </c>
      <c r="I63" s="2">
        <f t="shared" si="2"/>
        <v>62</v>
      </c>
      <c r="J63" s="1">
        <f t="shared" si="1"/>
        <v>0</v>
      </c>
      <c r="K63" s="1"/>
      <c r="L63" s="1"/>
      <c r="M63" s="1"/>
      <c r="N63" s="1"/>
      <c r="O63" s="1"/>
      <c r="P63" s="1"/>
      <c r="Q63" s="1"/>
      <c r="R63" s="1"/>
    </row>
    <row r="64" spans="1:18" ht="12.75">
      <c r="A64" s="1">
        <f t="shared" si="0"/>
        <v>3</v>
      </c>
      <c r="B64" s="2">
        <v>37</v>
      </c>
      <c r="C64" s="1">
        <v>1</v>
      </c>
      <c r="D64" s="5">
        <v>28.32124471223149</v>
      </c>
      <c r="E64" s="5">
        <v>32.903290936644595</v>
      </c>
      <c r="F64" s="5">
        <v>0.03678941111890904</v>
      </c>
      <c r="G64" s="4">
        <v>0.242</v>
      </c>
      <c r="H64" s="2">
        <v>37</v>
      </c>
      <c r="I64" s="2">
        <f t="shared" si="2"/>
        <v>63</v>
      </c>
      <c r="J64" s="1">
        <f t="shared" si="1"/>
        <v>0</v>
      </c>
      <c r="K64" s="1"/>
      <c r="L64" s="1"/>
      <c r="M64" s="1"/>
      <c r="N64" s="1"/>
      <c r="O64" s="1"/>
      <c r="P64" s="1"/>
      <c r="Q64" s="1"/>
      <c r="R64" s="1"/>
    </row>
    <row r="65" spans="1:18" ht="12.75">
      <c r="A65" s="1">
        <f t="shared" si="0"/>
        <v>3</v>
      </c>
      <c r="B65" s="2">
        <v>33</v>
      </c>
      <c r="C65" s="1">
        <v>1</v>
      </c>
      <c r="D65" s="5">
        <v>22.571486097238985</v>
      </c>
      <c r="E65" s="5">
        <v>34.011995701004174</v>
      </c>
      <c r="F65" s="5">
        <v>-0.12601852573622724</v>
      </c>
      <c r="G65" s="4">
        <v>0.206</v>
      </c>
      <c r="H65" s="2">
        <v>33</v>
      </c>
      <c r="I65" s="2">
        <f t="shared" si="2"/>
        <v>64</v>
      </c>
      <c r="J65" s="1">
        <f t="shared" si="1"/>
        <v>0</v>
      </c>
      <c r="K65" s="1"/>
      <c r="L65" s="1"/>
      <c r="M65" s="1"/>
      <c r="N65" s="1"/>
      <c r="O65" s="1"/>
      <c r="P65" s="1"/>
      <c r="Q65" s="1"/>
      <c r="R65" s="1"/>
    </row>
    <row r="66" spans="1:18" ht="12.75">
      <c r="A66" s="1">
        <f aca="true" t="shared" si="3" ref="A66:A111">IF(D66&lt;10,1,IF(AND(D66&gt;=10,D66&lt;20),2,IF(AND(D66&gt;=20,D66&lt;30),3,IF(AND(D66&gt;=30,D66&lt;40),4,5))))</f>
        <v>3</v>
      </c>
      <c r="B66" s="2">
        <v>38</v>
      </c>
      <c r="C66" s="1">
        <v>1</v>
      </c>
      <c r="D66" s="5">
        <v>27.851549737947423</v>
      </c>
      <c r="E66" s="5">
        <v>35.470176077774724</v>
      </c>
      <c r="F66" s="5">
        <v>-0.008448096110468595</v>
      </c>
      <c r="G66" s="4">
        <v>0.238</v>
      </c>
      <c r="H66" s="2">
        <v>38</v>
      </c>
      <c r="I66" s="2">
        <f t="shared" si="2"/>
        <v>65</v>
      </c>
      <c r="J66" s="1">
        <f t="shared" si="1"/>
        <v>1</v>
      </c>
      <c r="K66" s="1"/>
      <c r="L66" s="1"/>
      <c r="M66" s="1"/>
      <c r="N66" s="1"/>
      <c r="O66" s="1"/>
      <c r="P66" s="1"/>
      <c r="Q66" s="1"/>
      <c r="R66" s="1"/>
    </row>
    <row r="67" spans="1:18" ht="12.75">
      <c r="A67" s="1">
        <f t="shared" si="3"/>
        <v>3</v>
      </c>
      <c r="B67" s="2">
        <v>34</v>
      </c>
      <c r="C67" s="1">
        <v>1</v>
      </c>
      <c r="D67" s="5">
        <v>22.00861374196979</v>
      </c>
      <c r="E67" s="5">
        <v>36.17398852697597</v>
      </c>
      <c r="F67" s="5">
        <v>-0.19711875175828883</v>
      </c>
      <c r="G67" s="4">
        <v>0.24</v>
      </c>
      <c r="H67" s="2">
        <v>34</v>
      </c>
      <c r="I67" s="2">
        <f t="shared" si="2"/>
        <v>66</v>
      </c>
      <c r="J67" s="1">
        <f aca="true" t="shared" si="4" ref="J67:J111">IF(MOD(I67,5)=0,1,0)</f>
        <v>0</v>
      </c>
      <c r="K67" s="1"/>
      <c r="L67" s="1"/>
      <c r="M67" s="1"/>
      <c r="N67" s="1"/>
      <c r="O67" s="1"/>
      <c r="P67" s="1"/>
      <c r="Q67" s="1"/>
      <c r="R67" s="1"/>
    </row>
    <row r="68" spans="1:18" ht="12.75">
      <c r="A68" s="1">
        <f t="shared" si="3"/>
        <v>3</v>
      </c>
      <c r="B68" s="2">
        <v>12</v>
      </c>
      <c r="C68" s="1">
        <v>1</v>
      </c>
      <c r="D68" s="5">
        <v>26.69681752044706</v>
      </c>
      <c r="E68" s="5">
        <v>38.746182604175225</v>
      </c>
      <c r="F68" s="5">
        <v>-0.08344002895288258</v>
      </c>
      <c r="G68" s="4">
        <v>0.214</v>
      </c>
      <c r="H68" s="2">
        <v>12</v>
      </c>
      <c r="I68" s="2">
        <f aca="true" t="shared" si="5" ref="I68:I111">I67+1</f>
        <v>67</v>
      </c>
      <c r="J68" s="1">
        <f t="shared" si="4"/>
        <v>0</v>
      </c>
      <c r="K68" s="1"/>
      <c r="L68" s="1"/>
      <c r="M68" s="1"/>
      <c r="N68" s="1"/>
      <c r="O68" s="1"/>
      <c r="P68" s="1"/>
      <c r="Q68" s="1"/>
      <c r="R68" s="1"/>
    </row>
    <row r="69" spans="1:18" ht="12.75">
      <c r="A69" s="1">
        <f t="shared" si="3"/>
        <v>3</v>
      </c>
      <c r="B69" s="2">
        <v>10</v>
      </c>
      <c r="C69" s="1">
        <v>1</v>
      </c>
      <c r="D69" s="5">
        <v>22.916144961664113</v>
      </c>
      <c r="E69" s="5">
        <v>41.42683628255574</v>
      </c>
      <c r="F69" s="5">
        <v>-0.10052335752610603</v>
      </c>
      <c r="G69" s="4">
        <v>0.325</v>
      </c>
      <c r="H69" s="2">
        <v>10</v>
      </c>
      <c r="I69" s="2">
        <f t="shared" si="5"/>
        <v>68</v>
      </c>
      <c r="J69" s="1">
        <f t="shared" si="4"/>
        <v>0</v>
      </c>
      <c r="K69" s="1"/>
      <c r="L69" s="1"/>
      <c r="M69" s="1"/>
      <c r="N69" s="1"/>
      <c r="O69" s="1"/>
      <c r="P69" s="1"/>
      <c r="Q69" s="1"/>
      <c r="R69" s="1"/>
    </row>
    <row r="70" spans="1:18" ht="12.75">
      <c r="A70" s="1">
        <f t="shared" si="3"/>
        <v>3</v>
      </c>
      <c r="B70" s="2">
        <v>9</v>
      </c>
      <c r="C70" s="1">
        <v>1</v>
      </c>
      <c r="D70" s="5">
        <v>20.966270736366674</v>
      </c>
      <c r="E70" s="5">
        <v>43.131381104953164</v>
      </c>
      <c r="F70" s="5">
        <v>-0.1790885227408571</v>
      </c>
      <c r="G70" s="4">
        <v>0.201</v>
      </c>
      <c r="H70" s="2">
        <v>9</v>
      </c>
      <c r="I70" s="2">
        <f t="shared" si="5"/>
        <v>69</v>
      </c>
      <c r="J70" s="1">
        <f t="shared" si="4"/>
        <v>0</v>
      </c>
      <c r="K70" s="1"/>
      <c r="L70" s="1"/>
      <c r="M70" s="1"/>
      <c r="N70" s="1"/>
      <c r="O70" s="1"/>
      <c r="P70" s="1"/>
      <c r="Q70" s="1"/>
      <c r="R70" s="1"/>
    </row>
    <row r="71" spans="1:18" ht="12.75">
      <c r="A71" s="1">
        <f t="shared" si="3"/>
        <v>3</v>
      </c>
      <c r="B71" s="2">
        <v>13</v>
      </c>
      <c r="C71" s="1">
        <v>1</v>
      </c>
      <c r="D71" s="5">
        <v>26.650959529230978</v>
      </c>
      <c r="E71" s="5">
        <v>44.048827242374635</v>
      </c>
      <c r="F71" s="5">
        <v>-0.08968482500898084</v>
      </c>
      <c r="G71" s="4">
        <v>0.15</v>
      </c>
      <c r="H71" s="2">
        <v>13</v>
      </c>
      <c r="I71" s="2">
        <f t="shared" si="5"/>
        <v>70</v>
      </c>
      <c r="J71" s="1">
        <f t="shared" si="4"/>
        <v>1</v>
      </c>
      <c r="K71" s="1"/>
      <c r="L71" s="1"/>
      <c r="M71" s="1"/>
      <c r="N71" s="1"/>
      <c r="O71" s="1"/>
      <c r="P71" s="1"/>
      <c r="Q71" s="1"/>
      <c r="R71" s="1"/>
    </row>
    <row r="72" spans="1:18" ht="12.75">
      <c r="A72" s="1">
        <f t="shared" si="3"/>
        <v>3</v>
      </c>
      <c r="B72" s="2">
        <v>11</v>
      </c>
      <c r="C72" s="1">
        <v>1</v>
      </c>
      <c r="D72" s="5">
        <v>21.915029187372976</v>
      </c>
      <c r="E72" s="5">
        <v>46.61923852605582</v>
      </c>
      <c r="F72" s="5">
        <v>-0.18821406798191248</v>
      </c>
      <c r="G72" s="4">
        <v>0.201</v>
      </c>
      <c r="H72" s="2">
        <v>11</v>
      </c>
      <c r="I72" s="2">
        <f t="shared" si="5"/>
        <v>71</v>
      </c>
      <c r="J72" s="1">
        <f t="shared" si="4"/>
        <v>0</v>
      </c>
      <c r="K72" s="1"/>
      <c r="L72" s="1"/>
      <c r="M72" s="1"/>
      <c r="N72" s="1"/>
      <c r="O72" s="1"/>
      <c r="P72" s="1"/>
      <c r="Q72" s="1"/>
      <c r="R72" s="1"/>
    </row>
    <row r="73" spans="1:18" ht="12.75">
      <c r="A73" s="1">
        <f t="shared" si="3"/>
        <v>4</v>
      </c>
      <c r="B73" s="2">
        <v>106</v>
      </c>
      <c r="C73" s="1">
        <v>1</v>
      </c>
      <c r="D73" s="5">
        <v>33.32787062442778</v>
      </c>
      <c r="E73" s="5">
        <v>3.534138640047086</v>
      </c>
      <c r="F73" s="5">
        <v>0.4113193369563859</v>
      </c>
      <c r="G73" s="4">
        <v>0.191</v>
      </c>
      <c r="H73" s="2">
        <v>106</v>
      </c>
      <c r="I73" s="2">
        <f t="shared" si="5"/>
        <v>72</v>
      </c>
      <c r="J73" s="1">
        <f t="shared" si="4"/>
        <v>0</v>
      </c>
      <c r="K73" s="1"/>
      <c r="L73" s="1"/>
      <c r="M73" s="1"/>
      <c r="N73" s="1"/>
      <c r="O73" s="1"/>
      <c r="P73" s="1"/>
      <c r="Q73" s="1"/>
      <c r="R73" s="1"/>
    </row>
    <row r="74" spans="1:18" ht="12.75">
      <c r="A74" s="1">
        <f t="shared" si="3"/>
        <v>4</v>
      </c>
      <c r="B74" s="2">
        <v>108</v>
      </c>
      <c r="C74" s="1">
        <v>1</v>
      </c>
      <c r="D74" s="5">
        <v>36.30691567237765</v>
      </c>
      <c r="E74" s="5">
        <v>3.890969291827528</v>
      </c>
      <c r="F74" s="5">
        <v>0.5247354561828227</v>
      </c>
      <c r="G74" s="4">
        <v>0.221</v>
      </c>
      <c r="H74" s="2">
        <v>108</v>
      </c>
      <c r="I74" s="2">
        <f t="shared" si="5"/>
        <v>73</v>
      </c>
      <c r="J74" s="1">
        <f t="shared" si="4"/>
        <v>0</v>
      </c>
      <c r="K74" s="1"/>
      <c r="L74" s="1"/>
      <c r="M74" s="1"/>
      <c r="N74" s="1"/>
      <c r="O74" s="1"/>
      <c r="P74" s="1"/>
      <c r="Q74" s="1"/>
      <c r="R74" s="1"/>
    </row>
    <row r="75" spans="1:18" ht="12.75">
      <c r="A75" s="1">
        <f t="shared" si="3"/>
        <v>4</v>
      </c>
      <c r="B75" s="2">
        <v>107</v>
      </c>
      <c r="C75" s="1">
        <v>1</v>
      </c>
      <c r="D75" s="5">
        <v>32.13177141116773</v>
      </c>
      <c r="E75" s="5">
        <v>6.711857110527401</v>
      </c>
      <c r="F75" s="5">
        <v>0.4158565879550846</v>
      </c>
      <c r="G75" s="4">
        <v>0.277</v>
      </c>
      <c r="H75" s="2">
        <v>107</v>
      </c>
      <c r="I75" s="2">
        <f t="shared" si="5"/>
        <v>74</v>
      </c>
      <c r="J75" s="1">
        <f t="shared" si="4"/>
        <v>0</v>
      </c>
      <c r="K75" s="1"/>
      <c r="L75" s="1"/>
      <c r="M75" s="1"/>
      <c r="N75" s="1"/>
      <c r="O75" s="1"/>
      <c r="P75" s="1"/>
      <c r="Q75" s="1"/>
      <c r="R75" s="1"/>
    </row>
    <row r="76" spans="1:18" ht="12.75">
      <c r="A76" s="1">
        <f t="shared" si="3"/>
        <v>4</v>
      </c>
      <c r="B76" s="2">
        <v>92</v>
      </c>
      <c r="C76" s="1">
        <v>1</v>
      </c>
      <c r="D76" s="5">
        <v>38.30667240108574</v>
      </c>
      <c r="E76" s="5">
        <v>7.418192178047627</v>
      </c>
      <c r="F76" s="5">
        <v>0.4867058689784983</v>
      </c>
      <c r="G76" s="4">
        <v>0.19</v>
      </c>
      <c r="H76" s="2">
        <v>92</v>
      </c>
      <c r="I76" s="2">
        <f t="shared" si="5"/>
        <v>75</v>
      </c>
      <c r="J76" s="1">
        <f t="shared" si="4"/>
        <v>1</v>
      </c>
      <c r="K76" s="1"/>
      <c r="L76" s="1"/>
      <c r="M76" s="1"/>
      <c r="N76" s="1"/>
      <c r="O76" s="1"/>
      <c r="P76" s="1"/>
      <c r="Q76" s="1"/>
      <c r="R76" s="1"/>
    </row>
    <row r="77" spans="1:18" ht="12.75">
      <c r="A77" s="1">
        <f t="shared" si="3"/>
        <v>4</v>
      </c>
      <c r="B77" s="2">
        <v>88</v>
      </c>
      <c r="C77" s="1">
        <v>1</v>
      </c>
      <c r="D77" s="5">
        <v>31.540576533710933</v>
      </c>
      <c r="E77" s="5">
        <v>10.609612826805376</v>
      </c>
      <c r="F77" s="5">
        <v>0.3220883344879709</v>
      </c>
      <c r="G77" s="4">
        <v>0.174</v>
      </c>
      <c r="H77" s="2">
        <v>88</v>
      </c>
      <c r="I77" s="2">
        <f t="shared" si="5"/>
        <v>76</v>
      </c>
      <c r="J77" s="1">
        <f t="shared" si="4"/>
        <v>0</v>
      </c>
      <c r="K77" s="1"/>
      <c r="L77" s="1"/>
      <c r="M77" s="1"/>
      <c r="N77" s="1"/>
      <c r="O77" s="1"/>
      <c r="P77" s="1"/>
      <c r="Q77" s="1"/>
      <c r="R77" s="1"/>
    </row>
    <row r="78" spans="1:18" ht="12.75">
      <c r="A78" s="1">
        <f t="shared" si="3"/>
        <v>4</v>
      </c>
      <c r="B78" s="2">
        <v>91</v>
      </c>
      <c r="C78" s="1">
        <v>1</v>
      </c>
      <c r="D78" s="5">
        <v>35.78870925314114</v>
      </c>
      <c r="E78" s="5">
        <v>14.543052900399006</v>
      </c>
      <c r="F78" s="5">
        <v>0.4220021423178659</v>
      </c>
      <c r="G78" s="4">
        <v>0.3</v>
      </c>
      <c r="H78" s="2">
        <v>91</v>
      </c>
      <c r="I78" s="2">
        <f t="shared" si="5"/>
        <v>77</v>
      </c>
      <c r="J78" s="1">
        <f t="shared" si="4"/>
        <v>0</v>
      </c>
      <c r="K78" s="1"/>
      <c r="L78" s="1"/>
      <c r="M78" s="1"/>
      <c r="N78" s="1"/>
      <c r="O78" s="1"/>
      <c r="P78" s="1"/>
      <c r="Q78" s="1"/>
      <c r="R78" s="1"/>
    </row>
    <row r="79" spans="1:18" ht="12.75">
      <c r="A79" s="1">
        <f t="shared" si="3"/>
        <v>4</v>
      </c>
      <c r="B79" s="2">
        <v>90</v>
      </c>
      <c r="C79" s="1">
        <v>1</v>
      </c>
      <c r="D79" s="5">
        <v>33.334952847453785</v>
      </c>
      <c r="E79" s="5">
        <v>15.654731791143934</v>
      </c>
      <c r="F79" s="5">
        <v>0.2862977816353951</v>
      </c>
      <c r="G79" s="4">
        <v>0.218</v>
      </c>
      <c r="H79" s="2">
        <v>90</v>
      </c>
      <c r="I79" s="2">
        <f t="shared" si="5"/>
        <v>78</v>
      </c>
      <c r="J79" s="1">
        <f t="shared" si="4"/>
        <v>0</v>
      </c>
      <c r="K79" s="1"/>
      <c r="L79" s="1"/>
      <c r="M79" s="1"/>
      <c r="N79" s="1"/>
      <c r="O79" s="1"/>
      <c r="P79" s="1"/>
      <c r="Q79" s="1"/>
      <c r="R79" s="1"/>
    </row>
    <row r="80" spans="1:18" ht="12.75">
      <c r="A80" s="1">
        <f t="shared" si="3"/>
        <v>4</v>
      </c>
      <c r="B80" s="2">
        <v>89</v>
      </c>
      <c r="C80" s="1">
        <v>1</v>
      </c>
      <c r="D80" s="5">
        <v>32.37696556263766</v>
      </c>
      <c r="E80" s="5">
        <v>17.56108387271319</v>
      </c>
      <c r="F80" s="5">
        <v>0.2740540701331211</v>
      </c>
      <c r="G80" s="4">
        <v>0.226</v>
      </c>
      <c r="H80" s="2">
        <v>89</v>
      </c>
      <c r="I80" s="2">
        <f t="shared" si="5"/>
        <v>79</v>
      </c>
      <c r="J80" s="1">
        <f t="shared" si="4"/>
        <v>0</v>
      </c>
      <c r="K80" s="1"/>
      <c r="L80" s="1"/>
      <c r="M80" s="1"/>
      <c r="N80" s="1"/>
      <c r="O80" s="1"/>
      <c r="P80" s="1"/>
      <c r="Q80" s="1"/>
      <c r="R80" s="1"/>
    </row>
    <row r="81" spans="1:18" ht="12.75">
      <c r="A81" s="1">
        <f t="shared" si="3"/>
        <v>4</v>
      </c>
      <c r="B81" s="2">
        <v>70</v>
      </c>
      <c r="C81" s="1">
        <v>1</v>
      </c>
      <c r="D81" s="5">
        <v>39.7944838532925</v>
      </c>
      <c r="E81" s="5">
        <v>19.60732654571592</v>
      </c>
      <c r="F81" s="5">
        <v>0.4546931458642225</v>
      </c>
      <c r="G81" s="4">
        <v>0.199</v>
      </c>
      <c r="H81" s="2">
        <v>70</v>
      </c>
      <c r="I81" s="2">
        <f t="shared" si="5"/>
        <v>80</v>
      </c>
      <c r="J81" s="1">
        <f t="shared" si="4"/>
        <v>1</v>
      </c>
      <c r="K81" s="1"/>
      <c r="L81" s="1"/>
      <c r="M81" s="1"/>
      <c r="N81" s="1"/>
      <c r="O81" s="1"/>
      <c r="P81" s="1"/>
      <c r="Q81" s="1"/>
      <c r="R81" s="1"/>
    </row>
    <row r="82" spans="1:18" ht="12.75">
      <c r="A82" s="1">
        <f t="shared" si="3"/>
        <v>4</v>
      </c>
      <c r="B82" s="2">
        <v>66</v>
      </c>
      <c r="C82" s="1">
        <v>1</v>
      </c>
      <c r="D82" s="5">
        <v>34.818155477801795</v>
      </c>
      <c r="E82" s="5">
        <v>20.615384407085664</v>
      </c>
      <c r="F82" s="5">
        <v>0.36065206253136317</v>
      </c>
      <c r="G82" s="4">
        <v>0.203</v>
      </c>
      <c r="H82" s="2">
        <v>66</v>
      </c>
      <c r="I82" s="2">
        <f t="shared" si="5"/>
        <v>81</v>
      </c>
      <c r="J82" s="1">
        <f t="shared" si="4"/>
        <v>0</v>
      </c>
      <c r="K82" s="1"/>
      <c r="L82" s="1"/>
      <c r="M82" s="1"/>
      <c r="N82" s="1"/>
      <c r="O82" s="1"/>
      <c r="P82" s="1"/>
      <c r="Q82" s="1"/>
      <c r="R82" s="1"/>
    </row>
    <row r="83" spans="1:18" ht="12.75">
      <c r="A83" s="1">
        <f t="shared" si="3"/>
        <v>4</v>
      </c>
      <c r="B83" s="2">
        <v>67</v>
      </c>
      <c r="C83" s="1">
        <v>1</v>
      </c>
      <c r="D83" s="5">
        <v>34.11716735438879</v>
      </c>
      <c r="E83" s="5">
        <v>23.016303666715256</v>
      </c>
      <c r="F83" s="5">
        <v>0.19273869533950136</v>
      </c>
      <c r="G83" s="4">
        <v>0.171</v>
      </c>
      <c r="H83" s="2">
        <v>67</v>
      </c>
      <c r="I83" s="2">
        <f t="shared" si="5"/>
        <v>82</v>
      </c>
      <c r="J83" s="1">
        <f t="shared" si="4"/>
        <v>0</v>
      </c>
      <c r="K83" s="1"/>
      <c r="L83" s="1"/>
      <c r="M83" s="1"/>
      <c r="N83" s="1"/>
      <c r="O83" s="1"/>
      <c r="P83" s="1"/>
      <c r="Q83" s="1"/>
      <c r="R83" s="1"/>
    </row>
    <row r="84" spans="1:18" ht="12.75">
      <c r="A84" s="1">
        <f t="shared" si="3"/>
        <v>4</v>
      </c>
      <c r="B84" s="2">
        <v>65</v>
      </c>
      <c r="C84" s="1">
        <v>1</v>
      </c>
      <c r="D84" s="5">
        <v>31.038843583393078</v>
      </c>
      <c r="E84" s="5">
        <v>24.228940665223128</v>
      </c>
      <c r="F84" s="5">
        <v>0.18433187764229872</v>
      </c>
      <c r="G84" s="4">
        <v>0.198</v>
      </c>
      <c r="H84" s="2">
        <v>65</v>
      </c>
      <c r="I84" s="2">
        <f t="shared" si="5"/>
        <v>83</v>
      </c>
      <c r="J84" s="1">
        <f t="shared" si="4"/>
        <v>0</v>
      </c>
      <c r="K84" s="1"/>
      <c r="L84" s="1"/>
      <c r="M84" s="1"/>
      <c r="N84" s="1"/>
      <c r="O84" s="1"/>
      <c r="P84" s="1"/>
      <c r="Q84" s="1"/>
      <c r="R84" s="1"/>
    </row>
    <row r="85" spans="1:18" ht="12.75">
      <c r="A85" s="1">
        <f t="shared" si="3"/>
        <v>4</v>
      </c>
      <c r="B85" s="2">
        <v>69</v>
      </c>
      <c r="C85" s="1">
        <v>1</v>
      </c>
      <c r="D85" s="5">
        <v>38.4516292516597</v>
      </c>
      <c r="E85" s="5">
        <v>24.945278565638567</v>
      </c>
      <c r="F85" s="5">
        <v>0.3726578950079923</v>
      </c>
      <c r="G85" s="4">
        <v>0.341</v>
      </c>
      <c r="H85" s="2">
        <v>69</v>
      </c>
      <c r="I85" s="2">
        <f t="shared" si="5"/>
        <v>84</v>
      </c>
      <c r="J85" s="1">
        <f t="shared" si="4"/>
        <v>0</v>
      </c>
      <c r="K85" s="1"/>
      <c r="L85" s="1"/>
      <c r="M85" s="1"/>
      <c r="N85" s="1"/>
      <c r="O85" s="1"/>
      <c r="P85" s="1"/>
      <c r="Q85" s="1"/>
      <c r="R85" s="1"/>
    </row>
    <row r="86" spans="1:18" ht="12.75">
      <c r="A86" s="1">
        <f t="shared" si="3"/>
        <v>4</v>
      </c>
      <c r="B86" s="2">
        <v>68</v>
      </c>
      <c r="C86" s="1">
        <v>1</v>
      </c>
      <c r="D86" s="5">
        <v>34.821840630791854</v>
      </c>
      <c r="E86" s="5">
        <v>26.418490471856682</v>
      </c>
      <c r="F86" s="5">
        <v>0.1831400967086753</v>
      </c>
      <c r="G86" s="4">
        <v>0.219</v>
      </c>
      <c r="H86" s="2">
        <v>68</v>
      </c>
      <c r="I86" s="2">
        <f t="shared" si="5"/>
        <v>85</v>
      </c>
      <c r="J86" s="1">
        <f t="shared" si="4"/>
        <v>1</v>
      </c>
      <c r="K86" s="1"/>
      <c r="L86" s="1"/>
      <c r="M86" s="1"/>
      <c r="N86" s="1"/>
      <c r="O86" s="1"/>
      <c r="P86" s="1"/>
      <c r="Q86" s="1"/>
      <c r="R86" s="1"/>
    </row>
    <row r="87" spans="1:18" ht="12.75">
      <c r="A87" s="1">
        <f t="shared" si="3"/>
        <v>4</v>
      </c>
      <c r="B87" s="2">
        <v>64</v>
      </c>
      <c r="C87" s="1">
        <v>1</v>
      </c>
      <c r="D87" s="5">
        <v>31.330918100055033</v>
      </c>
      <c r="E87" s="5">
        <v>28.58255235551089</v>
      </c>
      <c r="F87" s="5">
        <v>0.08122776625207939</v>
      </c>
      <c r="G87" s="4">
        <v>0.196</v>
      </c>
      <c r="H87" s="2">
        <v>64</v>
      </c>
      <c r="I87" s="2">
        <f t="shared" si="5"/>
        <v>86</v>
      </c>
      <c r="J87" s="1">
        <f t="shared" si="4"/>
        <v>0</v>
      </c>
      <c r="K87" s="1"/>
      <c r="L87" s="1"/>
      <c r="M87" s="1"/>
      <c r="N87" s="1"/>
      <c r="O87" s="1"/>
      <c r="P87" s="1"/>
      <c r="Q87" s="1"/>
      <c r="R87" s="1"/>
    </row>
    <row r="88" spans="1:18" ht="12.75">
      <c r="A88" s="1">
        <f t="shared" si="3"/>
        <v>4</v>
      </c>
      <c r="B88" s="2">
        <v>71</v>
      </c>
      <c r="C88" s="1">
        <v>1</v>
      </c>
      <c r="D88" s="5">
        <v>39.45664800155359</v>
      </c>
      <c r="E88" s="5">
        <v>30.25885299409359</v>
      </c>
      <c r="F88" s="5">
        <v>0.3453290740852104</v>
      </c>
      <c r="G88" s="4">
        <v>0.219</v>
      </c>
      <c r="H88" s="2">
        <v>71</v>
      </c>
      <c r="I88" s="2">
        <f t="shared" si="5"/>
        <v>87</v>
      </c>
      <c r="J88" s="1">
        <f t="shared" si="4"/>
        <v>0</v>
      </c>
      <c r="K88" s="1"/>
      <c r="L88" s="1"/>
      <c r="M88" s="1"/>
      <c r="N88" s="1"/>
      <c r="O88" s="1"/>
      <c r="P88" s="1"/>
      <c r="Q88" s="1"/>
      <c r="R88" s="1"/>
    </row>
    <row r="89" spans="1:18" ht="12.75">
      <c r="A89" s="1">
        <f t="shared" si="3"/>
        <v>4</v>
      </c>
      <c r="B89" s="2">
        <v>41</v>
      </c>
      <c r="C89" s="1">
        <v>1</v>
      </c>
      <c r="D89" s="5">
        <v>35.25406194722634</v>
      </c>
      <c r="E89" s="5">
        <v>31.392935868414792</v>
      </c>
      <c r="F89" s="5">
        <v>0.23958433139742816</v>
      </c>
      <c r="G89" s="4">
        <v>0.168</v>
      </c>
      <c r="H89" s="2">
        <v>41</v>
      </c>
      <c r="I89" s="2">
        <f t="shared" si="5"/>
        <v>88</v>
      </c>
      <c r="J89" s="1">
        <f t="shared" si="4"/>
        <v>0</v>
      </c>
      <c r="K89" s="1"/>
      <c r="L89" s="1"/>
      <c r="M89" s="1"/>
      <c r="N89" s="1"/>
      <c r="O89" s="1"/>
      <c r="P89" s="1"/>
      <c r="Q89" s="1"/>
      <c r="R89" s="1"/>
    </row>
    <row r="90" spans="1:18" ht="12.75">
      <c r="A90" s="1">
        <f t="shared" si="3"/>
        <v>4</v>
      </c>
      <c r="B90" s="2">
        <v>40</v>
      </c>
      <c r="C90" s="1">
        <v>1</v>
      </c>
      <c r="D90" s="5">
        <v>31.81800886302852</v>
      </c>
      <c r="E90" s="5">
        <v>33.11878667725505</v>
      </c>
      <c r="F90" s="5">
        <v>0.15963503765655093</v>
      </c>
      <c r="G90" s="4">
        <v>0.228</v>
      </c>
      <c r="H90" s="2">
        <v>40</v>
      </c>
      <c r="I90" s="2">
        <f t="shared" si="5"/>
        <v>89</v>
      </c>
      <c r="J90" s="1">
        <f t="shared" si="4"/>
        <v>0</v>
      </c>
      <c r="K90" s="1"/>
      <c r="L90" s="1"/>
      <c r="M90" s="1"/>
      <c r="N90" s="1"/>
      <c r="O90" s="1"/>
      <c r="P90" s="1"/>
      <c r="Q90" s="1"/>
      <c r="R90" s="1"/>
    </row>
    <row r="91" spans="1:18" ht="12.75">
      <c r="A91" s="1">
        <f t="shared" si="3"/>
        <v>4</v>
      </c>
      <c r="B91" s="2">
        <v>43</v>
      </c>
      <c r="C91" s="1">
        <v>1</v>
      </c>
      <c r="D91" s="5">
        <v>39.732470685460136</v>
      </c>
      <c r="E91" s="5">
        <v>33.57961748171246</v>
      </c>
      <c r="F91" s="5">
        <v>0.3567723584964966</v>
      </c>
      <c r="G91" s="4">
        <v>0.254</v>
      </c>
      <c r="H91" s="2">
        <v>43</v>
      </c>
      <c r="I91" s="2">
        <f t="shared" si="5"/>
        <v>90</v>
      </c>
      <c r="J91" s="1">
        <f t="shared" si="4"/>
        <v>1</v>
      </c>
      <c r="K91" s="1"/>
      <c r="L91" s="1"/>
      <c r="M91" s="1"/>
      <c r="N91" s="1"/>
      <c r="O91" s="1"/>
      <c r="P91" s="1"/>
      <c r="Q91" s="1"/>
      <c r="R91" s="1"/>
    </row>
    <row r="92" spans="1:18" ht="12.75">
      <c r="A92" s="1">
        <f t="shared" si="3"/>
        <v>4</v>
      </c>
      <c r="B92" s="2">
        <v>39</v>
      </c>
      <c r="C92" s="1">
        <v>1</v>
      </c>
      <c r="D92" s="5">
        <v>30.736869224768114</v>
      </c>
      <c r="E92" s="5">
        <v>35.1199214158649</v>
      </c>
      <c r="F92" s="5">
        <v>0.0647666137265426</v>
      </c>
      <c r="G92" s="4">
        <v>0.216</v>
      </c>
      <c r="H92" s="2">
        <v>39</v>
      </c>
      <c r="I92" s="2">
        <f t="shared" si="5"/>
        <v>91</v>
      </c>
      <c r="J92" s="1">
        <f t="shared" si="4"/>
        <v>0</v>
      </c>
      <c r="K92" s="1"/>
      <c r="L92" s="1"/>
      <c r="M92" s="1"/>
      <c r="N92" s="1"/>
      <c r="O92" s="1"/>
      <c r="P92" s="1"/>
      <c r="Q92" s="1"/>
      <c r="R92" s="1"/>
    </row>
    <row r="93" spans="1:18" ht="12.75">
      <c r="A93" s="1">
        <f t="shared" si="3"/>
        <v>4</v>
      </c>
      <c r="B93" s="2">
        <v>42</v>
      </c>
      <c r="C93" s="1">
        <v>1</v>
      </c>
      <c r="D93" s="5">
        <v>38.465668628887556</v>
      </c>
      <c r="E93" s="5">
        <v>38.967432489251834</v>
      </c>
      <c r="F93" s="5">
        <v>0.3050998643234468</v>
      </c>
      <c r="G93" s="4">
        <v>0.323</v>
      </c>
      <c r="H93" s="2">
        <v>42</v>
      </c>
      <c r="I93" s="2">
        <f t="shared" si="5"/>
        <v>92</v>
      </c>
      <c r="J93" s="1">
        <f t="shared" si="4"/>
        <v>0</v>
      </c>
      <c r="K93" s="1"/>
      <c r="L93" s="1"/>
      <c r="M93" s="1"/>
      <c r="N93" s="1"/>
      <c r="O93" s="1"/>
      <c r="P93" s="1"/>
      <c r="Q93" s="1"/>
      <c r="R93" s="1"/>
    </row>
    <row r="94" spans="1:18" ht="12.75">
      <c r="A94" s="1">
        <f t="shared" si="3"/>
        <v>4</v>
      </c>
      <c r="B94" s="2">
        <v>15</v>
      </c>
      <c r="C94" s="1">
        <v>1</v>
      </c>
      <c r="D94" s="5">
        <v>31.574413755637885</v>
      </c>
      <c r="E94" s="5">
        <v>39.58554624885794</v>
      </c>
      <c r="F94" s="5">
        <v>0.029314672907185035</v>
      </c>
      <c r="G94" s="4">
        <v>0.21</v>
      </c>
      <c r="H94" s="2">
        <v>15</v>
      </c>
      <c r="I94" s="2">
        <f t="shared" si="5"/>
        <v>93</v>
      </c>
      <c r="J94" s="1">
        <f t="shared" si="4"/>
        <v>0</v>
      </c>
      <c r="K94" s="1"/>
      <c r="L94" s="1"/>
      <c r="M94" s="1"/>
      <c r="N94" s="1"/>
      <c r="O94" s="1"/>
      <c r="P94" s="1"/>
      <c r="Q94" s="1"/>
      <c r="R94" s="1"/>
    </row>
    <row r="95" spans="1:18" ht="12.75">
      <c r="A95" s="1">
        <f t="shared" si="3"/>
        <v>4</v>
      </c>
      <c r="B95" s="2">
        <v>16</v>
      </c>
      <c r="C95" s="1">
        <v>1</v>
      </c>
      <c r="D95" s="5">
        <v>34.0658593372886</v>
      </c>
      <c r="E95" s="5">
        <v>42.32956872042179</v>
      </c>
      <c r="F95" s="5">
        <v>0.068369045677864</v>
      </c>
      <c r="G95" s="4">
        <v>0.238</v>
      </c>
      <c r="H95" s="2">
        <v>16</v>
      </c>
      <c r="I95" s="2">
        <f t="shared" si="5"/>
        <v>94</v>
      </c>
      <c r="J95" s="1">
        <f t="shared" si="4"/>
        <v>0</v>
      </c>
      <c r="K95" s="1"/>
      <c r="L95" s="1"/>
      <c r="M95" s="1"/>
      <c r="N95" s="1"/>
      <c r="O95" s="1"/>
      <c r="P95" s="1"/>
      <c r="Q95" s="1"/>
      <c r="R95" s="1"/>
    </row>
    <row r="96" spans="1:18" ht="12.75">
      <c r="A96" s="1">
        <f t="shared" si="3"/>
        <v>4</v>
      </c>
      <c r="B96" s="2">
        <v>14</v>
      </c>
      <c r="C96" s="1">
        <v>1</v>
      </c>
      <c r="D96" s="5">
        <v>31.0352831545485</v>
      </c>
      <c r="E96" s="5">
        <v>44.00195149876319</v>
      </c>
      <c r="F96" s="5">
        <v>0.07698633945040323</v>
      </c>
      <c r="G96" s="4">
        <v>0.251</v>
      </c>
      <c r="H96" s="2">
        <v>14</v>
      </c>
      <c r="I96" s="2">
        <f t="shared" si="5"/>
        <v>95</v>
      </c>
      <c r="J96" s="1">
        <f t="shared" si="4"/>
        <v>1</v>
      </c>
      <c r="K96" s="1"/>
      <c r="L96" s="1"/>
      <c r="M96" s="1"/>
      <c r="N96" s="1"/>
      <c r="O96" s="1"/>
      <c r="P96" s="1"/>
      <c r="Q96" s="1"/>
      <c r="R96" s="1"/>
    </row>
    <row r="97" spans="1:18" ht="12.75">
      <c r="A97" s="1">
        <f t="shared" si="3"/>
        <v>4</v>
      </c>
      <c r="B97" s="2">
        <v>19</v>
      </c>
      <c r="C97" s="1">
        <v>1</v>
      </c>
      <c r="D97" s="5">
        <v>38.37925804608031</v>
      </c>
      <c r="E97" s="5">
        <v>44.69719378210234</v>
      </c>
      <c r="F97" s="5">
        <v>0.26697356457713295</v>
      </c>
      <c r="G97" s="4">
        <v>0.271</v>
      </c>
      <c r="H97" s="2">
        <v>19</v>
      </c>
      <c r="I97" s="2">
        <f t="shared" si="5"/>
        <v>96</v>
      </c>
      <c r="J97" s="1">
        <f t="shared" si="4"/>
        <v>0</v>
      </c>
      <c r="K97" s="1"/>
      <c r="L97" s="1"/>
      <c r="M97" s="1"/>
      <c r="N97" s="1"/>
      <c r="O97" s="1"/>
      <c r="P97" s="1"/>
      <c r="Q97" s="1"/>
      <c r="R97" s="1"/>
    </row>
    <row r="98" spans="1:18" ht="12.75">
      <c r="A98" s="1">
        <f t="shared" si="3"/>
        <v>4</v>
      </c>
      <c r="B98" s="2">
        <v>17</v>
      </c>
      <c r="C98" s="1">
        <v>1</v>
      </c>
      <c r="D98" s="5">
        <v>31.81993839208399</v>
      </c>
      <c r="E98" s="5">
        <v>47.07850368022189</v>
      </c>
      <c r="F98" s="5">
        <v>0.023190162334369213</v>
      </c>
      <c r="G98" s="4">
        <v>0.283</v>
      </c>
      <c r="H98" s="2">
        <v>17</v>
      </c>
      <c r="I98" s="2">
        <f t="shared" si="5"/>
        <v>97</v>
      </c>
      <c r="J98" s="1">
        <f t="shared" si="4"/>
        <v>0</v>
      </c>
      <c r="K98" s="1"/>
      <c r="L98" s="1"/>
      <c r="M98" s="1"/>
      <c r="N98" s="1"/>
      <c r="O98" s="1"/>
      <c r="P98" s="1"/>
      <c r="Q98" s="1"/>
      <c r="R98" s="1"/>
    </row>
    <row r="99" spans="1:18" ht="12.75">
      <c r="A99" s="1">
        <f t="shared" si="3"/>
        <v>4</v>
      </c>
      <c r="B99" s="2">
        <v>18</v>
      </c>
      <c r="C99" s="1">
        <v>1</v>
      </c>
      <c r="D99" s="5">
        <v>36.07517071318173</v>
      </c>
      <c r="E99" s="5">
        <v>48.97276582364365</v>
      </c>
      <c r="F99" s="5">
        <v>0.10435297570668073</v>
      </c>
      <c r="G99" s="4">
        <v>0.216</v>
      </c>
      <c r="H99" s="2">
        <v>18</v>
      </c>
      <c r="I99" s="2">
        <f t="shared" si="5"/>
        <v>98</v>
      </c>
      <c r="J99" s="1">
        <f t="shared" si="4"/>
        <v>0</v>
      </c>
      <c r="K99" s="1"/>
      <c r="L99" s="1"/>
      <c r="M99" s="1"/>
      <c r="N99" s="1"/>
      <c r="O99" s="1"/>
      <c r="P99" s="1"/>
      <c r="Q99" s="1"/>
      <c r="R99" s="1"/>
    </row>
    <row r="100" spans="1:18" ht="12.75">
      <c r="A100" s="1">
        <f t="shared" si="3"/>
        <v>5</v>
      </c>
      <c r="B100" s="2">
        <v>109</v>
      </c>
      <c r="C100" s="1">
        <v>1</v>
      </c>
      <c r="D100" s="5">
        <v>41.853962659385154</v>
      </c>
      <c r="E100" s="5">
        <v>1.9693953008052174</v>
      </c>
      <c r="F100" s="5">
        <v>0.5493042635626851</v>
      </c>
      <c r="G100" s="4">
        <v>0.269</v>
      </c>
      <c r="H100" s="2">
        <v>109</v>
      </c>
      <c r="I100" s="2">
        <f t="shared" si="5"/>
        <v>99</v>
      </c>
      <c r="J100" s="1">
        <f t="shared" si="4"/>
        <v>0</v>
      </c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>
        <f t="shared" si="3"/>
        <v>5</v>
      </c>
      <c r="B101" s="2">
        <v>110</v>
      </c>
      <c r="C101" s="1">
        <v>1</v>
      </c>
      <c r="D101" s="5">
        <v>46.57135954441256</v>
      </c>
      <c r="E101" s="5">
        <v>5.133805917260335</v>
      </c>
      <c r="F101" s="5">
        <v>0.6050322500929093</v>
      </c>
      <c r="G101" s="4">
        <v>0.252</v>
      </c>
      <c r="H101" s="2">
        <v>110</v>
      </c>
      <c r="I101" s="2">
        <f t="shared" si="5"/>
        <v>100</v>
      </c>
      <c r="J101" s="1">
        <f t="shared" si="4"/>
        <v>1</v>
      </c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>
        <f t="shared" si="3"/>
        <v>5</v>
      </c>
      <c r="B102" s="2">
        <v>93</v>
      </c>
      <c r="C102" s="1">
        <v>1</v>
      </c>
      <c r="D102" s="5">
        <v>43.21540395293374</v>
      </c>
      <c r="E102" s="5">
        <v>8.351531030084299</v>
      </c>
      <c r="F102" s="5">
        <v>0.5654455214017752</v>
      </c>
      <c r="G102" s="4">
        <v>0.268</v>
      </c>
      <c r="H102" s="2">
        <v>93</v>
      </c>
      <c r="I102" s="2">
        <f t="shared" si="5"/>
        <v>101</v>
      </c>
      <c r="J102" s="1">
        <f t="shared" si="4"/>
        <v>0</v>
      </c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>
        <f t="shared" si="3"/>
        <v>5</v>
      </c>
      <c r="B103" s="2">
        <v>94</v>
      </c>
      <c r="C103" s="1">
        <v>1</v>
      </c>
      <c r="D103" s="5">
        <v>41.95871468358446</v>
      </c>
      <c r="E103" s="5">
        <v>13.538723557546799</v>
      </c>
      <c r="F103" s="5">
        <v>0.5168959197305658</v>
      </c>
      <c r="G103" s="4">
        <v>0.277</v>
      </c>
      <c r="H103" s="2">
        <v>94</v>
      </c>
      <c r="I103" s="2">
        <f t="shared" si="5"/>
        <v>102</v>
      </c>
      <c r="J103" s="1">
        <f t="shared" si="4"/>
        <v>0</v>
      </c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>
        <f t="shared" si="3"/>
        <v>5</v>
      </c>
      <c r="B104" s="2">
        <v>74</v>
      </c>
      <c r="C104" s="1">
        <v>1</v>
      </c>
      <c r="D104" s="5">
        <v>45.01177662175011</v>
      </c>
      <c r="E104" s="5">
        <v>17.47821472559059</v>
      </c>
      <c r="F104" s="5">
        <v>0.5295375874955974</v>
      </c>
      <c r="G104" s="4">
        <v>0.265</v>
      </c>
      <c r="H104" s="2">
        <v>74</v>
      </c>
      <c r="I104" s="2">
        <f t="shared" si="5"/>
        <v>103</v>
      </c>
      <c r="J104" s="1">
        <f t="shared" si="4"/>
        <v>0</v>
      </c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>
        <f t="shared" si="3"/>
        <v>5</v>
      </c>
      <c r="B105" s="2">
        <v>73</v>
      </c>
      <c r="C105" s="1">
        <v>1</v>
      </c>
      <c r="D105" s="5">
        <v>45.68614183522783</v>
      </c>
      <c r="E105" s="5">
        <v>23.30085609346454</v>
      </c>
      <c r="F105" s="5">
        <v>0.49690746423034315</v>
      </c>
      <c r="G105" s="4">
        <v>0.225</v>
      </c>
      <c r="H105" s="2">
        <v>73</v>
      </c>
      <c r="I105" s="2">
        <f t="shared" si="5"/>
        <v>104</v>
      </c>
      <c r="J105" s="1">
        <f t="shared" si="4"/>
        <v>0</v>
      </c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>
        <f t="shared" si="3"/>
        <v>5</v>
      </c>
      <c r="B106" s="2">
        <v>72</v>
      </c>
      <c r="C106" s="1">
        <v>1</v>
      </c>
      <c r="D106" s="5">
        <v>43.79162675233381</v>
      </c>
      <c r="E106" s="5">
        <v>28.83800332072688</v>
      </c>
      <c r="F106" s="5">
        <v>0.548637009552963</v>
      </c>
      <c r="G106" s="4">
        <v>0.282</v>
      </c>
      <c r="H106" s="2">
        <v>72</v>
      </c>
      <c r="I106" s="2">
        <f t="shared" si="5"/>
        <v>105</v>
      </c>
      <c r="J106" s="1">
        <f t="shared" si="4"/>
        <v>1</v>
      </c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>
        <f t="shared" si="3"/>
        <v>5</v>
      </c>
      <c r="B107" s="2">
        <v>44</v>
      </c>
      <c r="C107" s="1">
        <v>1</v>
      </c>
      <c r="D107" s="5">
        <v>43.169178554267525</v>
      </c>
      <c r="E107" s="5">
        <v>32.19570672541715</v>
      </c>
      <c r="F107" s="5">
        <v>0.4976323779727576</v>
      </c>
      <c r="G107" s="4">
        <v>0.245</v>
      </c>
      <c r="H107" s="2">
        <v>44</v>
      </c>
      <c r="I107" s="2">
        <f t="shared" si="5"/>
        <v>106</v>
      </c>
      <c r="J107" s="1">
        <f t="shared" si="4"/>
        <v>0</v>
      </c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>
        <f t="shared" si="3"/>
        <v>5</v>
      </c>
      <c r="B108" s="2">
        <v>45</v>
      </c>
      <c r="C108" s="1">
        <v>1</v>
      </c>
      <c r="D108" s="5">
        <v>43.44971234038228</v>
      </c>
      <c r="E108" s="5">
        <v>36.38213889161747</v>
      </c>
      <c r="F108" s="5">
        <v>0.4513628711916311</v>
      </c>
      <c r="G108" s="4">
        <v>0.298</v>
      </c>
      <c r="H108" s="2">
        <v>45</v>
      </c>
      <c r="I108" s="2">
        <f t="shared" si="5"/>
        <v>107</v>
      </c>
      <c r="J108" s="1">
        <f t="shared" si="4"/>
        <v>0</v>
      </c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>
        <f t="shared" si="3"/>
        <v>5</v>
      </c>
      <c r="B109" s="2">
        <v>22</v>
      </c>
      <c r="C109" s="1">
        <v>1</v>
      </c>
      <c r="D109" s="5">
        <v>43.82688373955309</v>
      </c>
      <c r="E109" s="5">
        <v>40.75325248316306</v>
      </c>
      <c r="F109" s="5">
        <v>0.6102730757225335</v>
      </c>
      <c r="G109" s="4">
        <v>0.358</v>
      </c>
      <c r="H109" s="2">
        <v>22</v>
      </c>
      <c r="I109" s="2">
        <f t="shared" si="5"/>
        <v>108</v>
      </c>
      <c r="J109" s="1">
        <f t="shared" si="4"/>
        <v>0</v>
      </c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>
        <f t="shared" si="3"/>
        <v>5</v>
      </c>
      <c r="B110" s="2">
        <v>21</v>
      </c>
      <c r="C110" s="1">
        <v>1</v>
      </c>
      <c r="D110" s="5">
        <v>45.323706312583</v>
      </c>
      <c r="E110" s="5">
        <v>46.582339980720405</v>
      </c>
      <c r="F110" s="5">
        <v>0.4207835502280459</v>
      </c>
      <c r="G110" s="4">
        <v>0.243</v>
      </c>
      <c r="H110" s="2">
        <v>21</v>
      </c>
      <c r="I110" s="2">
        <f t="shared" si="5"/>
        <v>109</v>
      </c>
      <c r="J110" s="1">
        <f t="shared" si="4"/>
        <v>0</v>
      </c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>
        <f t="shared" si="3"/>
        <v>5</v>
      </c>
      <c r="B111" s="2">
        <v>20</v>
      </c>
      <c r="C111" s="1">
        <v>1</v>
      </c>
      <c r="D111" s="5">
        <v>41.79582245915965</v>
      </c>
      <c r="E111" s="5">
        <v>49.13505561023705</v>
      </c>
      <c r="F111" s="5">
        <v>0.3561006663106985</v>
      </c>
      <c r="G111" s="4">
        <v>0.21</v>
      </c>
      <c r="H111" s="2">
        <v>20</v>
      </c>
      <c r="I111" s="2">
        <f t="shared" si="5"/>
        <v>110</v>
      </c>
      <c r="J111" s="1">
        <f t="shared" si="4"/>
        <v>1</v>
      </c>
      <c r="K111" s="1"/>
      <c r="L111" s="1"/>
      <c r="M111" s="1"/>
      <c r="N111" s="1"/>
      <c r="O111" s="1"/>
      <c r="P111" s="1"/>
      <c r="Q111" s="1"/>
      <c r="R111" s="1"/>
    </row>
    <row r="114" ht="12.75">
      <c r="H114">
        <f>110/20</f>
        <v>5.5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2002-07-26T13:16:20Z</cp:lastPrinted>
  <dcterms:created xsi:type="dcterms:W3CDTF">2002-07-26T09:08:36Z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